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state="hidden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0" i="38" l="1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2" i="38"/>
  <c r="I113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2" i="38" l="1"/>
  <c r="I126" i="38"/>
  <c r="I125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17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5" i="38"/>
  <c r="T115" i="38" s="1"/>
  <c r="I11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S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0" i="38" l="1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8" i="38" l="1"/>
  <c r="T128" i="38" s="1"/>
  <c r="S129" i="38"/>
  <c r="T129" i="38" s="1"/>
  <c r="S130" i="38"/>
  <c r="T130" i="38" s="1"/>
  <c r="S131" i="38"/>
  <c r="T131" i="38" s="1"/>
  <c r="S133" i="38"/>
  <c r="T133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8" i="38"/>
  <c r="T118" i="38" s="1"/>
  <c r="S119" i="38"/>
  <c r="T119" i="38" s="1"/>
  <c r="T120" i="38"/>
  <c r="S121" i="38"/>
  <c r="T121" i="38" s="1"/>
  <c r="I118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6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4" i="38" l="1"/>
  <c r="I130" i="38" l="1"/>
  <c r="I129" i="38"/>
  <c r="I128" i="38"/>
  <c r="S21" i="38" l="1"/>
  <c r="T113" i="38" l="1"/>
  <c r="T116" i="38"/>
  <c r="BP5" i="1" l="1"/>
  <c r="H4" i="1" l="1"/>
  <c r="G4" i="1"/>
  <c r="F4" i="1"/>
  <c r="E4" i="1"/>
  <c r="D4" i="1"/>
  <c r="B4" i="1"/>
  <c r="I116" i="38" l="1"/>
  <c r="I141" i="38" l="1"/>
  <c r="I14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5" i="38" l="1"/>
  <c r="I134" i="38"/>
  <c r="I133" i="38"/>
  <c r="I131" i="38"/>
  <c r="I127" i="38"/>
  <c r="S123" i="38"/>
  <c r="T123" i="38" s="1"/>
  <c r="S124" i="38"/>
  <c r="T124" i="38" s="1"/>
  <c r="S127" i="38"/>
  <c r="T127" i="38" s="1"/>
  <c r="S134" i="38"/>
  <c r="T134" i="38" s="1"/>
  <c r="S135" i="38"/>
  <c r="T135" i="38" s="1"/>
  <c r="I124" i="38"/>
  <c r="I12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5" i="1" l="1"/>
  <c r="I93" i="38" l="1"/>
  <c r="I94" i="38"/>
  <c r="I95" i="38"/>
  <c r="I153" i="38" l="1"/>
  <c r="I154" i="38"/>
  <c r="I155" i="38"/>
  <c r="I156" i="38"/>
  <c r="I157" i="38"/>
  <c r="I158" i="38"/>
  <c r="I159" i="38"/>
  <c r="I160" i="38"/>
  <c r="I161" i="38"/>
  <c r="I162" i="38"/>
  <c r="I163" i="38"/>
  <c r="I164" i="38"/>
  <c r="S108" i="38" l="1"/>
  <c r="T108" i="38" s="1"/>
  <c r="I108" i="38" l="1"/>
  <c r="S99" i="38" l="1"/>
  <c r="S101" i="38"/>
  <c r="T101" i="38" s="1"/>
  <c r="S102" i="38"/>
  <c r="S104" i="38"/>
  <c r="S106" i="38"/>
  <c r="S112" i="38"/>
  <c r="T112" i="38" s="1"/>
  <c r="T114" i="38"/>
  <c r="S122" i="38"/>
  <c r="S136" i="38"/>
  <c r="S137" i="38"/>
  <c r="S138" i="38"/>
  <c r="S139" i="38"/>
  <c r="I106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4" i="38" l="1"/>
  <c r="I101" i="38" l="1"/>
  <c r="AE1" i="1" l="1"/>
  <c r="F10" i="156" l="1"/>
  <c r="I12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4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39" i="38"/>
  <c r="I138" i="38" l="1"/>
  <c r="GF5" i="1" l="1"/>
  <c r="FV5" i="1"/>
  <c r="EH5" i="1"/>
  <c r="DX5" i="1"/>
  <c r="I6" i="1"/>
  <c r="I119" i="38" l="1"/>
  <c r="I122" i="38"/>
  <c r="I136" i="38"/>
  <c r="I137" i="38"/>
  <c r="I139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6" i="38" l="1"/>
  <c r="S6" i="38" l="1"/>
  <c r="S8" i="38"/>
  <c r="S16" i="38"/>
  <c r="S20" i="38"/>
  <c r="S7" i="38"/>
  <c r="S11" i="38"/>
  <c r="T13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8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65" i="38"/>
  <c r="M165" i="38"/>
  <c r="K165" i="38"/>
  <c r="S164" i="38"/>
  <c r="T164" i="38" s="1"/>
  <c r="S163" i="38"/>
  <c r="T163" i="38" s="1"/>
  <c r="S162" i="38"/>
  <c r="T162" i="38" s="1"/>
  <c r="S161" i="38"/>
  <c r="T161" i="38" s="1"/>
  <c r="S160" i="38"/>
  <c r="T160" i="38" s="1"/>
  <c r="S159" i="38"/>
  <c r="T159" i="38" s="1"/>
  <c r="S158" i="38"/>
  <c r="T158" i="38" s="1"/>
  <c r="S157" i="38"/>
  <c r="T157" i="38" s="1"/>
  <c r="S156" i="38"/>
  <c r="T156" i="38" s="1"/>
  <c r="S155" i="38"/>
  <c r="T155" i="38" s="1"/>
  <c r="S154" i="38"/>
  <c r="T154" i="38" s="1"/>
  <c r="S153" i="38"/>
  <c r="T153" i="38" s="1"/>
  <c r="S152" i="38"/>
  <c r="T152" i="38" s="1"/>
  <c r="T122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6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65" i="38"/>
  <c r="I165" i="38"/>
  <c r="H16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<sst xmlns="http://schemas.openxmlformats.org/spreadsheetml/2006/main" count="2834" uniqueCount="346">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</sst>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9" fillId="0" borderId="5" xfId="0" applyNumberFormat="1" applyFont="1" applyBorder="1" applyAlignment="1">
      <alignment horizontal="right"/>
    </xf>
    <xf numFmtId="15" fontId="7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1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wrapText="1"/>
    </xf>
    <xf numFmtId="0" fontId="82" fillId="0" borderId="33" xfId="0" applyFont="1" applyFill="1" applyBorder="1" applyAlignment="1">
      <alignment horizontal="center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/>
    </xf>
    <xf numFmtId="0" fontId="51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3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4" fillId="0" borderId="51" xfId="0" applyNumberFormat="1" applyFont="1" applyBorder="1"/>
    <xf numFmtId="2" fontId="85" fillId="0" borderId="51" xfId="0" applyNumberFormat="1" applyFont="1" applyFill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Fill="1" applyBorder="1" applyAlignment="1">
      <alignment horizontal="right"/>
    </xf>
    <xf numFmtId="164" fontId="85" fillId="0" borderId="0" xfId="0" applyNumberFormat="1" applyFont="1" applyFill="1" applyAlignment="1">
      <alignment horizontal="right"/>
    </xf>
    <xf numFmtId="44" fontId="85" fillId="0" borderId="0" xfId="1" applyFont="1"/>
    <xf numFmtId="44" fontId="85" fillId="0" borderId="0" xfId="1" applyFont="1" applyFill="1"/>
    <xf numFmtId="164" fontId="85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center" wrapText="1"/>
    </xf>
    <xf numFmtId="0" fontId="83" fillId="0" borderId="92" xfId="0" applyFont="1" applyFill="1" applyBorder="1" applyAlignment="1">
      <alignment vertical="center"/>
    </xf>
    <xf numFmtId="168" fontId="40" fillId="0" borderId="74" xfId="0" applyNumberFormat="1" applyFont="1" applyFill="1" applyBorder="1" applyAlignment="1">
      <alignment vertical="center"/>
    </xf>
    <xf numFmtId="1" fontId="53" fillId="0" borderId="0" xfId="0" applyNumberFormat="1" applyFont="1" applyFill="1" applyBorder="1" applyAlignment="1">
      <alignment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86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7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CCFF"/>
      <color rgb="FF0000FF"/>
      <color rgb="FF00FFCC"/>
      <color rgb="FF00FF00"/>
      <color rgb="FFFF3399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840851.41139999998</c:v>
                </c:pt>
                <c:pt idx="5">
                  <c:v>0</c:v>
                </c:pt>
                <c:pt idx="6">
                  <c:v>43491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44.951771579328053</c:v>
                </c:pt>
                <c:pt idx="5">
                  <c:v>0.1</c:v>
                </c:pt>
                <c:pt idx="6">
                  <c:v>2.3704539759438692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66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15" customWidth="1"/>
    <col min="13" max="13" width="14.140625" bestFit="1" customWidth="1"/>
    <col min="14" max="14" width="16" style="172" customWidth="1"/>
    <col min="15" max="15" width="16.28515625" style="485" customWidth="1"/>
    <col min="16" max="16" width="12.140625" style="95" customWidth="1"/>
    <col min="17" max="17" width="18.28515625" style="497" bestFit="1" customWidth="1"/>
    <col min="18" max="18" width="15.42578125" style="628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2" t="s">
        <v>296</v>
      </c>
      <c r="C1" s="683"/>
      <c r="D1" s="684"/>
      <c r="E1" s="685"/>
      <c r="F1" s="686"/>
      <c r="G1" s="687"/>
      <c r="H1" s="686"/>
      <c r="I1" s="688"/>
      <c r="J1" s="689"/>
      <c r="K1" s="1170" t="s">
        <v>26</v>
      </c>
      <c r="L1" s="1005"/>
      <c r="M1" s="1172" t="s">
        <v>27</v>
      </c>
      <c r="N1" s="410"/>
      <c r="P1" s="97" t="s">
        <v>38</v>
      </c>
      <c r="Q1" s="1168" t="s">
        <v>28</v>
      </c>
      <c r="R1" s="1027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8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171"/>
      <c r="L2" s="1006" t="s">
        <v>29</v>
      </c>
      <c r="M2" s="1173"/>
      <c r="N2" s="411" t="s">
        <v>29</v>
      </c>
      <c r="O2" s="486" t="s">
        <v>30</v>
      </c>
      <c r="P2" s="98" t="s">
        <v>39</v>
      </c>
      <c r="Q2" s="1169"/>
      <c r="R2" s="1043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9">
        <f>PIERNA!E3</f>
        <v>0</v>
      </c>
      <c r="F3" s="572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1007"/>
      <c r="M3" s="431"/>
      <c r="N3" s="432"/>
      <c r="O3" s="252"/>
      <c r="P3" s="270"/>
      <c r="Q3" s="299"/>
      <c r="R3" s="1028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94" t="str">
        <f>PIERNA!B4</f>
        <v>SEABOARD FOODS</v>
      </c>
      <c r="C4" s="958" t="str">
        <f>PIERNA!C4</f>
        <v>Seaboard</v>
      </c>
      <c r="D4" s="959" t="str">
        <f>PIERNA!D4</f>
        <v>PED. 86440438</v>
      </c>
      <c r="E4" s="960">
        <f>PIERNA!E4</f>
        <v>44799</v>
      </c>
      <c r="F4" s="898">
        <f>PIERNA!F4</f>
        <v>18986.52</v>
      </c>
      <c r="G4" s="524">
        <f>PIERNA!G4</f>
        <v>21</v>
      </c>
      <c r="H4" s="525">
        <f>PIERNA!H4</f>
        <v>18968.2</v>
      </c>
      <c r="I4" s="523">
        <f>PIERNA!I4</f>
        <v>18.319999999999709</v>
      </c>
      <c r="J4" s="447"/>
      <c r="K4" s="478"/>
      <c r="L4" s="889"/>
      <c r="M4" s="478"/>
      <c r="N4" s="484"/>
      <c r="O4" s="489"/>
      <c r="P4" s="841"/>
      <c r="Q4" s="753"/>
      <c r="R4" s="1029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9" t="str">
        <f>PIERNA!B5</f>
        <v>SEABOARD FOODS</v>
      </c>
      <c r="C5" s="895" t="str">
        <f>PIERNA!C5</f>
        <v>Seaboard</v>
      </c>
      <c r="D5" s="896" t="str">
        <f>PIERNA!D5</f>
        <v>PED. 8601429</v>
      </c>
      <c r="E5" s="900">
        <f>PIERNA!E5</f>
        <v>44803</v>
      </c>
      <c r="F5" s="898">
        <f>PIERNA!F5</f>
        <v>19029.82</v>
      </c>
      <c r="G5" s="524">
        <f>PIERNA!G5</f>
        <v>21</v>
      </c>
      <c r="H5" s="525">
        <f>PIERNA!H5</f>
        <v>18971.599999999999</v>
      </c>
      <c r="I5" s="523">
        <f>PIERNA!I5</f>
        <v>58.220000000001164</v>
      </c>
      <c r="J5" s="447" t="s">
        <v>314</v>
      </c>
      <c r="K5" s="482"/>
      <c r="L5" s="889"/>
      <c r="M5" s="478"/>
      <c r="N5" s="887"/>
      <c r="O5" s="489"/>
      <c r="P5" s="480"/>
      <c r="Q5" s="704"/>
      <c r="R5" s="888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901" t="str">
        <f>PIERNA!B6</f>
        <v>SEABOARD FOODS</v>
      </c>
      <c r="C6" s="895" t="str">
        <f>PIERNA!C6</f>
        <v>Seaboard</v>
      </c>
      <c r="D6" s="902" t="str">
        <f>PIERNA!D6</f>
        <v>PED. 86601371</v>
      </c>
      <c r="E6" s="900">
        <f>PIERNA!E6</f>
        <v>44803</v>
      </c>
      <c r="F6" s="898">
        <f>PIERNA!F6</f>
        <v>19151.18</v>
      </c>
      <c r="G6" s="524">
        <f>PIERNA!G6</f>
        <v>21</v>
      </c>
      <c r="H6" s="525">
        <f>PIERNA!H6</f>
        <v>19228.599999999999</v>
      </c>
      <c r="I6" s="523">
        <f>PIERNA!I6</f>
        <v>-77.419999999998254</v>
      </c>
      <c r="J6" s="447" t="s">
        <v>315</v>
      </c>
      <c r="K6" s="478"/>
      <c r="L6" s="889"/>
      <c r="M6" s="478"/>
      <c r="N6" s="887"/>
      <c r="O6" s="769"/>
      <c r="P6" s="480"/>
      <c r="Q6" s="705"/>
      <c r="R6" s="1030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903" t="str">
        <f>PIERNA!B7</f>
        <v>SAM  FARMS</v>
      </c>
      <c r="C7" s="895" t="str">
        <f>PIERNA!C7</f>
        <v xml:space="preserve">I B P </v>
      </c>
      <c r="D7" s="902" t="str">
        <f>PIERNA!D7</f>
        <v>PED. 86601425</v>
      </c>
      <c r="E7" s="900">
        <f>PIERNA!E7</f>
        <v>44803</v>
      </c>
      <c r="F7" s="898">
        <f>PIERNA!F7</f>
        <v>18675.16</v>
      </c>
      <c r="G7" s="524">
        <f>PIERNA!G7</f>
        <v>20</v>
      </c>
      <c r="H7" s="525">
        <f>PIERNA!H7</f>
        <v>18731.419999999998</v>
      </c>
      <c r="I7" s="523">
        <f>PIERNA!I7</f>
        <v>-56.259999999998399</v>
      </c>
      <c r="J7" s="447" t="s">
        <v>316</v>
      </c>
      <c r="K7" s="478"/>
      <c r="L7" s="889"/>
      <c r="M7" s="478"/>
      <c r="N7" s="887"/>
      <c r="O7" s="769" t="s">
        <v>317</v>
      </c>
      <c r="P7" s="480"/>
      <c r="Q7" s="482"/>
      <c r="R7" s="888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3" t="str">
        <f>PIERNA!B8</f>
        <v>TYSON FRESH MEAT</v>
      </c>
      <c r="C8" s="573" t="str">
        <f>PIERNA!C8</f>
        <v>Seabaord</v>
      </c>
      <c r="D8" s="902" t="str">
        <f>PIERNA!D8</f>
        <v>PED. 86601363</v>
      </c>
      <c r="E8" s="900">
        <f>PIERNA!E8</f>
        <v>44803</v>
      </c>
      <c r="F8" s="898">
        <f>PIERNA!F8</f>
        <v>18558.53</v>
      </c>
      <c r="G8" s="524">
        <f>PIERNA!G8</f>
        <v>20</v>
      </c>
      <c r="H8" s="525">
        <f>PIERNA!H8</f>
        <v>18747.34</v>
      </c>
      <c r="I8" s="523">
        <f>PIERNA!I8</f>
        <v>-188.81000000000131</v>
      </c>
      <c r="J8" s="447" t="s">
        <v>318</v>
      </c>
      <c r="K8" s="478"/>
      <c r="L8" s="889"/>
      <c r="M8" s="478"/>
      <c r="N8" s="892"/>
      <c r="O8" s="769">
        <v>1071385</v>
      </c>
      <c r="P8" s="480"/>
      <c r="Q8" s="482">
        <f>42000.57*20.02</f>
        <v>840851.41139999998</v>
      </c>
      <c r="R8" s="887" t="s">
        <v>341</v>
      </c>
      <c r="S8" s="65">
        <f t="shared" si="0"/>
        <v>840851.41139999998</v>
      </c>
      <c r="T8" s="65">
        <f t="shared" si="1"/>
        <v>44.951771579328053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9" t="str">
        <f>PIERNA!B9</f>
        <v>SEABOARD FOODS</v>
      </c>
      <c r="C9" s="895" t="str">
        <f>PIERNA!C9</f>
        <v>Seaboard</v>
      </c>
      <c r="D9" s="902" t="str">
        <f>PIERNA!D9</f>
        <v>PED. 86601368</v>
      </c>
      <c r="E9" s="900">
        <f>PIERNA!E9</f>
        <v>44804</v>
      </c>
      <c r="F9" s="898">
        <f>PIERNA!F9</f>
        <v>19088.099999999999</v>
      </c>
      <c r="G9" s="524">
        <f>PIERNA!G9</f>
        <v>21</v>
      </c>
      <c r="H9" s="525">
        <f>PIERNA!H9</f>
        <v>19032.7</v>
      </c>
      <c r="I9" s="523">
        <f>PIERNA!I9</f>
        <v>55.399999999997817</v>
      </c>
      <c r="J9" s="447" t="s">
        <v>319</v>
      </c>
      <c r="K9" s="478"/>
      <c r="L9" s="891"/>
      <c r="M9" s="478"/>
      <c r="N9" s="892"/>
      <c r="O9" s="481"/>
      <c r="P9" s="480"/>
      <c r="Q9" s="704"/>
      <c r="R9" s="875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95" t="str">
        <f>PIERNA!B10</f>
        <v>SEABOARD FOODS</v>
      </c>
      <c r="C10" s="895" t="str">
        <f>PIERNA!C10</f>
        <v>Seaboard</v>
      </c>
      <c r="D10" s="902" t="str">
        <f>PIERNA!D10</f>
        <v>PED. 86729669</v>
      </c>
      <c r="E10" s="900">
        <f>PIERNA!E10</f>
        <v>44806</v>
      </c>
      <c r="F10" s="898">
        <f>PIERNA!F10</f>
        <v>19139.939999999999</v>
      </c>
      <c r="G10" s="524">
        <f>PIERNA!G10</f>
        <v>21</v>
      </c>
      <c r="H10" s="525">
        <f>PIERNA!H10</f>
        <v>19155.2</v>
      </c>
      <c r="I10" s="523">
        <f>PIERNA!I10</f>
        <v>-15.260000000002037</v>
      </c>
      <c r="J10" s="670" t="s">
        <v>320</v>
      </c>
      <c r="K10" s="478">
        <v>9851</v>
      </c>
      <c r="L10" s="891" t="s">
        <v>344</v>
      </c>
      <c r="M10" s="478">
        <v>33640</v>
      </c>
      <c r="N10" s="892" t="s">
        <v>345</v>
      </c>
      <c r="O10" s="481"/>
      <c r="P10" s="480"/>
      <c r="Q10" s="704"/>
      <c r="R10" s="875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3">
        <f>PIERNA!B11</f>
        <v>0</v>
      </c>
      <c r="C11" s="895">
        <f>PIERNA!C11</f>
        <v>0</v>
      </c>
      <c r="D11" s="902">
        <f>PIERNA!D11</f>
        <v>0</v>
      </c>
      <c r="E11" s="900">
        <f>PIERNA!E11</f>
        <v>0</v>
      </c>
      <c r="F11" s="898">
        <f>PIERNA!F11</f>
        <v>0</v>
      </c>
      <c r="G11" s="524">
        <f>PIERNA!G11</f>
        <v>0</v>
      </c>
      <c r="H11" s="525">
        <f>PIERNA!H11</f>
        <v>0</v>
      </c>
      <c r="I11" s="523">
        <f>PIERNA!I11</f>
        <v>0</v>
      </c>
      <c r="J11" s="447"/>
      <c r="K11" s="478"/>
      <c r="L11" s="891"/>
      <c r="M11" s="478"/>
      <c r="N11" s="892"/>
      <c r="O11" s="488"/>
      <c r="P11" s="480"/>
      <c r="Q11" s="704"/>
      <c r="R11" s="875"/>
      <c r="S11" s="65">
        <f t="shared" si="0"/>
        <v>0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895">
        <f>PIERNA!B12</f>
        <v>0</v>
      </c>
      <c r="C12" s="895">
        <f>PIERNA!C12</f>
        <v>0</v>
      </c>
      <c r="D12" s="902">
        <f>PIERNA!D12</f>
        <v>0</v>
      </c>
      <c r="E12" s="900">
        <f>PIERNA!E12</f>
        <v>0</v>
      </c>
      <c r="F12" s="898">
        <f>PIERNA!F12</f>
        <v>0</v>
      </c>
      <c r="G12" s="524">
        <f>PIERNA!G12</f>
        <v>0</v>
      </c>
      <c r="H12" s="525">
        <f>PIERNA!H12</f>
        <v>0</v>
      </c>
      <c r="I12" s="523">
        <f>PIERNA!I12</f>
        <v>0</v>
      </c>
      <c r="J12" s="447"/>
      <c r="K12" s="478"/>
      <c r="L12" s="891"/>
      <c r="M12" s="478"/>
      <c r="N12" s="892"/>
      <c r="O12" s="488"/>
      <c r="P12" s="480"/>
      <c r="Q12" s="704"/>
      <c r="R12" s="875"/>
      <c r="S12" s="65">
        <f>Q12+M12+K12</f>
        <v>0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03">
        <f>PIERNA!B13</f>
        <v>0</v>
      </c>
      <c r="C13" s="895">
        <f>PIERNA!C13</f>
        <v>0</v>
      </c>
      <c r="D13" s="902">
        <f>PIERNA!D13</f>
        <v>0</v>
      </c>
      <c r="E13" s="900">
        <f>PIERNA!E13</f>
        <v>0</v>
      </c>
      <c r="F13" s="898">
        <f>PIERNA!F13</f>
        <v>0</v>
      </c>
      <c r="G13" s="524">
        <f>PIERNA!G13</f>
        <v>0</v>
      </c>
      <c r="H13" s="525">
        <f>PIERNA!H13</f>
        <v>0</v>
      </c>
      <c r="I13" s="523">
        <f>PIERNA!I13</f>
        <v>0</v>
      </c>
      <c r="J13" s="483"/>
      <c r="K13" s="478"/>
      <c r="L13" s="891"/>
      <c r="M13" s="478"/>
      <c r="N13" s="892"/>
      <c r="O13" s="488"/>
      <c r="P13" s="480"/>
      <c r="Q13" s="482"/>
      <c r="R13" s="875"/>
      <c r="S13" s="65">
        <f t="shared" si="0"/>
        <v>0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04">
        <f>PIERNA!B14</f>
        <v>0</v>
      </c>
      <c r="C14" s="895">
        <f>PIERNA!C14</f>
        <v>0</v>
      </c>
      <c r="D14" s="902">
        <f>PIERNA!D14</f>
        <v>0</v>
      </c>
      <c r="E14" s="900">
        <f>PIERNA!E14</f>
        <v>0</v>
      </c>
      <c r="F14" s="898">
        <f>PIERNA!F14</f>
        <v>0</v>
      </c>
      <c r="G14" s="524">
        <f>PIERNA!G14</f>
        <v>0</v>
      </c>
      <c r="H14" s="525">
        <f>PIERNA!H14</f>
        <v>0</v>
      </c>
      <c r="I14" s="523">
        <f>PIERNA!I14</f>
        <v>0</v>
      </c>
      <c r="J14" s="1075"/>
      <c r="K14" s="478"/>
      <c r="L14" s="891"/>
      <c r="M14" s="478"/>
      <c r="N14" s="892"/>
      <c r="O14" s="481"/>
      <c r="P14" s="480"/>
      <c r="Q14" s="482"/>
      <c r="R14" s="890"/>
      <c r="S14" s="65">
        <f>Q14+M14+K14</f>
        <v>0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94">
        <f>PIERNA!B15</f>
        <v>0</v>
      </c>
      <c r="C15" s="895">
        <f>PIERNA!C15</f>
        <v>0</v>
      </c>
      <c r="D15" s="902">
        <f>PIERNA!D15</f>
        <v>0</v>
      </c>
      <c r="E15" s="900">
        <f>PIERNA!E15</f>
        <v>0</v>
      </c>
      <c r="F15" s="898">
        <f>PIERNA!F15</f>
        <v>0</v>
      </c>
      <c r="G15" s="524">
        <f>PIERNA!G15</f>
        <v>0</v>
      </c>
      <c r="H15" s="525">
        <f>PIERNA!H15</f>
        <v>0</v>
      </c>
      <c r="I15" s="523">
        <f>PIERNA!I15</f>
        <v>0</v>
      </c>
      <c r="J15" s="483"/>
      <c r="K15" s="478"/>
      <c r="L15" s="891"/>
      <c r="M15" s="478"/>
      <c r="N15" s="1016"/>
      <c r="O15" s="487"/>
      <c r="P15" s="480"/>
      <c r="Q15" s="482"/>
      <c r="R15" s="874"/>
      <c r="S15" s="65">
        <f>Q15</f>
        <v>0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03">
        <f>PIERNA!B16</f>
        <v>0</v>
      </c>
      <c r="C16" s="333">
        <f>PIERNA!C16</f>
        <v>0</v>
      </c>
      <c r="D16" s="902">
        <f>PIERNA!D16</f>
        <v>0</v>
      </c>
      <c r="E16" s="900">
        <f>PIERNA!E16</f>
        <v>0</v>
      </c>
      <c r="F16" s="898">
        <f>PIERNA!F16</f>
        <v>0</v>
      </c>
      <c r="G16" s="524">
        <f>PIERNA!G16</f>
        <v>0</v>
      </c>
      <c r="H16" s="525">
        <f>PIERNA!H16</f>
        <v>0</v>
      </c>
      <c r="I16" s="523">
        <f>PIERNA!I16</f>
        <v>0</v>
      </c>
      <c r="J16" s="1024"/>
      <c r="K16" s="478"/>
      <c r="L16" s="891"/>
      <c r="M16" s="478"/>
      <c r="N16" s="1016"/>
      <c r="O16" s="488"/>
      <c r="P16" s="480"/>
      <c r="Q16" s="704"/>
      <c r="R16" s="875"/>
      <c r="S16" s="65">
        <f t="shared" si="0"/>
        <v>0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9">
        <f>PIERNA!B17</f>
        <v>0</v>
      </c>
      <c r="C17" s="333">
        <f>PIERNA!C17</f>
        <v>0</v>
      </c>
      <c r="D17" s="902">
        <f>PIERNA!D17</f>
        <v>0</v>
      </c>
      <c r="E17" s="900">
        <f>PIERNA!E17</f>
        <v>0</v>
      </c>
      <c r="F17" s="898">
        <f>PIERNA!F17</f>
        <v>0</v>
      </c>
      <c r="G17" s="524">
        <f>PIERNA!G17</f>
        <v>0</v>
      </c>
      <c r="H17" s="525">
        <f>PIERNA!H17</f>
        <v>0</v>
      </c>
      <c r="I17" s="523">
        <f>PIERNA!I17</f>
        <v>0</v>
      </c>
      <c r="J17" s="645"/>
      <c r="K17" s="478"/>
      <c r="L17" s="891"/>
      <c r="M17" s="478"/>
      <c r="N17" s="1016"/>
      <c r="O17" s="488"/>
      <c r="P17" s="480"/>
      <c r="Q17" s="704"/>
      <c r="R17" s="875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9">
        <f>PIERNA!B18</f>
        <v>0</v>
      </c>
      <c r="C18" s="333">
        <f>PIERNA!C18</f>
        <v>0</v>
      </c>
      <c r="D18" s="902">
        <f>PIERNA!D18</f>
        <v>0</v>
      </c>
      <c r="E18" s="900">
        <f>PIERNA!E18</f>
        <v>0</v>
      </c>
      <c r="F18" s="898">
        <f>PIERNA!F18</f>
        <v>0</v>
      </c>
      <c r="G18" s="524">
        <f>PIERNA!G18</f>
        <v>0</v>
      </c>
      <c r="H18" s="525">
        <f>PIERNA!H18</f>
        <v>0</v>
      </c>
      <c r="I18" s="523">
        <f>PIERNA!I18</f>
        <v>0</v>
      </c>
      <c r="J18" s="447"/>
      <c r="K18" s="478"/>
      <c r="L18" s="891"/>
      <c r="M18" s="478"/>
      <c r="N18" s="1016"/>
      <c r="O18" s="481"/>
      <c r="P18" s="480"/>
      <c r="Q18" s="704"/>
      <c r="R18" s="890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9">
        <f>PIERNA!B19</f>
        <v>0</v>
      </c>
      <c r="C19" s="333">
        <f>PIERNA!C19</f>
        <v>0</v>
      </c>
      <c r="D19" s="902">
        <f>PIERNA!D19</f>
        <v>0</v>
      </c>
      <c r="E19" s="900">
        <f>PIERNA!E19</f>
        <v>0</v>
      </c>
      <c r="F19" s="898">
        <f>PIERNA!F19</f>
        <v>0</v>
      </c>
      <c r="G19" s="524">
        <f>PIERNA!G19</f>
        <v>0</v>
      </c>
      <c r="H19" s="525">
        <f>PIERNA!H19</f>
        <v>0</v>
      </c>
      <c r="I19" s="523">
        <f>PIERNA!I19</f>
        <v>0</v>
      </c>
      <c r="J19" s="717"/>
      <c r="K19" s="478"/>
      <c r="L19" s="891"/>
      <c r="M19" s="478"/>
      <c r="N19" s="892"/>
      <c r="O19" s="481"/>
      <c r="P19" s="447"/>
      <c r="Q19" s="704"/>
      <c r="R19" s="887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03">
        <f>PIERNA!B20</f>
        <v>0</v>
      </c>
      <c r="C20" s="333">
        <f>PIERNA!C20</f>
        <v>0</v>
      </c>
      <c r="D20" s="902">
        <f>PIERNA!D20</f>
        <v>0</v>
      </c>
      <c r="E20" s="900">
        <f>PIERNA!E20</f>
        <v>0</v>
      </c>
      <c r="F20" s="898">
        <f>PIERNA!F20</f>
        <v>0</v>
      </c>
      <c r="G20" s="524">
        <f>PIERNA!G20</f>
        <v>0</v>
      </c>
      <c r="H20" s="525">
        <f>PIERNA!H20</f>
        <v>0</v>
      </c>
      <c r="I20" s="523">
        <f>PIERNA!I20</f>
        <v>0</v>
      </c>
      <c r="J20" s="447"/>
      <c r="K20" s="478"/>
      <c r="L20" s="891"/>
      <c r="M20" s="478"/>
      <c r="N20" s="892"/>
      <c r="O20" s="481"/>
      <c r="P20" s="480"/>
      <c r="Q20" s="704"/>
      <c r="R20" s="887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3">
        <f>PIERNA!B21</f>
        <v>0</v>
      </c>
      <c r="C21" s="467">
        <f>PIERNA!C21</f>
        <v>0</v>
      </c>
      <c r="D21" s="902">
        <f>PIERNA!D21</f>
        <v>0</v>
      </c>
      <c r="E21" s="900">
        <f>PIERNA!E21</f>
        <v>0</v>
      </c>
      <c r="F21" s="898">
        <f>PIERNA!F21</f>
        <v>0</v>
      </c>
      <c r="G21" s="524">
        <f>PIERNA!G21</f>
        <v>0</v>
      </c>
      <c r="H21" s="525">
        <f>PIERNA!H21</f>
        <v>0</v>
      </c>
      <c r="I21" s="523">
        <f>PIERNA!I21</f>
        <v>0</v>
      </c>
      <c r="J21" s="447"/>
      <c r="K21" s="478"/>
      <c r="L21" s="891"/>
      <c r="M21" s="478"/>
      <c r="N21" s="892"/>
      <c r="O21" s="488"/>
      <c r="P21" s="480"/>
      <c r="Q21" s="704"/>
      <c r="R21" s="887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895">
        <f>PIERNA!B22</f>
        <v>0</v>
      </c>
      <c r="C22" s="333">
        <f>PIERNA!C22</f>
        <v>0</v>
      </c>
      <c r="D22" s="896">
        <f>PIERNA!D22</f>
        <v>0</v>
      </c>
      <c r="E22" s="897">
        <f>PIERNA!E22</f>
        <v>0</v>
      </c>
      <c r="F22" s="904">
        <f>PIERNA!F22</f>
        <v>0</v>
      </c>
      <c r="G22" s="465">
        <f>PIERNA!G22</f>
        <v>0</v>
      </c>
      <c r="H22" s="905">
        <f>PIERNA!H22</f>
        <v>0</v>
      </c>
      <c r="I22" s="906">
        <f>PIERNA!I22</f>
        <v>0</v>
      </c>
      <c r="J22" s="662"/>
      <c r="K22" s="478"/>
      <c r="L22" s="891"/>
      <c r="M22" s="478"/>
      <c r="N22" s="892"/>
      <c r="O22" s="488"/>
      <c r="P22" s="464"/>
      <c r="Q22" s="704"/>
      <c r="R22" s="887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95">
        <f>PIERNA!B23</f>
        <v>0</v>
      </c>
      <c r="C23" s="333">
        <f>PIERNA!C23</f>
        <v>0</v>
      </c>
      <c r="D23" s="896">
        <f>PIERNA!D23</f>
        <v>0</v>
      </c>
      <c r="E23" s="897">
        <f>PIERNA!E23</f>
        <v>0</v>
      </c>
      <c r="F23" s="904">
        <f>PIERNA!F23</f>
        <v>0</v>
      </c>
      <c r="G23" s="465">
        <f>PIERNA!G23</f>
        <v>0</v>
      </c>
      <c r="H23" s="905">
        <f>PIERNA!H23</f>
        <v>0</v>
      </c>
      <c r="I23" s="906">
        <f>PIERNA!I23</f>
        <v>0</v>
      </c>
      <c r="J23" s="447"/>
      <c r="K23" s="478"/>
      <c r="L23" s="891"/>
      <c r="M23" s="478"/>
      <c r="N23" s="892"/>
      <c r="O23" s="489"/>
      <c r="P23" s="480"/>
      <c r="Q23" s="704"/>
      <c r="R23" s="887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9">
        <f>PIERNA!B24</f>
        <v>0</v>
      </c>
      <c r="C24" s="895">
        <f>PIERNA!C24</f>
        <v>0</v>
      </c>
      <c r="D24" s="907">
        <f>PIERNA!D24</f>
        <v>0</v>
      </c>
      <c r="E24" s="897">
        <f>PIERNA!E24</f>
        <v>0</v>
      </c>
      <c r="F24" s="904">
        <f>PIERNA!F24</f>
        <v>0</v>
      </c>
      <c r="G24" s="465">
        <f>PIERNA!G24</f>
        <v>0</v>
      </c>
      <c r="H24" s="905">
        <f>PIERNA!H24</f>
        <v>0</v>
      </c>
      <c r="I24" s="906">
        <f>PIERNA!I24</f>
        <v>0</v>
      </c>
      <c r="J24" s="447"/>
      <c r="K24" s="478"/>
      <c r="L24" s="891"/>
      <c r="M24" s="478"/>
      <c r="N24" s="892"/>
      <c r="O24" s="481"/>
      <c r="P24" s="480"/>
      <c r="Q24" s="704"/>
      <c r="R24" s="887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>
        <f>PIERNA!HM5</f>
        <v>0</v>
      </c>
      <c r="C25" s="478">
        <f>PIERNA!HN5</f>
        <v>0</v>
      </c>
      <c r="D25" s="907">
        <f>PIERNA!HO5</f>
        <v>0</v>
      </c>
      <c r="E25" s="897">
        <f>PIERNA!E25</f>
        <v>0</v>
      </c>
      <c r="F25" s="904">
        <f>PIERNA!HQ5</f>
        <v>0</v>
      </c>
      <c r="G25" s="465">
        <f>PIERNA!HR5</f>
        <v>0</v>
      </c>
      <c r="H25" s="905">
        <f>PIERNA!HS5</f>
        <v>0</v>
      </c>
      <c r="I25" s="906">
        <f>PIERNA!I25</f>
        <v>0</v>
      </c>
      <c r="J25" s="447"/>
      <c r="K25" s="478"/>
      <c r="L25" s="891"/>
      <c r="M25" s="478"/>
      <c r="N25" s="887"/>
      <c r="O25" s="481"/>
      <c r="P25" s="464"/>
      <c r="Q25" s="704"/>
      <c r="R25" s="888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>
        <f>PIERNA!HW5</f>
        <v>0</v>
      </c>
      <c r="C26" s="895">
        <f>PIERNA!HX5</f>
        <v>0</v>
      </c>
      <c r="D26" s="907">
        <f>PIERNA!HY5</f>
        <v>0</v>
      </c>
      <c r="E26" s="897">
        <f>PIERNA!HZ5</f>
        <v>0</v>
      </c>
      <c r="F26" s="904">
        <f>PIERNA!IA5</f>
        <v>0</v>
      </c>
      <c r="G26" s="908">
        <f>PIERNA!IB5</f>
        <v>0</v>
      </c>
      <c r="H26" s="905">
        <f>PIERNA!IC5</f>
        <v>0</v>
      </c>
      <c r="I26" s="906">
        <f>PIERNA!I26</f>
        <v>0</v>
      </c>
      <c r="J26" s="447"/>
      <c r="K26" s="478"/>
      <c r="L26" s="889"/>
      <c r="M26" s="478"/>
      <c r="N26" s="887"/>
      <c r="O26" s="481"/>
      <c r="P26" s="480"/>
      <c r="Q26" s="704"/>
      <c r="R26" s="887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>
        <f>PIERNA!IG5</f>
        <v>0</v>
      </c>
      <c r="C27" s="895">
        <f>PIERNA!IH5</f>
        <v>0</v>
      </c>
      <c r="D27" s="907">
        <f>PIERNA!II5</f>
        <v>0</v>
      </c>
      <c r="E27" s="897">
        <f>PIERNA!IJ5</f>
        <v>0</v>
      </c>
      <c r="F27" s="904">
        <f>PIERNA!IK5</f>
        <v>0</v>
      </c>
      <c r="G27" s="908">
        <f>PIERNA!IL5</f>
        <v>0</v>
      </c>
      <c r="H27" s="905">
        <f>PIERNA!IM5</f>
        <v>0</v>
      </c>
      <c r="I27" s="906">
        <f>PIERNA!I27</f>
        <v>0</v>
      </c>
      <c r="J27" s="447"/>
      <c r="K27" s="478"/>
      <c r="L27" s="889"/>
      <c r="M27" s="478"/>
      <c r="N27" s="887"/>
      <c r="O27" s="481"/>
      <c r="P27" s="464"/>
      <c r="Q27" s="704"/>
      <c r="R27" s="887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895">
        <f>PIERNA!IQ5</f>
        <v>0</v>
      </c>
      <c r="C28" s="895">
        <f>PIERNA!IR5</f>
        <v>0</v>
      </c>
      <c r="D28" s="907">
        <f>PIERNA!IS5</f>
        <v>0</v>
      </c>
      <c r="E28" s="897">
        <f>PIERNA!IT5</f>
        <v>0</v>
      </c>
      <c r="F28" s="904">
        <f>PIERNA!IU5</f>
        <v>0</v>
      </c>
      <c r="G28" s="908">
        <f>PIERNA!IV5</f>
        <v>0</v>
      </c>
      <c r="H28" s="905">
        <f>PIERNA!IW5</f>
        <v>0</v>
      </c>
      <c r="I28" s="906">
        <f>PIERNA!I28</f>
        <v>0</v>
      </c>
      <c r="J28" s="662"/>
      <c r="K28" s="478"/>
      <c r="L28" s="889"/>
      <c r="M28" s="478"/>
      <c r="N28" s="887"/>
      <c r="O28" s="481"/>
      <c r="P28" s="480"/>
      <c r="Q28" s="704"/>
      <c r="R28" s="888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026">
        <f>PIERNA!JA5</f>
        <v>0</v>
      </c>
      <c r="C29" s="895">
        <f>PIERNA!JB5</f>
        <v>0</v>
      </c>
      <c r="D29" s="907">
        <f>PIERNA!JC5</f>
        <v>0</v>
      </c>
      <c r="E29" s="897">
        <f>PIERNA!JD5</f>
        <v>0</v>
      </c>
      <c r="F29" s="904">
        <f>PIERNA!JE5</f>
        <v>0</v>
      </c>
      <c r="G29" s="908">
        <f>PIERNA!JF5</f>
        <v>0</v>
      </c>
      <c r="H29" s="905">
        <f>PIERNA!JG5</f>
        <v>0</v>
      </c>
      <c r="I29" s="906">
        <f>PIERNA!I29</f>
        <v>0</v>
      </c>
      <c r="J29" s="717"/>
      <c r="K29" s="482"/>
      <c r="L29" s="889"/>
      <c r="M29" s="478"/>
      <c r="N29" s="887"/>
      <c r="O29" s="489"/>
      <c r="P29" s="480"/>
      <c r="Q29" s="704"/>
      <c r="R29" s="888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95">
        <f>PIERNA!JK5</f>
        <v>0</v>
      </c>
      <c r="C30" s="895">
        <f>PIERNA!JL5</f>
        <v>0</v>
      </c>
      <c r="D30" s="907">
        <f>PIERNA!JM5</f>
        <v>0</v>
      </c>
      <c r="E30" s="909">
        <f>PIERNA!JN5</f>
        <v>0</v>
      </c>
      <c r="F30" s="910">
        <f>PIERNA!JO5</f>
        <v>0</v>
      </c>
      <c r="G30" s="489">
        <f>PIERNA!JP5</f>
        <v>0</v>
      </c>
      <c r="H30" s="911">
        <f>PIERNA!JQ5</f>
        <v>0</v>
      </c>
      <c r="I30" s="906">
        <f>PIERNA!I30</f>
        <v>0</v>
      </c>
      <c r="J30" s="447"/>
      <c r="K30" s="478"/>
      <c r="L30" s="889"/>
      <c r="M30" s="478"/>
      <c r="N30" s="887"/>
      <c r="O30" s="489"/>
      <c r="P30" s="480"/>
      <c r="Q30" s="704"/>
      <c r="R30" s="888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895">
        <f>PIERNA!JU5</f>
        <v>0</v>
      </c>
      <c r="C31" s="912">
        <f>PIERNA!JV5</f>
        <v>0</v>
      </c>
      <c r="D31" s="907">
        <f>PIERNA!JW5</f>
        <v>0</v>
      </c>
      <c r="E31" s="909">
        <f>PIERNA!JX5</f>
        <v>0</v>
      </c>
      <c r="F31" s="910">
        <f>PIERNA!JY5</f>
        <v>0</v>
      </c>
      <c r="G31" s="489">
        <f>PIERNA!JZ5</f>
        <v>0</v>
      </c>
      <c r="H31" s="911">
        <f>PIERNA!KA5</f>
        <v>0</v>
      </c>
      <c r="I31" s="906">
        <f>PIERNA!I31</f>
        <v>0</v>
      </c>
      <c r="J31" s="447"/>
      <c r="K31" s="478"/>
      <c r="L31" s="889"/>
      <c r="M31" s="478"/>
      <c r="N31" s="887"/>
      <c r="O31" s="489"/>
      <c r="P31" s="480"/>
      <c r="Q31" s="704"/>
      <c r="R31" s="888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95">
        <f>PIERNA!KE5</f>
        <v>0</v>
      </c>
      <c r="C32" s="895">
        <f>PIERNA!KF5</f>
        <v>0</v>
      </c>
      <c r="D32" s="907">
        <f>PIERNA!KG5</f>
        <v>0</v>
      </c>
      <c r="E32" s="909">
        <f>PIERNA!KH5</f>
        <v>0</v>
      </c>
      <c r="F32" s="910">
        <f>PIERNA!KI5</f>
        <v>0</v>
      </c>
      <c r="G32" s="489">
        <f>PIERNA!KJ5</f>
        <v>0</v>
      </c>
      <c r="H32" s="911">
        <f>PIERNA!H32</f>
        <v>0</v>
      </c>
      <c r="I32" s="906">
        <f>PIERNA!I32</f>
        <v>0</v>
      </c>
      <c r="J32" s="447"/>
      <c r="K32" s="478"/>
      <c r="L32" s="889"/>
      <c r="M32" s="478"/>
      <c r="N32" s="887"/>
      <c r="O32" s="489"/>
      <c r="P32" s="480"/>
      <c r="Q32" s="704"/>
      <c r="R32" s="888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3">
        <f>PIERNA!KO5</f>
        <v>0</v>
      </c>
      <c r="C33" s="895">
        <f>PIERNA!KP5</f>
        <v>0</v>
      </c>
      <c r="D33" s="907">
        <f>PIERNA!KQ5</f>
        <v>0</v>
      </c>
      <c r="E33" s="909">
        <f>PIERNA!KR5</f>
        <v>0</v>
      </c>
      <c r="F33" s="913">
        <f>PIERNA!KS5</f>
        <v>0</v>
      </c>
      <c r="G33" s="914">
        <f>PIERNA!KT5</f>
        <v>0</v>
      </c>
      <c r="H33" s="911">
        <f>PIERNA!KU5</f>
        <v>0</v>
      </c>
      <c r="I33" s="915">
        <f>PIERNA!I33</f>
        <v>0</v>
      </c>
      <c r="J33" s="447"/>
      <c r="K33" s="482"/>
      <c r="L33" s="889"/>
      <c r="M33" s="478"/>
      <c r="N33" s="887"/>
      <c r="O33" s="489"/>
      <c r="P33" s="516"/>
      <c r="Q33" s="704"/>
      <c r="R33" s="888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895">
        <f>PIERNA!B34</f>
        <v>0</v>
      </c>
      <c r="C34" s="467">
        <f>PIERNA!C34</f>
        <v>0</v>
      </c>
      <c r="D34" s="907">
        <f>PIERNA!D34</f>
        <v>0</v>
      </c>
      <c r="E34" s="909">
        <f>PIERNA!E34</f>
        <v>0</v>
      </c>
      <c r="F34" s="913">
        <f>PIERNA!F34</f>
        <v>0</v>
      </c>
      <c r="G34" s="914">
        <f>PIERNA!G34</f>
        <v>0</v>
      </c>
      <c r="H34" s="911">
        <f>PIERNA!H34</f>
        <v>0</v>
      </c>
      <c r="I34" s="906">
        <f>PIERNA!I34</f>
        <v>0</v>
      </c>
      <c r="J34" s="447"/>
      <c r="K34" s="478"/>
      <c r="L34" s="889"/>
      <c r="M34" s="478"/>
      <c r="N34" s="887"/>
      <c r="O34" s="769"/>
      <c r="P34" s="480"/>
      <c r="Q34" s="705"/>
      <c r="R34" s="1030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>
        <f>PIERNA!B35</f>
        <v>0</v>
      </c>
      <c r="C35" s="467">
        <f>PIERNA!C35</f>
        <v>0</v>
      </c>
      <c r="D35" s="907">
        <f>PIERNA!D35</f>
        <v>0</v>
      </c>
      <c r="E35" s="909">
        <f>PIERNA!E35</f>
        <v>0</v>
      </c>
      <c r="F35" s="913">
        <f>PIERNA!F35</f>
        <v>0</v>
      </c>
      <c r="G35" s="916">
        <f>PIERNA!G35</f>
        <v>0</v>
      </c>
      <c r="H35" s="911">
        <f>PIERNA!H35</f>
        <v>0</v>
      </c>
      <c r="I35" s="906">
        <f>PIERNA!I35</f>
        <v>0</v>
      </c>
      <c r="J35" s="447"/>
      <c r="K35" s="478"/>
      <c r="L35" s="889"/>
      <c r="M35" s="478"/>
      <c r="N35" s="887"/>
      <c r="O35" s="769"/>
      <c r="P35" s="516"/>
      <c r="Q35" s="482"/>
      <c r="R35" s="888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>
        <f>PIERNA!B36</f>
        <v>0</v>
      </c>
      <c r="C36" s="467">
        <f>PIERNA!C36</f>
        <v>0</v>
      </c>
      <c r="D36" s="907">
        <f>PIERNA!D36</f>
        <v>0</v>
      </c>
      <c r="E36" s="909">
        <f>PIERNA!E36</f>
        <v>0</v>
      </c>
      <c r="F36" s="913">
        <f>PIERNA!F36</f>
        <v>0</v>
      </c>
      <c r="G36" s="916">
        <f>PIERNA!G36</f>
        <v>0</v>
      </c>
      <c r="H36" s="911">
        <f>PIERNA!H36</f>
        <v>0</v>
      </c>
      <c r="I36" s="906">
        <f>PIERNA!I36</f>
        <v>0</v>
      </c>
      <c r="J36" s="447"/>
      <c r="K36" s="478"/>
      <c r="L36" s="889"/>
      <c r="M36" s="478"/>
      <c r="N36" s="892"/>
      <c r="O36" s="769"/>
      <c r="P36" s="516"/>
      <c r="Q36" s="482"/>
      <c r="R36" s="887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17">
        <f>PIERNA!C37</f>
        <v>0</v>
      </c>
      <c r="D37" s="896">
        <f>PIERNA!D37</f>
        <v>0</v>
      </c>
      <c r="E37" s="897">
        <f>PIERNA!E37</f>
        <v>0</v>
      </c>
      <c r="F37" s="904">
        <f>PIERNA!F37</f>
        <v>0</v>
      </c>
      <c r="G37" s="465">
        <f>PIERNA!G37</f>
        <v>0</v>
      </c>
      <c r="H37" s="905">
        <f>PIERNA!H37</f>
        <v>0</v>
      </c>
      <c r="I37" s="906">
        <f>PIERNA!I37</f>
        <v>0</v>
      </c>
      <c r="J37" s="447"/>
      <c r="K37" s="478"/>
      <c r="L37" s="889"/>
      <c r="M37" s="478"/>
      <c r="N37" s="887"/>
      <c r="O37" s="481"/>
      <c r="P37" s="480"/>
      <c r="Q37" s="704"/>
      <c r="R37" s="887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3">
        <f>PIERNA!B38</f>
        <v>0</v>
      </c>
      <c r="C38" s="917">
        <f>PIERNA!C38</f>
        <v>0</v>
      </c>
      <c r="D38" s="562">
        <f>PIERNA!D38</f>
        <v>0</v>
      </c>
      <c r="E38" s="897">
        <f>PIERNA!E38</f>
        <v>0</v>
      </c>
      <c r="F38" s="918">
        <f>PIERNA!F38</f>
        <v>0</v>
      </c>
      <c r="G38" s="465">
        <f>PIERNA!G38</f>
        <v>0</v>
      </c>
      <c r="H38" s="906">
        <f>PIERNA!H38</f>
        <v>0</v>
      </c>
      <c r="I38" s="906">
        <f>PIERNA!I38</f>
        <v>0</v>
      </c>
      <c r="J38" s="447"/>
      <c r="K38" s="478"/>
      <c r="L38" s="1008"/>
      <c r="M38" s="478"/>
      <c r="N38" s="887"/>
      <c r="O38" s="481"/>
      <c r="P38" s="480"/>
      <c r="Q38" s="704"/>
      <c r="R38" s="888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5">
        <f>PIERNA!D39</f>
        <v>0</v>
      </c>
      <c r="E39" s="234">
        <f>PIERNA!E39</f>
        <v>0</v>
      </c>
      <c r="F39" s="656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93"/>
      <c r="K39" s="482"/>
      <c r="L39" s="1008"/>
      <c r="M39" s="478"/>
      <c r="N39" s="887"/>
      <c r="O39" s="489"/>
      <c r="P39" s="480"/>
      <c r="Q39" s="704"/>
      <c r="R39" s="888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5">
        <f>PIERNA!D40</f>
        <v>0</v>
      </c>
      <c r="E40" s="234">
        <f>PIERNA!E40</f>
        <v>0</v>
      </c>
      <c r="F40" s="656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9"/>
      <c r="M40" s="478"/>
      <c r="N40" s="887"/>
      <c r="O40" s="489"/>
      <c r="P40" s="480"/>
      <c r="Q40" s="704"/>
      <c r="R40" s="888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5">
        <f>PIERNA!D41</f>
        <v>0</v>
      </c>
      <c r="E41" s="234">
        <f>PIERNA!E41</f>
        <v>0</v>
      </c>
      <c r="F41" s="656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9"/>
      <c r="M41" s="478"/>
      <c r="N41" s="887"/>
      <c r="O41" s="489"/>
      <c r="P41" s="480"/>
      <c r="Q41" s="704"/>
      <c r="R41" s="888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8">
        <f>PIERNA!C42</f>
        <v>0</v>
      </c>
      <c r="D42" s="690">
        <f>PIERNA!D42</f>
        <v>0</v>
      </c>
      <c r="E42" s="234">
        <f>PIERNA!E42</f>
        <v>0</v>
      </c>
      <c r="F42" s="575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9"/>
      <c r="M42" s="478"/>
      <c r="N42" s="887"/>
      <c r="O42" s="489"/>
      <c r="P42" s="480"/>
      <c r="Q42" s="704"/>
      <c r="R42" s="88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5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9"/>
      <c r="M43" s="478"/>
      <c r="N43" s="887"/>
      <c r="O43" s="489"/>
      <c r="P43" s="480"/>
      <c r="Q43" s="704"/>
      <c r="R43" s="888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90">
        <f>PIERNA!D44</f>
        <v>0</v>
      </c>
      <c r="E44" s="234">
        <f>PIERNA!E44</f>
        <v>0</v>
      </c>
      <c r="F44" s="575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9"/>
      <c r="M44" s="478"/>
      <c r="N44" s="892"/>
      <c r="O44" s="481"/>
      <c r="P44" s="480"/>
      <c r="Q44" s="482"/>
      <c r="R44" s="1031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90">
        <f>PIERNA!D45</f>
        <v>0</v>
      </c>
      <c r="E45" s="234">
        <f>PIERNA!E45</f>
        <v>0</v>
      </c>
      <c r="F45" s="575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9"/>
      <c r="M45" s="478"/>
      <c r="N45" s="892"/>
      <c r="O45" s="481"/>
      <c r="P45" s="480"/>
      <c r="Q45" s="482"/>
      <c r="R45" s="1031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2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9"/>
      <c r="M46" s="478"/>
      <c r="N46" s="892"/>
      <c r="O46" s="481"/>
      <c r="P46" s="480"/>
      <c r="Q46" s="482"/>
      <c r="R46" s="1031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2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9"/>
      <c r="M47" s="851"/>
      <c r="N47" s="892"/>
      <c r="O47" s="488"/>
      <c r="P47" s="480"/>
      <c r="Q47" s="482"/>
      <c r="R47" s="1031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2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9"/>
      <c r="M48" s="852"/>
      <c r="N48" s="892"/>
      <c r="O48" s="481"/>
      <c r="P48" s="480"/>
      <c r="Q48" s="482"/>
      <c r="R48" s="1031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2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9"/>
      <c r="M49" s="852"/>
      <c r="N49" s="892"/>
      <c r="O49" s="481"/>
      <c r="P49" s="480"/>
      <c r="Q49" s="482"/>
      <c r="R49" s="1031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2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9"/>
      <c r="M50" s="852"/>
      <c r="N50" s="892"/>
      <c r="O50" s="481"/>
      <c r="P50" s="480"/>
      <c r="Q50" s="482"/>
      <c r="R50" s="1031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2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9"/>
      <c r="M51" s="852"/>
      <c r="N51" s="892"/>
      <c r="O51" s="481"/>
      <c r="P51" s="853"/>
      <c r="Q51" s="482"/>
      <c r="R51" s="1031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2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9"/>
      <c r="M52" s="852"/>
      <c r="N52" s="892"/>
      <c r="O52" s="481"/>
      <c r="P52" s="480"/>
      <c r="Q52" s="482"/>
      <c r="R52" s="1031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2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9"/>
      <c r="M53" s="852"/>
      <c r="N53" s="892"/>
      <c r="O53" s="481"/>
      <c r="P53" s="480"/>
      <c r="Q53" s="482"/>
      <c r="R53" s="1031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2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9"/>
      <c r="M54" s="852"/>
      <c r="N54" s="892"/>
      <c r="O54" s="481"/>
      <c r="P54" s="480"/>
      <c r="Q54" s="482"/>
      <c r="R54" s="1031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6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9"/>
      <c r="M55" s="852"/>
      <c r="N55" s="892"/>
      <c r="O55" s="481"/>
      <c r="P55" s="480"/>
      <c r="Q55" s="482"/>
      <c r="R55" s="1031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2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9"/>
      <c r="M56" s="852"/>
      <c r="N56" s="892"/>
      <c r="O56" s="481"/>
      <c r="P56" s="480"/>
      <c r="Q56" s="482"/>
      <c r="R56" s="1031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2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9"/>
      <c r="M57" s="852"/>
      <c r="N57" s="892"/>
      <c r="O57" s="481"/>
      <c r="P57" s="480"/>
      <c r="Q57" s="482"/>
      <c r="R57" s="1031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2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9"/>
      <c r="M58" s="852"/>
      <c r="N58" s="892"/>
      <c r="O58" s="481"/>
      <c r="P58" s="480"/>
      <c r="Q58" s="482"/>
      <c r="R58" s="1031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2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9"/>
      <c r="M59" s="852"/>
      <c r="N59" s="892"/>
      <c r="O59" s="481"/>
      <c r="P59" s="480"/>
      <c r="Q59" s="482"/>
      <c r="R59" s="1031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2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54"/>
      <c r="L60" s="1009"/>
      <c r="M60" s="852"/>
      <c r="N60" s="892"/>
      <c r="O60" s="481"/>
      <c r="P60" s="480"/>
      <c r="Q60" s="482"/>
      <c r="R60" s="1031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2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9"/>
      <c r="M61" s="852"/>
      <c r="N61" s="892"/>
      <c r="O61" s="481"/>
      <c r="P61" s="480"/>
      <c r="Q61" s="482"/>
      <c r="R61" s="1031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2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9"/>
      <c r="M62" s="852"/>
      <c r="N62" s="892"/>
      <c r="O62" s="481"/>
      <c r="P62" s="480"/>
      <c r="Q62" s="482"/>
      <c r="R62" s="1031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2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9"/>
      <c r="M63" s="852"/>
      <c r="N63" s="892"/>
      <c r="O63" s="481"/>
      <c r="P63" s="480"/>
      <c r="Q63" s="482"/>
      <c r="R63" s="1031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2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9"/>
      <c r="M64" s="852"/>
      <c r="N64" s="892"/>
      <c r="O64" s="481"/>
      <c r="P64" s="480"/>
      <c r="Q64" s="482"/>
      <c r="R64" s="1031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2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9"/>
      <c r="M65" s="852"/>
      <c r="N65" s="892"/>
      <c r="O65" s="481"/>
      <c r="P65" s="480"/>
      <c r="Q65" s="482"/>
      <c r="R65" s="1031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2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9"/>
      <c r="M66" s="852"/>
      <c r="N66" s="892"/>
      <c r="O66" s="481"/>
      <c r="P66" s="480"/>
      <c r="Q66" s="482"/>
      <c r="R66" s="1031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2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9"/>
      <c r="M67" s="852"/>
      <c r="N67" s="892"/>
      <c r="O67" s="481"/>
      <c r="P67" s="480"/>
      <c r="Q67" s="482"/>
      <c r="R67" s="1031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2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9"/>
      <c r="M68" s="852"/>
      <c r="N68" s="892"/>
      <c r="O68" s="481"/>
      <c r="P68" s="480"/>
      <c r="Q68" s="482"/>
      <c r="R68" s="1031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2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9"/>
      <c r="M69" s="852"/>
      <c r="N69" s="892"/>
      <c r="O69" s="481"/>
      <c r="P69" s="480"/>
      <c r="Q69" s="482"/>
      <c r="R69" s="1031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2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2"/>
      <c r="K70" s="478"/>
      <c r="L70" s="889"/>
      <c r="M70" s="852"/>
      <c r="N70" s="892"/>
      <c r="O70" s="481"/>
      <c r="P70" s="480"/>
      <c r="Q70" s="482"/>
      <c r="R70" s="1031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2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2"/>
      <c r="K71" s="478"/>
      <c r="L71" s="889"/>
      <c r="M71" s="852"/>
      <c r="N71" s="892"/>
      <c r="O71" s="481"/>
      <c r="P71" s="480"/>
      <c r="Q71" s="482"/>
      <c r="R71" s="1031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2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2"/>
      <c r="K72" s="478"/>
      <c r="L72" s="889"/>
      <c r="M72" s="852"/>
      <c r="N72" s="892"/>
      <c r="O72" s="481"/>
      <c r="P72" s="480"/>
      <c r="Q72" s="482"/>
      <c r="R72" s="103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2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2"/>
      <c r="K73" s="478"/>
      <c r="L73" s="889"/>
      <c r="M73" s="852"/>
      <c r="N73" s="892"/>
      <c r="O73" s="481"/>
      <c r="P73" s="480"/>
      <c r="Q73" s="482"/>
      <c r="R73" s="1031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2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2"/>
      <c r="K74" s="478"/>
      <c r="L74" s="889"/>
      <c r="M74" s="852"/>
      <c r="N74" s="892"/>
      <c r="O74" s="481"/>
      <c r="P74" s="480"/>
      <c r="Q74" s="482"/>
      <c r="R74" s="1031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2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2"/>
      <c r="K75" s="478"/>
      <c r="L75" s="889"/>
      <c r="M75" s="852"/>
      <c r="N75" s="892"/>
      <c r="O75" s="481"/>
      <c r="P75" s="480"/>
      <c r="Q75" s="482"/>
      <c r="R75" s="1031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2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2"/>
      <c r="K76" s="478"/>
      <c r="L76" s="889"/>
      <c r="M76" s="852"/>
      <c r="N76" s="892"/>
      <c r="O76" s="481"/>
      <c r="P76" s="480"/>
      <c r="Q76" s="482"/>
      <c r="R76" s="1031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2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2"/>
      <c r="K77" s="478"/>
      <c r="L77" s="889"/>
      <c r="M77" s="852"/>
      <c r="N77" s="892"/>
      <c r="O77" s="481"/>
      <c r="P77" s="480"/>
      <c r="Q77" s="482"/>
      <c r="R77" s="1031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2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2"/>
      <c r="K78" s="478"/>
      <c r="L78" s="889"/>
      <c r="M78" s="852"/>
      <c r="N78" s="892"/>
      <c r="O78" s="481"/>
      <c r="P78" s="480"/>
      <c r="Q78" s="482"/>
      <c r="R78" s="1031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2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2"/>
      <c r="K79" s="478"/>
      <c r="L79" s="889"/>
      <c r="M79" s="852"/>
      <c r="N79" s="892"/>
      <c r="O79" s="481"/>
      <c r="P79" s="480"/>
      <c r="Q79" s="482"/>
      <c r="R79" s="1031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2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2"/>
      <c r="K80" s="478"/>
      <c r="L80" s="889"/>
      <c r="M80" s="852"/>
      <c r="N80" s="892"/>
      <c r="O80" s="481"/>
      <c r="P80" s="480"/>
      <c r="Q80" s="482"/>
      <c r="R80" s="1031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2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2"/>
      <c r="K81" s="478"/>
      <c r="L81" s="889"/>
      <c r="M81" s="852"/>
      <c r="N81" s="892"/>
      <c r="O81" s="481"/>
      <c r="P81" s="480"/>
      <c r="Q81" s="482"/>
      <c r="R81" s="1031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2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2"/>
      <c r="K82" s="478"/>
      <c r="L82" s="889"/>
      <c r="M82" s="852"/>
      <c r="N82" s="892"/>
      <c r="O82" s="481"/>
      <c r="P82" s="480"/>
      <c r="Q82" s="482"/>
      <c r="R82" s="1031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2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2"/>
      <c r="K83" s="478"/>
      <c r="L83" s="889"/>
      <c r="M83" s="852"/>
      <c r="N83" s="892"/>
      <c r="O83" s="481"/>
      <c r="P83" s="480"/>
      <c r="Q83" s="482"/>
      <c r="R83" s="1031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2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2"/>
      <c r="K84" s="478"/>
      <c r="L84" s="889"/>
      <c r="M84" s="852"/>
      <c r="N84" s="892"/>
      <c r="O84" s="481"/>
      <c r="P84" s="480"/>
      <c r="Q84" s="482"/>
      <c r="R84" s="1031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2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2"/>
      <c r="K85" s="478"/>
      <c r="L85" s="889"/>
      <c r="M85" s="852"/>
      <c r="N85" s="892"/>
      <c r="O85" s="481"/>
      <c r="P85" s="480"/>
      <c r="Q85" s="482"/>
      <c r="R85" s="1031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2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2"/>
      <c r="K86" s="478"/>
      <c r="L86" s="889"/>
      <c r="M86" s="852"/>
      <c r="N86" s="892"/>
      <c r="O86" s="481"/>
      <c r="P86" s="480"/>
      <c r="Q86" s="482"/>
      <c r="R86" s="1031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2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2"/>
      <c r="K87" s="478"/>
      <c r="L87" s="889"/>
      <c r="M87" s="852"/>
      <c r="N87" s="892"/>
      <c r="O87" s="481"/>
      <c r="P87" s="480"/>
      <c r="Q87" s="482"/>
      <c r="R87" s="1031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2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2"/>
      <c r="K88" s="478"/>
      <c r="L88" s="889"/>
      <c r="M88" s="852"/>
      <c r="N88" s="892"/>
      <c r="O88" s="481"/>
      <c r="P88" s="480"/>
      <c r="Q88" s="482"/>
      <c r="R88" s="1031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2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2"/>
      <c r="K89" s="478"/>
      <c r="L89" s="889"/>
      <c r="M89" s="852"/>
      <c r="N89" s="892"/>
      <c r="O89" s="481"/>
      <c r="P89" s="480"/>
      <c r="Q89" s="482"/>
      <c r="R89" s="1031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2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2"/>
      <c r="K90" s="478"/>
      <c r="L90" s="889"/>
      <c r="M90" s="852"/>
      <c r="N90" s="892"/>
      <c r="O90" s="481"/>
      <c r="P90" s="480"/>
      <c r="Q90" s="482"/>
      <c r="R90" s="1031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2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2"/>
      <c r="K91" s="478"/>
      <c r="L91" s="889"/>
      <c r="M91" s="852"/>
      <c r="N91" s="892"/>
      <c r="O91" s="481"/>
      <c r="P91" s="480"/>
      <c r="Q91" s="482"/>
      <c r="R91" s="1031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2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2"/>
      <c r="K92" s="478"/>
      <c r="L92" s="889"/>
      <c r="M92" s="852"/>
      <c r="N92" s="892"/>
      <c r="O92" s="481"/>
      <c r="P92" s="480"/>
      <c r="Q92" s="482"/>
      <c r="R92" s="1031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2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2"/>
      <c r="K93" s="478"/>
      <c r="L93" s="889"/>
      <c r="M93" s="852"/>
      <c r="N93" s="892"/>
      <c r="O93" s="481"/>
      <c r="P93" s="480"/>
      <c r="Q93" s="482"/>
      <c r="R93" s="1031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2"/>
      <c r="G94" s="161"/>
      <c r="H94" s="452"/>
      <c r="I94" s="105">
        <f>PIERNA!I94</f>
        <v>0</v>
      </c>
      <c r="J94" s="447"/>
      <c r="K94" s="855"/>
      <c r="L94" s="889"/>
      <c r="M94" s="852"/>
      <c r="N94" s="479"/>
      <c r="O94" s="481"/>
      <c r="P94" s="480"/>
      <c r="Q94" s="482"/>
      <c r="R94" s="1031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2"/>
      <c r="G95" s="161"/>
      <c r="H95" s="452"/>
      <c r="I95" s="105">
        <f>PIERNA!I95</f>
        <v>0</v>
      </c>
      <c r="J95" s="562"/>
      <c r="K95" s="478"/>
      <c r="L95" s="889"/>
      <c r="M95" s="478"/>
      <c r="N95" s="479"/>
      <c r="O95" s="481"/>
      <c r="P95" s="480"/>
      <c r="Q95" s="482"/>
      <c r="R95" s="1031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2"/>
      <c r="G96" s="161"/>
      <c r="H96" s="452"/>
      <c r="I96" s="105"/>
      <c r="J96" s="562"/>
      <c r="K96" s="478"/>
      <c r="L96" s="889"/>
      <c r="M96" s="478"/>
      <c r="N96" s="479"/>
      <c r="O96" s="481"/>
      <c r="P96" s="480"/>
      <c r="Q96" s="482"/>
      <c r="R96" s="1031"/>
      <c r="S96" s="65">
        <f t="shared" si="15"/>
        <v>0</v>
      </c>
      <c r="T96" s="170" t="e">
        <f t="shared" ref="T96:T104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2"/>
      <c r="G97" s="161"/>
      <c r="H97" s="452"/>
      <c r="I97" s="105"/>
      <c r="J97" s="562"/>
      <c r="K97" s="478"/>
      <c r="L97" s="889"/>
      <c r="M97" s="478"/>
      <c r="N97" s="479"/>
      <c r="O97" s="594"/>
      <c r="P97" s="594"/>
      <c r="Q97" s="703"/>
      <c r="R97" s="1032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2"/>
      <c r="G98" s="161"/>
      <c r="H98" s="452"/>
      <c r="I98" s="105"/>
      <c r="J98" s="562"/>
      <c r="K98" s="478"/>
      <c r="L98" s="889"/>
      <c r="M98" s="478"/>
      <c r="N98" s="479"/>
      <c r="O98" s="594"/>
      <c r="P98" s="594"/>
      <c r="Q98" s="703"/>
      <c r="R98" s="1032"/>
      <c r="S98" s="65"/>
      <c r="T98" s="170"/>
    </row>
    <row r="99" spans="1:20" s="152" customFormat="1" ht="38.25" thickBot="1" x14ac:dyDescent="0.35">
      <c r="A99" s="100">
        <v>61</v>
      </c>
      <c r="B99" s="1153" t="s">
        <v>312</v>
      </c>
      <c r="C99" s="945" t="s">
        <v>313</v>
      </c>
      <c r="D99" s="1076"/>
      <c r="E99" s="1077">
        <v>44802</v>
      </c>
      <c r="F99" s="1078">
        <v>18506.88</v>
      </c>
      <c r="G99" s="1079">
        <v>680</v>
      </c>
      <c r="H99" s="1080">
        <v>18506.88</v>
      </c>
      <c r="I99" s="600">
        <f t="shared" ref="I99:I113" si="18">H99-F99</f>
        <v>0</v>
      </c>
      <c r="J99" s="562"/>
      <c r="K99" s="476"/>
      <c r="L99" s="1009"/>
      <c r="M99" s="476"/>
      <c r="N99" s="868"/>
      <c r="O99" s="1146" t="s">
        <v>334</v>
      </c>
      <c r="P99" s="1157" t="s">
        <v>336</v>
      </c>
      <c r="Q99" s="706">
        <v>1286228.1599999999</v>
      </c>
      <c r="R99" s="1025" t="s">
        <v>335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174" t="s">
        <v>321</v>
      </c>
      <c r="C100" s="1151" t="s">
        <v>322</v>
      </c>
      <c r="D100" s="1076"/>
      <c r="E100" s="1164">
        <v>44806</v>
      </c>
      <c r="F100" s="1078">
        <v>121.18</v>
      </c>
      <c r="G100" s="1079">
        <v>11</v>
      </c>
      <c r="H100" s="1080">
        <v>121.18</v>
      </c>
      <c r="I100" s="600">
        <f t="shared" si="18"/>
        <v>0</v>
      </c>
      <c r="J100" s="562"/>
      <c r="K100" s="476"/>
      <c r="L100" s="1009"/>
      <c r="M100" s="476"/>
      <c r="N100" s="868"/>
      <c r="O100" s="1178" t="s">
        <v>323</v>
      </c>
      <c r="P100" s="1144"/>
      <c r="Q100" s="706">
        <v>10300.299999999999</v>
      </c>
      <c r="R100" s="1272" t="s">
        <v>340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175"/>
      <c r="C101" s="1151" t="s">
        <v>64</v>
      </c>
      <c r="D101" s="1076"/>
      <c r="E101" s="1177"/>
      <c r="F101" s="1078">
        <v>500.75</v>
      </c>
      <c r="G101" s="1079">
        <v>43</v>
      </c>
      <c r="H101" s="1080">
        <v>500.75</v>
      </c>
      <c r="I101" s="600">
        <f t="shared" si="18"/>
        <v>0</v>
      </c>
      <c r="J101" s="662"/>
      <c r="K101" s="476"/>
      <c r="L101" s="1009"/>
      <c r="M101" s="476"/>
      <c r="N101" s="869"/>
      <c r="O101" s="1179"/>
      <c r="P101" s="1144"/>
      <c r="Q101" s="706">
        <v>47571.25</v>
      </c>
      <c r="R101" s="1273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176"/>
      <c r="C102" s="1152" t="s">
        <v>84</v>
      </c>
      <c r="D102" s="1081"/>
      <c r="E102" s="1165"/>
      <c r="F102" s="1083">
        <v>510.59</v>
      </c>
      <c r="G102" s="1079">
        <v>27</v>
      </c>
      <c r="H102" s="1080">
        <v>510.59</v>
      </c>
      <c r="I102" s="600">
        <f t="shared" si="18"/>
        <v>0</v>
      </c>
      <c r="J102" s="562"/>
      <c r="K102" s="476"/>
      <c r="L102" s="1009"/>
      <c r="M102" s="476"/>
      <c r="N102" s="868"/>
      <c r="O102" s="1180"/>
      <c r="P102" s="1145"/>
      <c r="Q102" s="706">
        <v>21955.37</v>
      </c>
      <c r="R102" s="1274"/>
      <c r="S102" s="65">
        <f t="shared" si="15"/>
        <v>21955.37</v>
      </c>
      <c r="T102" s="170">
        <f t="shared" si="17"/>
        <v>43</v>
      </c>
    </row>
    <row r="103" spans="1:20" s="152" customFormat="1" ht="31.5" customHeight="1" x14ac:dyDescent="0.25">
      <c r="A103" s="100">
        <v>65</v>
      </c>
      <c r="B103" s="1150" t="s">
        <v>321</v>
      </c>
      <c r="C103" s="1085" t="s">
        <v>324</v>
      </c>
      <c r="D103" s="1084"/>
      <c r="E103" s="1082">
        <v>44807</v>
      </c>
      <c r="F103" s="1080">
        <v>910.21</v>
      </c>
      <c r="G103" s="1086">
        <v>79</v>
      </c>
      <c r="H103" s="1080">
        <v>910.21</v>
      </c>
      <c r="I103" s="600">
        <f>H103-F103</f>
        <v>0</v>
      </c>
      <c r="J103" s="670"/>
      <c r="K103" s="476"/>
      <c r="L103" s="1009"/>
      <c r="M103" s="476"/>
      <c r="N103" s="868"/>
      <c r="O103" s="1147" t="s">
        <v>325</v>
      </c>
      <c r="P103" s="476"/>
      <c r="Q103" s="706">
        <v>90110.79</v>
      </c>
      <c r="R103" s="475" t="s">
        <v>340</v>
      </c>
      <c r="S103" s="65">
        <f t="shared" si="15"/>
        <v>90110.79</v>
      </c>
      <c r="T103" s="170">
        <f t="shared" si="17"/>
        <v>98.999999999999986</v>
      </c>
    </row>
    <row r="104" spans="1:20" s="152" customFormat="1" ht="38.25" customHeight="1" x14ac:dyDescent="0.25">
      <c r="A104" s="100">
        <v>66</v>
      </c>
      <c r="B104" s="1149" t="s">
        <v>326</v>
      </c>
      <c r="C104" s="1087" t="s">
        <v>72</v>
      </c>
      <c r="D104" s="1084"/>
      <c r="E104" s="1082">
        <v>44807</v>
      </c>
      <c r="F104" s="1080">
        <v>992.72</v>
      </c>
      <c r="G104" s="1086">
        <v>33</v>
      </c>
      <c r="H104" s="1080">
        <v>992.72</v>
      </c>
      <c r="I104" s="600">
        <f t="shared" si="18"/>
        <v>0</v>
      </c>
      <c r="J104" s="562"/>
      <c r="K104" s="476"/>
      <c r="L104" s="1009"/>
      <c r="M104" s="476"/>
      <c r="N104" s="868"/>
      <c r="O104" s="1155"/>
      <c r="P104" s="476"/>
      <c r="Q104" s="706"/>
      <c r="R104" s="475"/>
      <c r="S104" s="65">
        <f t="shared" si="15"/>
        <v>0</v>
      </c>
      <c r="T104" s="170">
        <f t="shared" si="17"/>
        <v>0</v>
      </c>
    </row>
    <row r="105" spans="1:20" s="152" customFormat="1" ht="38.25" customHeight="1" thickBot="1" x14ac:dyDescent="0.3">
      <c r="A105" s="100">
        <v>67</v>
      </c>
      <c r="B105" s="1158"/>
      <c r="C105" s="1159"/>
      <c r="D105" s="1084"/>
      <c r="E105" s="1160"/>
      <c r="F105" s="1080"/>
      <c r="G105" s="1086"/>
      <c r="H105" s="1080"/>
      <c r="I105" s="600"/>
      <c r="J105" s="562"/>
      <c r="K105" s="476"/>
      <c r="L105" s="1009"/>
      <c r="M105" s="476"/>
      <c r="N105" s="868"/>
      <c r="O105" s="1161"/>
      <c r="P105" s="1145"/>
      <c r="Q105" s="706"/>
      <c r="R105" s="1276"/>
      <c r="S105" s="65"/>
      <c r="T105" s="170"/>
    </row>
    <row r="106" spans="1:20" s="152" customFormat="1" ht="31.5" customHeight="1" x14ac:dyDescent="0.25">
      <c r="A106" s="100">
        <v>68</v>
      </c>
      <c r="B106" s="1162" t="s">
        <v>327</v>
      </c>
      <c r="C106" s="1148" t="s">
        <v>328</v>
      </c>
      <c r="D106" s="1084"/>
      <c r="E106" s="1164">
        <v>44809</v>
      </c>
      <c r="F106" s="1080">
        <v>150</v>
      </c>
      <c r="G106" s="1086">
        <v>15</v>
      </c>
      <c r="H106" s="1080">
        <v>150</v>
      </c>
      <c r="I106" s="600">
        <f t="shared" si="18"/>
        <v>0</v>
      </c>
      <c r="J106" s="562"/>
      <c r="K106" s="476"/>
      <c r="L106" s="1010"/>
      <c r="M106" s="476"/>
      <c r="N106" s="869"/>
      <c r="O106" s="1166" t="s">
        <v>330</v>
      </c>
      <c r="P106" s="1154"/>
      <c r="Q106" s="1275">
        <v>15000</v>
      </c>
      <c r="R106" s="1278" t="s">
        <v>342</v>
      </c>
      <c r="S106" s="65">
        <f t="shared" si="15"/>
        <v>15000</v>
      </c>
      <c r="T106" s="170">
        <f t="shared" ref="T106:T116" si="21">S106/H106</f>
        <v>100</v>
      </c>
    </row>
    <row r="107" spans="1:20" s="152" customFormat="1" ht="34.5" customHeight="1" thickBot="1" x14ac:dyDescent="0.3">
      <c r="A107" s="100">
        <v>69</v>
      </c>
      <c r="B107" s="1163"/>
      <c r="C107" s="1148" t="s">
        <v>329</v>
      </c>
      <c r="D107" s="1084"/>
      <c r="E107" s="1165"/>
      <c r="F107" s="1080">
        <v>150</v>
      </c>
      <c r="G107" s="1086">
        <v>15</v>
      </c>
      <c r="H107" s="1080">
        <v>150</v>
      </c>
      <c r="I107" s="600">
        <f t="shared" si="18"/>
        <v>0</v>
      </c>
      <c r="J107" s="562"/>
      <c r="K107" s="476"/>
      <c r="L107" s="1010"/>
      <c r="M107" s="476"/>
      <c r="N107" s="869"/>
      <c r="O107" s="1167"/>
      <c r="P107" s="1154"/>
      <c r="Q107" s="1275">
        <v>12750</v>
      </c>
      <c r="R107" s="1279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280" t="s">
        <v>331</v>
      </c>
      <c r="C108" s="1084" t="s">
        <v>332</v>
      </c>
      <c r="D108" s="1084"/>
      <c r="E108" s="1082">
        <v>44809</v>
      </c>
      <c r="F108" s="1080">
        <v>2687.68</v>
      </c>
      <c r="G108" s="1086">
        <v>592</v>
      </c>
      <c r="H108" s="1080">
        <v>2687.68</v>
      </c>
      <c r="I108" s="646">
        <f t="shared" si="18"/>
        <v>0</v>
      </c>
      <c r="J108" s="562"/>
      <c r="K108" s="476"/>
      <c r="L108" s="1009"/>
      <c r="M108" s="476"/>
      <c r="N108" s="868"/>
      <c r="O108" s="1156" t="s">
        <v>333</v>
      </c>
      <c r="P108" s="1090"/>
      <c r="Q108" s="706">
        <v>131696.32000000001</v>
      </c>
      <c r="R108" s="1277" t="s">
        <v>342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84"/>
      <c r="C109" s="1084"/>
      <c r="D109" s="1084"/>
      <c r="E109" s="1082"/>
      <c r="F109" s="1080"/>
      <c r="G109" s="1086"/>
      <c r="H109" s="1080"/>
      <c r="I109" s="617">
        <f t="shared" si="18"/>
        <v>0</v>
      </c>
      <c r="J109" s="562"/>
      <c r="K109" s="476"/>
      <c r="L109" s="1009"/>
      <c r="M109" s="476"/>
      <c r="N109" s="868"/>
      <c r="O109" s="788"/>
      <c r="P109" s="594"/>
      <c r="Q109" s="703"/>
      <c r="R109" s="475"/>
      <c r="S109" s="65">
        <f t="shared" si="15"/>
        <v>0</v>
      </c>
      <c r="T109" s="170" t="e">
        <f t="shared" si="21"/>
        <v>#DIV/0!</v>
      </c>
    </row>
    <row r="110" spans="1:20" s="152" customFormat="1" ht="38.25" customHeight="1" x14ac:dyDescent="0.25">
      <c r="A110" s="100">
        <v>72</v>
      </c>
      <c r="B110" s="1281" t="s">
        <v>337</v>
      </c>
      <c r="C110" s="1087" t="s">
        <v>338</v>
      </c>
      <c r="D110" s="1084"/>
      <c r="E110" s="1082">
        <v>44811</v>
      </c>
      <c r="F110" s="1080">
        <v>4019.6</v>
      </c>
      <c r="G110" s="1086">
        <v>10</v>
      </c>
      <c r="H110" s="1088">
        <v>4029.9</v>
      </c>
      <c r="I110" s="617">
        <f t="shared" si="18"/>
        <v>10.300000000000182</v>
      </c>
      <c r="J110" s="562"/>
      <c r="K110" s="476"/>
      <c r="L110" s="1009"/>
      <c r="M110" s="476"/>
      <c r="N110" s="868"/>
      <c r="O110" s="1283" t="s">
        <v>339</v>
      </c>
      <c r="P110" s="594"/>
      <c r="Q110" s="703">
        <f>200000+186870.4</f>
        <v>386870.4</v>
      </c>
      <c r="R110" s="1282" t="s">
        <v>343</v>
      </c>
      <c r="S110" s="65"/>
      <c r="T110" s="170"/>
    </row>
    <row r="111" spans="1:20" s="152" customFormat="1" ht="38.25" customHeight="1" x14ac:dyDescent="0.25">
      <c r="A111" s="100">
        <v>73</v>
      </c>
      <c r="B111" s="1089"/>
      <c r="C111" s="1084"/>
      <c r="D111" s="1084"/>
      <c r="E111" s="1082"/>
      <c r="F111" s="1080"/>
      <c r="G111" s="1086"/>
      <c r="H111" s="1088"/>
      <c r="I111" s="617">
        <f t="shared" si="18"/>
        <v>0</v>
      </c>
      <c r="J111" s="562"/>
      <c r="K111" s="476"/>
      <c r="L111" s="1009"/>
      <c r="M111" s="476"/>
      <c r="N111" s="868"/>
      <c r="O111" s="788"/>
      <c r="P111" s="594"/>
      <c r="Q111" s="703"/>
      <c r="R111" s="956"/>
      <c r="S111" s="65"/>
      <c r="T111" s="170"/>
    </row>
    <row r="112" spans="1:20" s="152" customFormat="1" ht="18.75" x14ac:dyDescent="0.25">
      <c r="A112" s="100">
        <v>74</v>
      </c>
      <c r="B112" s="1087"/>
      <c r="C112" s="1084"/>
      <c r="D112" s="1084"/>
      <c r="E112" s="1082"/>
      <c r="F112" s="1080"/>
      <c r="G112" s="1086"/>
      <c r="H112" s="1080"/>
      <c r="I112" s="617">
        <f t="shared" si="18"/>
        <v>0</v>
      </c>
      <c r="J112" s="562"/>
      <c r="K112" s="476"/>
      <c r="L112" s="1009"/>
      <c r="M112" s="476"/>
      <c r="N112" s="868"/>
      <c r="O112" s="1091"/>
      <c r="P112" s="594"/>
      <c r="Q112" s="703"/>
      <c r="R112" s="475"/>
      <c r="S112" s="65">
        <f t="shared" si="15"/>
        <v>0</v>
      </c>
      <c r="T112" s="170" t="e">
        <f t="shared" si="21"/>
        <v>#DIV/0!</v>
      </c>
    </row>
    <row r="113" spans="1:20" s="152" customFormat="1" ht="23.25" customHeight="1" x14ac:dyDescent="0.25">
      <c r="A113" s="100">
        <v>75</v>
      </c>
      <c r="B113" s="1087"/>
      <c r="C113" s="1084"/>
      <c r="D113" s="1084"/>
      <c r="E113" s="1082"/>
      <c r="F113" s="1080"/>
      <c r="G113" s="1086"/>
      <c r="H113" s="1080"/>
      <c r="I113" s="617">
        <f t="shared" si="18"/>
        <v>0</v>
      </c>
      <c r="J113" s="562"/>
      <c r="K113" s="476"/>
      <c r="L113" s="1009"/>
      <c r="M113" s="476"/>
      <c r="N113" s="868"/>
      <c r="O113" s="788"/>
      <c r="P113" s="594"/>
      <c r="Q113" s="703"/>
      <c r="R113" s="475"/>
      <c r="S113" s="65">
        <f t="shared" si="15"/>
        <v>0</v>
      </c>
      <c r="T113" s="170" t="e">
        <f t="shared" si="21"/>
        <v>#DIV/0!</v>
      </c>
    </row>
    <row r="114" spans="1:20" s="152" customFormat="1" ht="35.25" customHeight="1" x14ac:dyDescent="0.25">
      <c r="A114" s="100">
        <v>76</v>
      </c>
      <c r="B114" s="1084"/>
      <c r="C114" s="1084"/>
      <c r="D114" s="1084"/>
      <c r="E114" s="1082"/>
      <c r="F114" s="1080"/>
      <c r="G114" s="1086"/>
      <c r="H114" s="1080"/>
      <c r="I114" s="259">
        <f t="shared" ref="I114:I118" si="22">H114-F114</f>
        <v>0</v>
      </c>
      <c r="J114" s="562"/>
      <c r="K114" s="476"/>
      <c r="L114" s="1009"/>
      <c r="M114" s="476"/>
      <c r="N114" s="868"/>
      <c r="O114" s="948"/>
      <c r="P114" s="718"/>
      <c r="Q114" s="703"/>
      <c r="R114" s="1032"/>
      <c r="S114" s="65">
        <f t="shared" si="15"/>
        <v>0</v>
      </c>
      <c r="T114" s="170" t="e">
        <f t="shared" si="21"/>
        <v>#DIV/0!</v>
      </c>
    </row>
    <row r="115" spans="1:20" s="152" customFormat="1" ht="30" customHeight="1" x14ac:dyDescent="0.3">
      <c r="A115" s="100">
        <v>77</v>
      </c>
      <c r="B115" s="458"/>
      <c r="C115" s="466"/>
      <c r="D115" s="706"/>
      <c r="E115" s="787"/>
      <c r="F115" s="860"/>
      <c r="G115" s="859"/>
      <c r="H115" s="780"/>
      <c r="I115" s="600">
        <f t="shared" si="22"/>
        <v>0</v>
      </c>
      <c r="J115" s="662"/>
      <c r="K115" s="476"/>
      <c r="L115" s="1009"/>
      <c r="M115" s="476"/>
      <c r="N115" s="869"/>
      <c r="O115" s="952"/>
      <c r="P115" s="476"/>
      <c r="Q115" s="706"/>
      <c r="R115" s="475"/>
      <c r="S115" s="65">
        <f t="shared" ref="S115" si="23">Q115+M115+K115</f>
        <v>0</v>
      </c>
      <c r="T115" s="170" t="e">
        <f>S115/H115</f>
        <v>#DIV/0!</v>
      </c>
    </row>
    <row r="116" spans="1:20" s="152" customFormat="1" ht="33" customHeight="1" x14ac:dyDescent="0.3">
      <c r="A116" s="100">
        <v>78</v>
      </c>
      <c r="B116" s="458"/>
      <c r="C116" s="458"/>
      <c r="D116" s="458"/>
      <c r="E116" s="787"/>
      <c r="F116" s="780"/>
      <c r="G116" s="826"/>
      <c r="H116" s="780"/>
      <c r="I116" s="405">
        <f t="shared" si="22"/>
        <v>0</v>
      </c>
      <c r="J116" s="563"/>
      <c r="K116" s="476"/>
      <c r="L116" s="1009"/>
      <c r="M116" s="476"/>
      <c r="N116" s="868"/>
      <c r="O116" s="952"/>
      <c r="P116" s="594"/>
      <c r="Q116" s="703"/>
      <c r="R116" s="1032"/>
      <c r="S116" s="620">
        <f t="shared" si="15"/>
        <v>0</v>
      </c>
      <c r="T116" s="170" t="e">
        <f t="shared" si="21"/>
        <v>#DIV/0!</v>
      </c>
    </row>
    <row r="117" spans="1:20" s="152" customFormat="1" ht="33" customHeight="1" x14ac:dyDescent="0.3">
      <c r="A117" s="100">
        <v>79</v>
      </c>
      <c r="B117" s="826"/>
      <c r="C117" s="861"/>
      <c r="D117" s="943"/>
      <c r="E117" s="946"/>
      <c r="F117" s="780"/>
      <c r="G117" s="826"/>
      <c r="H117" s="780"/>
      <c r="I117" s="405">
        <f t="shared" si="22"/>
        <v>0</v>
      </c>
      <c r="J117" s="563"/>
      <c r="K117" s="476"/>
      <c r="L117" s="1009"/>
      <c r="M117" s="476"/>
      <c r="N117" s="868"/>
      <c r="O117" s="867"/>
      <c r="P117" s="594"/>
      <c r="Q117" s="703"/>
      <c r="R117" s="1032"/>
      <c r="S117" s="620"/>
      <c r="T117" s="170"/>
    </row>
    <row r="118" spans="1:20" s="152" customFormat="1" ht="27" customHeight="1" x14ac:dyDescent="0.3">
      <c r="A118" s="100">
        <v>80</v>
      </c>
      <c r="B118" s="458"/>
      <c r="C118" s="466"/>
      <c r="D118" s="706"/>
      <c r="E118" s="787"/>
      <c r="F118" s="860"/>
      <c r="G118" s="859"/>
      <c r="H118" s="780"/>
      <c r="I118" s="405">
        <f t="shared" si="22"/>
        <v>0</v>
      </c>
      <c r="J118" s="563"/>
      <c r="K118" s="476"/>
      <c r="L118" s="1009"/>
      <c r="M118" s="476"/>
      <c r="N118" s="868"/>
      <c r="O118" s="856"/>
      <c r="P118" s="594"/>
      <c r="Q118" s="703"/>
      <c r="R118" s="1032"/>
      <c r="S118" s="620">
        <f t="shared" ref="S118:S121" si="24">Q118+M118+K118</f>
        <v>0</v>
      </c>
      <c r="T118" s="170" t="e">
        <f t="shared" ref="T118:T121" si="25">S118/H118</f>
        <v>#DIV/0!</v>
      </c>
    </row>
    <row r="119" spans="1:20" s="152" customFormat="1" ht="15.75" x14ac:dyDescent="0.25">
      <c r="A119" s="100">
        <v>81</v>
      </c>
      <c r="B119" s="458"/>
      <c r="C119" s="458"/>
      <c r="D119" s="458"/>
      <c r="E119" s="787"/>
      <c r="F119" s="780"/>
      <c r="G119" s="826"/>
      <c r="H119" s="780"/>
      <c r="I119" s="105">
        <f t="shared" ref="I119:I164" si="26">H119-F119</f>
        <v>0</v>
      </c>
      <c r="J119" s="562"/>
      <c r="K119" s="476"/>
      <c r="L119" s="1009"/>
      <c r="M119" s="476"/>
      <c r="N119" s="868"/>
      <c r="O119" s="856"/>
      <c r="P119" s="718"/>
      <c r="Q119" s="703"/>
      <c r="R119" s="1032"/>
      <c r="S119" s="620">
        <f t="shared" si="24"/>
        <v>0</v>
      </c>
      <c r="T119" s="170" t="e">
        <f t="shared" si="25"/>
        <v>#DIV/0!</v>
      </c>
    </row>
    <row r="120" spans="1:20" s="152" customFormat="1" ht="26.25" customHeight="1" x14ac:dyDescent="0.25">
      <c r="A120" s="100">
        <v>82</v>
      </c>
      <c r="B120" s="458"/>
      <c r="C120" s="458"/>
      <c r="D120" s="458"/>
      <c r="E120" s="787"/>
      <c r="F120" s="780"/>
      <c r="G120" s="826"/>
      <c r="H120" s="780"/>
      <c r="I120" s="105">
        <f t="shared" si="26"/>
        <v>0</v>
      </c>
      <c r="J120" s="562"/>
      <c r="K120" s="476"/>
      <c r="L120" s="1009"/>
      <c r="M120" s="476"/>
      <c r="N120" s="868"/>
      <c r="O120" s="856"/>
      <c r="P120" s="594"/>
      <c r="Q120" s="703"/>
      <c r="R120" s="1032"/>
      <c r="S120" s="620" t="s">
        <v>41</v>
      </c>
      <c r="T120" s="170" t="e">
        <f t="shared" si="25"/>
        <v>#VALUE!</v>
      </c>
    </row>
    <row r="121" spans="1:20" s="152" customFormat="1" ht="21.75" customHeight="1" x14ac:dyDescent="0.25">
      <c r="A121" s="100">
        <v>83</v>
      </c>
      <c r="B121" s="458"/>
      <c r="C121" s="458"/>
      <c r="D121" s="458"/>
      <c r="E121" s="787"/>
      <c r="F121" s="780"/>
      <c r="G121" s="826"/>
      <c r="H121" s="780"/>
      <c r="I121" s="105">
        <f t="shared" si="26"/>
        <v>0</v>
      </c>
      <c r="J121" s="562"/>
      <c r="K121" s="476"/>
      <c r="L121" s="1009"/>
      <c r="M121" s="476"/>
      <c r="N121" s="868"/>
      <c r="O121" s="856"/>
      <c r="P121" s="718"/>
      <c r="Q121" s="703"/>
      <c r="R121" s="1032"/>
      <c r="S121" s="620">
        <f t="shared" si="24"/>
        <v>0</v>
      </c>
      <c r="T121" s="170" t="e">
        <f t="shared" si="25"/>
        <v>#DIV/0!</v>
      </c>
    </row>
    <row r="122" spans="1:20" s="152" customFormat="1" ht="24" customHeight="1" x14ac:dyDescent="0.25">
      <c r="A122" s="100">
        <v>84</v>
      </c>
      <c r="B122" s="458"/>
      <c r="C122" s="458"/>
      <c r="D122" s="458"/>
      <c r="E122" s="787"/>
      <c r="F122" s="780"/>
      <c r="G122" s="826"/>
      <c r="H122" s="780"/>
      <c r="I122" s="105">
        <f t="shared" si="26"/>
        <v>0</v>
      </c>
      <c r="J122" s="564"/>
      <c r="K122" s="476"/>
      <c r="L122" s="1009"/>
      <c r="M122" s="476"/>
      <c r="N122" s="878"/>
      <c r="O122" s="788"/>
      <c r="P122" s="594"/>
      <c r="Q122" s="703"/>
      <c r="R122" s="1032"/>
      <c r="S122" s="65">
        <f t="shared" si="15"/>
        <v>0</v>
      </c>
      <c r="T122" s="65" t="e">
        <f t="shared" ref="T122:T137" si="27">S122/H122</f>
        <v>#DIV/0!</v>
      </c>
    </row>
    <row r="123" spans="1:20" s="152" customFormat="1" ht="22.5" x14ac:dyDescent="0.3">
      <c r="A123" s="100">
        <v>85</v>
      </c>
      <c r="B123" s="458"/>
      <c r="C123" s="458"/>
      <c r="D123" s="458"/>
      <c r="E123" s="787"/>
      <c r="F123" s="780"/>
      <c r="G123" s="826"/>
      <c r="H123" s="780"/>
      <c r="I123" s="105">
        <f t="shared" si="26"/>
        <v>0</v>
      </c>
      <c r="J123" s="832"/>
      <c r="K123" s="476"/>
      <c r="L123" s="1009"/>
      <c r="M123" s="476"/>
      <c r="N123" s="878"/>
      <c r="O123" s="788"/>
      <c r="P123" s="594"/>
      <c r="Q123" s="703"/>
      <c r="R123" s="1032"/>
      <c r="S123" s="65">
        <f t="shared" si="15"/>
        <v>0</v>
      </c>
      <c r="T123" s="65" t="e">
        <f t="shared" si="27"/>
        <v>#DIV/0!</v>
      </c>
    </row>
    <row r="124" spans="1:20" s="152" customFormat="1" ht="15.75" x14ac:dyDescent="0.25">
      <c r="A124" s="100">
        <v>86</v>
      </c>
      <c r="B124" s="458"/>
      <c r="C124" s="458"/>
      <c r="D124" s="458"/>
      <c r="E124" s="787"/>
      <c r="F124" s="780"/>
      <c r="G124" s="826"/>
      <c r="H124" s="780"/>
      <c r="I124" s="105">
        <f t="shared" si="26"/>
        <v>0</v>
      </c>
      <c r="J124" s="564"/>
      <c r="K124" s="476"/>
      <c r="L124" s="1009"/>
      <c r="M124" s="476"/>
      <c r="N124" s="493"/>
      <c r="O124" s="886"/>
      <c r="P124" s="949"/>
      <c r="Q124" s="950"/>
      <c r="R124" s="951"/>
      <c r="S124" s="65">
        <f t="shared" si="15"/>
        <v>0</v>
      </c>
      <c r="T124" s="65" t="e">
        <f t="shared" si="27"/>
        <v>#DIV/0!</v>
      </c>
    </row>
    <row r="125" spans="1:20" s="152" customFormat="1" ht="29.25" customHeight="1" x14ac:dyDescent="0.25">
      <c r="A125" s="100">
        <v>87</v>
      </c>
      <c r="B125" s="947"/>
      <c r="C125" s="458"/>
      <c r="D125" s="458"/>
      <c r="E125" s="787"/>
      <c r="F125" s="780"/>
      <c r="G125" s="826"/>
      <c r="H125" s="780"/>
      <c r="I125" s="105">
        <f t="shared" si="26"/>
        <v>0</v>
      </c>
      <c r="J125" s="564"/>
      <c r="K125" s="476"/>
      <c r="L125" s="1009"/>
      <c r="M125" s="476"/>
      <c r="N125" s="878"/>
      <c r="O125" s="856"/>
      <c r="P125" s="594"/>
      <c r="Q125" s="703"/>
      <c r="R125" s="857"/>
      <c r="S125" s="65"/>
      <c r="T125" s="65"/>
    </row>
    <row r="126" spans="1:20" s="152" customFormat="1" ht="29.25" customHeight="1" x14ac:dyDescent="0.25">
      <c r="A126" s="100">
        <v>88</v>
      </c>
      <c r="B126" s="944"/>
      <c r="C126" s="458"/>
      <c r="D126" s="458"/>
      <c r="E126" s="787"/>
      <c r="F126" s="780"/>
      <c r="G126" s="826"/>
      <c r="H126" s="780"/>
      <c r="I126" s="523">
        <f t="shared" si="26"/>
        <v>0</v>
      </c>
      <c r="J126" s="564"/>
      <c r="K126" s="476"/>
      <c r="L126" s="1009"/>
      <c r="M126" s="476"/>
      <c r="N126" s="878"/>
      <c r="O126" s="858"/>
      <c r="P126" s="594"/>
      <c r="Q126" s="703"/>
      <c r="R126" s="857"/>
      <c r="S126" s="65"/>
      <c r="T126" s="65"/>
    </row>
    <row r="127" spans="1:20" s="152" customFormat="1" ht="25.5" customHeight="1" x14ac:dyDescent="0.25">
      <c r="A127" s="100">
        <v>89</v>
      </c>
      <c r="B127" s="458"/>
      <c r="C127" s="458"/>
      <c r="D127" s="458"/>
      <c r="E127" s="787"/>
      <c r="F127" s="780"/>
      <c r="G127" s="826"/>
      <c r="H127" s="780"/>
      <c r="I127" s="105">
        <f t="shared" si="26"/>
        <v>0</v>
      </c>
      <c r="J127" s="564"/>
      <c r="K127" s="476"/>
      <c r="L127" s="1009"/>
      <c r="M127" s="476"/>
      <c r="N127" s="878"/>
      <c r="O127" s="856"/>
      <c r="P127" s="594"/>
      <c r="Q127" s="703"/>
      <c r="R127" s="857"/>
      <c r="S127" s="65">
        <f t="shared" si="15"/>
        <v>0</v>
      </c>
      <c r="T127" s="65" t="e">
        <f t="shared" si="27"/>
        <v>#DIV/0!</v>
      </c>
    </row>
    <row r="128" spans="1:20" s="152" customFormat="1" ht="26.25" customHeight="1" x14ac:dyDescent="0.25">
      <c r="A128" s="100">
        <v>90</v>
      </c>
      <c r="B128" s="458"/>
      <c r="C128" s="458"/>
      <c r="D128" s="458"/>
      <c r="E128" s="787"/>
      <c r="F128" s="780"/>
      <c r="G128" s="826"/>
      <c r="H128" s="780"/>
      <c r="I128" s="105">
        <f t="shared" si="26"/>
        <v>0</v>
      </c>
      <c r="J128" s="564"/>
      <c r="K128" s="476"/>
      <c r="L128" s="1009"/>
      <c r="M128" s="476"/>
      <c r="N128" s="878"/>
      <c r="O128" s="856"/>
      <c r="P128" s="594"/>
      <c r="Q128" s="703"/>
      <c r="R128" s="857"/>
      <c r="S128" s="65">
        <f t="shared" ref="S128:S133" si="28">Q128+M128+K128</f>
        <v>0</v>
      </c>
      <c r="T128" s="65" t="e">
        <f t="shared" ref="T128:T133" si="29">S128/H128</f>
        <v>#DIV/0!</v>
      </c>
    </row>
    <row r="129" spans="1:20" s="152" customFormat="1" ht="18.75" customHeight="1" x14ac:dyDescent="0.25">
      <c r="A129" s="100">
        <v>91</v>
      </c>
      <c r="B129" s="458"/>
      <c r="C129" s="458"/>
      <c r="D129" s="458"/>
      <c r="E129" s="787"/>
      <c r="F129" s="780"/>
      <c r="G129" s="826"/>
      <c r="H129" s="780"/>
      <c r="I129" s="105">
        <f t="shared" si="26"/>
        <v>0</v>
      </c>
      <c r="J129" s="564"/>
      <c r="K129" s="476"/>
      <c r="L129" s="1009"/>
      <c r="M129" s="476"/>
      <c r="N129" s="878"/>
      <c r="O129" s="856"/>
      <c r="P129" s="477"/>
      <c r="Q129" s="706"/>
      <c r="R129" s="857"/>
      <c r="S129" s="65">
        <f t="shared" si="28"/>
        <v>0</v>
      </c>
      <c r="T129" s="65" t="e">
        <f t="shared" si="29"/>
        <v>#DIV/0!</v>
      </c>
    </row>
    <row r="130" spans="1:20" s="152" customFormat="1" ht="24.75" customHeight="1" x14ac:dyDescent="0.25">
      <c r="A130" s="100">
        <v>92</v>
      </c>
      <c r="B130" s="458"/>
      <c r="C130" s="458"/>
      <c r="D130" s="458"/>
      <c r="E130" s="787"/>
      <c r="F130" s="780"/>
      <c r="G130" s="826"/>
      <c r="H130" s="780"/>
      <c r="I130" s="105">
        <f t="shared" si="26"/>
        <v>0</v>
      </c>
      <c r="J130" s="564"/>
      <c r="K130" s="476"/>
      <c r="L130" s="1009"/>
      <c r="M130" s="476"/>
      <c r="N130" s="878"/>
      <c r="O130" s="856"/>
      <c r="P130" s="477"/>
      <c r="Q130" s="706"/>
      <c r="R130" s="475"/>
      <c r="S130" s="65">
        <f t="shared" si="28"/>
        <v>0</v>
      </c>
      <c r="T130" s="65" t="e">
        <f t="shared" si="29"/>
        <v>#DIV/0!</v>
      </c>
    </row>
    <row r="131" spans="1:20" s="152" customFormat="1" ht="27" customHeight="1" x14ac:dyDescent="0.25">
      <c r="A131" s="100">
        <v>93</v>
      </c>
      <c r="B131" s="458"/>
      <c r="C131" s="458"/>
      <c r="D131" s="458"/>
      <c r="E131" s="787"/>
      <c r="F131" s="780"/>
      <c r="G131" s="826"/>
      <c r="H131" s="780"/>
      <c r="I131" s="105">
        <f t="shared" si="26"/>
        <v>0</v>
      </c>
      <c r="J131" s="564"/>
      <c r="K131" s="476"/>
      <c r="L131" s="1009"/>
      <c r="M131" s="476"/>
      <c r="N131" s="878"/>
      <c r="O131" s="856"/>
      <c r="P131" s="789"/>
      <c r="Q131" s="706"/>
      <c r="R131" s="475"/>
      <c r="S131" s="65">
        <f t="shared" si="28"/>
        <v>0</v>
      </c>
      <c r="T131" s="65" t="e">
        <f t="shared" si="29"/>
        <v>#DIV/0!</v>
      </c>
    </row>
    <row r="132" spans="1:20" s="152" customFormat="1" ht="27" customHeight="1" x14ac:dyDescent="0.25">
      <c r="A132" s="100">
        <v>94</v>
      </c>
      <c r="B132" s="826"/>
      <c r="C132" s="458"/>
      <c r="D132" s="458"/>
      <c r="E132" s="787"/>
      <c r="F132" s="780"/>
      <c r="G132" s="826"/>
      <c r="H132" s="780"/>
      <c r="I132" s="105">
        <f t="shared" si="26"/>
        <v>0</v>
      </c>
      <c r="J132" s="564"/>
      <c r="K132" s="476"/>
      <c r="L132" s="1009"/>
      <c r="M132" s="476"/>
      <c r="N132" s="878"/>
      <c r="O132" s="858"/>
      <c r="P132" s="789"/>
      <c r="Q132" s="706"/>
      <c r="R132" s="956"/>
      <c r="S132" s="65"/>
      <c r="T132" s="65"/>
    </row>
    <row r="133" spans="1:20" s="152" customFormat="1" ht="29.25" customHeight="1" x14ac:dyDescent="0.25">
      <c r="A133" s="100">
        <v>95</v>
      </c>
      <c r="B133" s="861"/>
      <c r="C133" s="833"/>
      <c r="D133" s="458"/>
      <c r="E133" s="782"/>
      <c r="F133" s="780"/>
      <c r="G133" s="826"/>
      <c r="H133" s="780"/>
      <c r="I133" s="105">
        <f t="shared" si="26"/>
        <v>0</v>
      </c>
      <c r="J133" s="564"/>
      <c r="K133" s="476"/>
      <c r="L133" s="1009"/>
      <c r="M133" s="476"/>
      <c r="N133" s="878"/>
      <c r="O133" s="957"/>
      <c r="P133" s="789"/>
      <c r="Q133" s="706"/>
      <c r="R133" s="475"/>
      <c r="S133" s="65">
        <f t="shared" si="28"/>
        <v>0</v>
      </c>
      <c r="T133" s="65" t="e">
        <f t="shared" si="29"/>
        <v>#DIV/0!</v>
      </c>
    </row>
    <row r="134" spans="1:20" s="152" customFormat="1" ht="24.75" customHeight="1" x14ac:dyDescent="0.25">
      <c r="A134" s="100">
        <v>96</v>
      </c>
      <c r="B134" s="458"/>
      <c r="C134" s="458"/>
      <c r="D134" s="458"/>
      <c r="E134" s="782"/>
      <c r="F134" s="780"/>
      <c r="G134" s="826"/>
      <c r="H134" s="780"/>
      <c r="I134" s="105">
        <f t="shared" si="26"/>
        <v>0</v>
      </c>
      <c r="J134" s="564"/>
      <c r="K134" s="476"/>
      <c r="L134" s="1009"/>
      <c r="M134" s="476"/>
      <c r="N134" s="878"/>
      <c r="O134" s="858"/>
      <c r="P134" s="477"/>
      <c r="Q134" s="706"/>
      <c r="R134" s="475"/>
      <c r="S134" s="65">
        <f t="shared" si="15"/>
        <v>0</v>
      </c>
      <c r="T134" s="65" t="e">
        <f t="shared" si="27"/>
        <v>#DIV/0!</v>
      </c>
    </row>
    <row r="135" spans="1:20" s="152" customFormat="1" ht="18.75" x14ac:dyDescent="0.25">
      <c r="A135" s="100">
        <v>97</v>
      </c>
      <c r="B135" s="458"/>
      <c r="C135" s="458"/>
      <c r="D135" s="458"/>
      <c r="E135" s="782"/>
      <c r="F135" s="780"/>
      <c r="G135" s="826"/>
      <c r="H135" s="780"/>
      <c r="I135" s="105">
        <f t="shared" si="26"/>
        <v>0</v>
      </c>
      <c r="J135" s="564"/>
      <c r="K135" s="476"/>
      <c r="L135" s="1009"/>
      <c r="M135" s="476"/>
      <c r="N135" s="878"/>
      <c r="O135" s="788"/>
      <c r="P135" s="477"/>
      <c r="Q135" s="706"/>
      <c r="R135" s="475"/>
      <c r="S135" s="65">
        <f t="shared" si="15"/>
        <v>0</v>
      </c>
      <c r="T135" s="65" t="e">
        <f t="shared" si="27"/>
        <v>#DIV/0!</v>
      </c>
    </row>
    <row r="136" spans="1:20" s="152" customFormat="1" ht="30.75" customHeight="1" x14ac:dyDescent="0.25">
      <c r="A136" s="100">
        <v>98</v>
      </c>
      <c r="B136" s="919"/>
      <c r="C136" s="458"/>
      <c r="D136" s="458"/>
      <c r="E136" s="782"/>
      <c r="F136" s="780"/>
      <c r="G136" s="826"/>
      <c r="H136" s="780"/>
      <c r="I136" s="105">
        <f t="shared" si="26"/>
        <v>0</v>
      </c>
      <c r="J136" s="564"/>
      <c r="K136" s="476"/>
      <c r="L136" s="1009"/>
      <c r="M136" s="476"/>
      <c r="N136" s="953"/>
      <c r="O136" s="788"/>
      <c r="P136" s="477"/>
      <c r="Q136" s="706"/>
      <c r="R136" s="475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99</v>
      </c>
      <c r="B137" s="826"/>
      <c r="C137" s="458"/>
      <c r="D137" s="458"/>
      <c r="E137" s="782"/>
      <c r="F137" s="780"/>
      <c r="G137" s="826"/>
      <c r="H137" s="780"/>
      <c r="I137" s="105">
        <f t="shared" si="26"/>
        <v>0</v>
      </c>
      <c r="J137" s="573"/>
      <c r="K137" s="476"/>
      <c r="L137" s="1009"/>
      <c r="M137" s="476"/>
      <c r="N137" s="954"/>
      <c r="O137" s="788"/>
      <c r="P137" s="477"/>
      <c r="Q137" s="706"/>
      <c r="R137" s="920"/>
      <c r="S137" s="65">
        <f t="shared" si="15"/>
        <v>0</v>
      </c>
      <c r="T137" s="65" t="e">
        <f t="shared" si="27"/>
        <v>#DIV/0!</v>
      </c>
    </row>
    <row r="138" spans="1:20" s="152" customFormat="1" ht="18.75" x14ac:dyDescent="0.25">
      <c r="A138" s="100">
        <v>100</v>
      </c>
      <c r="B138" s="458"/>
      <c r="C138" s="458"/>
      <c r="D138" s="458"/>
      <c r="E138" s="782"/>
      <c r="F138" s="780"/>
      <c r="G138" s="826"/>
      <c r="H138" s="780"/>
      <c r="I138" s="105">
        <f t="shared" si="26"/>
        <v>0</v>
      </c>
      <c r="J138" s="573"/>
      <c r="K138" s="476"/>
      <c r="L138" s="1009"/>
      <c r="M138" s="476"/>
      <c r="N138" s="955"/>
      <c r="O138" s="788"/>
      <c r="P138" s="789"/>
      <c r="Q138" s="706"/>
      <c r="R138" s="920"/>
      <c r="S138" s="65">
        <f t="shared" si="15"/>
        <v>0</v>
      </c>
      <c r="T138" s="65" t="e">
        <f>S138/H138</f>
        <v>#DIV/0!</v>
      </c>
    </row>
    <row r="139" spans="1:20" s="152" customFormat="1" ht="27.75" customHeight="1" x14ac:dyDescent="0.25">
      <c r="A139" s="100"/>
      <c r="B139" s="458"/>
      <c r="C139" s="458"/>
      <c r="D139" s="458"/>
      <c r="E139" s="782"/>
      <c r="F139" s="780"/>
      <c r="G139" s="826"/>
      <c r="H139" s="780"/>
      <c r="I139" s="259">
        <f t="shared" si="26"/>
        <v>0</v>
      </c>
      <c r="J139" s="447"/>
      <c r="K139" s="476"/>
      <c r="L139" s="1009"/>
      <c r="M139" s="476"/>
      <c r="N139" s="869"/>
      <c r="O139" s="788"/>
      <c r="P139" s="477"/>
      <c r="Q139" s="706"/>
      <c r="R139" s="920"/>
      <c r="S139" s="65">
        <f t="shared" si="15"/>
        <v>0</v>
      </c>
      <c r="T139" s="65" t="e">
        <f t="shared" ref="T139" si="30">S139/H139</f>
        <v>#DIV/0!</v>
      </c>
    </row>
    <row r="140" spans="1:20" s="152" customFormat="1" ht="32.25" customHeight="1" x14ac:dyDescent="0.25">
      <c r="A140" s="100"/>
      <c r="B140" s="458"/>
      <c r="C140" s="458"/>
      <c r="D140" s="458"/>
      <c r="E140" s="782"/>
      <c r="F140" s="780"/>
      <c r="G140" s="826"/>
      <c r="H140" s="780"/>
      <c r="I140" s="259">
        <f t="shared" si="26"/>
        <v>0</v>
      </c>
      <c r="J140" s="447"/>
      <c r="K140" s="476"/>
      <c r="L140" s="1009"/>
      <c r="M140" s="476"/>
      <c r="N140" s="869"/>
      <c r="O140" s="788"/>
      <c r="P140" s="477"/>
      <c r="Q140" s="706"/>
      <c r="R140" s="920"/>
      <c r="S140" s="65">
        <f t="shared" ref="S140:S141" si="31">Q140+M140+K140</f>
        <v>0</v>
      </c>
      <c r="T140" s="65" t="e">
        <f t="shared" ref="T140:T141" si="32">S140/H140</f>
        <v>#DIV/0!</v>
      </c>
    </row>
    <row r="141" spans="1:20" s="152" customFormat="1" ht="19.5" customHeight="1" x14ac:dyDescent="0.25">
      <c r="A141" s="100"/>
      <c r="B141" s="458"/>
      <c r="C141" s="458"/>
      <c r="D141" s="458"/>
      <c r="E141" s="782"/>
      <c r="F141" s="780"/>
      <c r="G141" s="826"/>
      <c r="H141" s="780"/>
      <c r="I141" s="259">
        <f t="shared" si="26"/>
        <v>0</v>
      </c>
      <c r="J141" s="447"/>
      <c r="K141" s="476"/>
      <c r="L141" s="1009"/>
      <c r="M141" s="476"/>
      <c r="N141" s="869"/>
      <c r="O141" s="788"/>
      <c r="P141" s="477"/>
      <c r="Q141" s="706"/>
      <c r="R141" s="920"/>
      <c r="S141" s="65">
        <f t="shared" si="31"/>
        <v>0</v>
      </c>
      <c r="T141" s="65" t="e">
        <f t="shared" si="32"/>
        <v>#DIV/0!</v>
      </c>
    </row>
    <row r="142" spans="1:20" s="152" customFormat="1" x14ac:dyDescent="0.25">
      <c r="A142" s="100"/>
      <c r="B142" s="522"/>
      <c r="C142" s="73"/>
      <c r="D142" s="156"/>
      <c r="E142" s="149"/>
      <c r="F142" s="105"/>
      <c r="G142" s="100"/>
      <c r="H142" s="452"/>
      <c r="I142" s="259">
        <f t="shared" si="26"/>
        <v>0</v>
      </c>
      <c r="J142" s="241"/>
      <c r="K142" s="225"/>
      <c r="L142" s="1011"/>
      <c r="M142" s="224"/>
      <c r="N142" s="459"/>
      <c r="O142" s="490"/>
      <c r="P142" s="463"/>
      <c r="Q142" s="707"/>
      <c r="R142" s="1033"/>
      <c r="S142" s="65"/>
      <c r="T142" s="65"/>
    </row>
    <row r="143" spans="1:20" s="152" customFormat="1" x14ac:dyDescent="0.25">
      <c r="A143" s="100"/>
      <c r="B143" s="75"/>
      <c r="C143" s="73"/>
      <c r="D143" s="156"/>
      <c r="E143" s="149"/>
      <c r="F143" s="105"/>
      <c r="G143" s="100"/>
      <c r="H143" s="452"/>
      <c r="I143" s="259">
        <f t="shared" si="26"/>
        <v>0</v>
      </c>
      <c r="J143" s="241"/>
      <c r="K143" s="225"/>
      <c r="L143" s="1011"/>
      <c r="M143" s="224"/>
      <c r="N143" s="459"/>
      <c r="O143" s="490"/>
      <c r="P143" s="463"/>
      <c r="Q143" s="707"/>
      <c r="R143" s="1033"/>
      <c r="S143" s="65"/>
      <c r="T143" s="65"/>
    </row>
    <row r="144" spans="1:20" s="152" customFormat="1" x14ac:dyDescent="0.25">
      <c r="A144" s="100"/>
      <c r="B144" s="75"/>
      <c r="C144" s="73"/>
      <c r="D144" s="156"/>
      <c r="E144" s="149"/>
      <c r="F144" s="105"/>
      <c r="G144" s="100"/>
      <c r="H144" s="452"/>
      <c r="I144" s="259">
        <f t="shared" si="26"/>
        <v>0</v>
      </c>
      <c r="J144" s="241"/>
      <c r="K144" s="225"/>
      <c r="L144" s="1011"/>
      <c r="M144" s="224"/>
      <c r="N144" s="459"/>
      <c r="O144" s="490"/>
      <c r="P144" s="463"/>
      <c r="Q144" s="707"/>
      <c r="R144" s="1033"/>
      <c r="S144" s="65"/>
      <c r="T144" s="65"/>
    </row>
    <row r="145" spans="1:20" s="152" customFormat="1" x14ac:dyDescent="0.25">
      <c r="A145" s="100"/>
      <c r="B145" s="75"/>
      <c r="C145" s="73"/>
      <c r="D145" s="156"/>
      <c r="E145" s="149"/>
      <c r="F145" s="105"/>
      <c r="G145" s="100"/>
      <c r="H145" s="452"/>
      <c r="I145" s="259">
        <f t="shared" si="26"/>
        <v>0</v>
      </c>
      <c r="J145" s="241"/>
      <c r="K145" s="225"/>
      <c r="L145" s="1011"/>
      <c r="M145" s="224"/>
      <c r="N145" s="459"/>
      <c r="O145" s="490"/>
      <c r="P145" s="463"/>
      <c r="Q145" s="707"/>
      <c r="R145" s="1033"/>
      <c r="S145" s="65"/>
      <c r="T145" s="65"/>
    </row>
    <row r="146" spans="1:20" s="152" customFormat="1" x14ac:dyDescent="0.25">
      <c r="A146" s="100"/>
      <c r="B146" s="75"/>
      <c r="C146" s="73"/>
      <c r="D146" s="156"/>
      <c r="E146" s="149"/>
      <c r="F146" s="105"/>
      <c r="G146" s="100"/>
      <c r="H146" s="452"/>
      <c r="I146" s="259">
        <f t="shared" si="26"/>
        <v>0</v>
      </c>
      <c r="J146" s="241"/>
      <c r="K146" s="225"/>
      <c r="L146" s="1011"/>
      <c r="M146" s="224"/>
      <c r="N146" s="459"/>
      <c r="O146" s="490"/>
      <c r="P146" s="463"/>
      <c r="Q146" s="707"/>
      <c r="R146" s="1033"/>
      <c r="S146" s="65"/>
      <c r="T146" s="65"/>
    </row>
    <row r="147" spans="1:20" s="152" customFormat="1" x14ac:dyDescent="0.25">
      <c r="A147" s="100"/>
      <c r="B147" s="75"/>
      <c r="C147" s="73"/>
      <c r="D147" s="156"/>
      <c r="E147" s="149"/>
      <c r="F147" s="105"/>
      <c r="G147" s="100"/>
      <c r="H147" s="452"/>
      <c r="I147" s="259">
        <f t="shared" si="26"/>
        <v>0</v>
      </c>
      <c r="J147" s="241"/>
      <c r="K147" s="225"/>
      <c r="L147" s="1011"/>
      <c r="M147" s="224"/>
      <c r="N147" s="459"/>
      <c r="O147" s="490"/>
      <c r="P147" s="463"/>
      <c r="Q147" s="707"/>
      <c r="R147" s="1033"/>
      <c r="S147" s="65"/>
      <c r="T147" s="65"/>
    </row>
    <row r="148" spans="1:20" s="152" customFormat="1" x14ac:dyDescent="0.25">
      <c r="A148" s="100"/>
      <c r="B148" s="75"/>
      <c r="C148" s="73"/>
      <c r="D148" s="156"/>
      <c r="E148" s="149"/>
      <c r="F148" s="105"/>
      <c r="G148" s="100"/>
      <c r="H148" s="452"/>
      <c r="I148" s="259">
        <f t="shared" si="26"/>
        <v>0</v>
      </c>
      <c r="J148" s="241"/>
      <c r="K148" s="225"/>
      <c r="L148" s="1011"/>
      <c r="M148" s="224"/>
      <c r="N148" s="459"/>
      <c r="O148" s="490"/>
      <c r="P148" s="463"/>
      <c r="Q148" s="707"/>
      <c r="R148" s="1033"/>
      <c r="S148" s="65"/>
      <c r="T148" s="65"/>
    </row>
    <row r="149" spans="1:20" s="152" customFormat="1" x14ac:dyDescent="0.25">
      <c r="A149" s="100"/>
      <c r="B149" s="75"/>
      <c r="C149" s="73"/>
      <c r="D149" s="156"/>
      <c r="E149" s="149"/>
      <c r="F149" s="105"/>
      <c r="G149" s="100"/>
      <c r="H149" s="452"/>
      <c r="I149" s="259">
        <f t="shared" si="26"/>
        <v>0</v>
      </c>
      <c r="J149" s="241"/>
      <c r="K149" s="225"/>
      <c r="L149" s="1011"/>
      <c r="M149" s="224"/>
      <c r="N149" s="412"/>
      <c r="O149" s="491"/>
      <c r="P149" s="223"/>
      <c r="Q149" s="708"/>
      <c r="R149" s="1034"/>
      <c r="S149" s="65"/>
      <c r="T149" s="65"/>
    </row>
    <row r="150" spans="1:20" s="152" customFormat="1" x14ac:dyDescent="0.25">
      <c r="A150" s="100"/>
      <c r="B150" s="75"/>
      <c r="C150" s="73"/>
      <c r="D150" s="156"/>
      <c r="E150" s="149"/>
      <c r="F150" s="105"/>
      <c r="G150" s="100"/>
      <c r="H150" s="452"/>
      <c r="I150" s="259">
        <f t="shared" si="26"/>
        <v>0</v>
      </c>
      <c r="J150" s="241"/>
      <c r="K150" s="225"/>
      <c r="L150" s="1011"/>
      <c r="M150" s="224"/>
      <c r="N150" s="412"/>
      <c r="O150" s="491"/>
      <c r="P150" s="223"/>
      <c r="Q150" s="708"/>
      <c r="R150" s="1034"/>
      <c r="S150" s="65"/>
      <c r="T150" s="65"/>
    </row>
    <row r="151" spans="1:20" s="152" customFormat="1" x14ac:dyDescent="0.25">
      <c r="A151" s="100"/>
      <c r="B151" s="75"/>
      <c r="C151" s="73"/>
      <c r="D151" s="156"/>
      <c r="E151" s="149"/>
      <c r="F151" s="105"/>
      <c r="G151" s="100"/>
      <c r="H151" s="452"/>
      <c r="I151" s="259">
        <f t="shared" si="26"/>
        <v>0</v>
      </c>
      <c r="J151" s="241"/>
      <c r="K151" s="225"/>
      <c r="L151" s="1011"/>
      <c r="M151" s="224"/>
      <c r="N151" s="412"/>
      <c r="O151" s="491"/>
      <c r="P151" s="223"/>
      <c r="Q151" s="708"/>
      <c r="R151" s="1034"/>
      <c r="S151" s="65"/>
      <c r="T151" s="65"/>
    </row>
    <row r="152" spans="1:20" s="152" customFormat="1" ht="15.75" thickBot="1" x14ac:dyDescent="0.3">
      <c r="A152" s="100"/>
      <c r="B152" s="75"/>
      <c r="C152" s="146"/>
      <c r="D152" s="146"/>
      <c r="E152" s="134"/>
      <c r="F152" s="572"/>
      <c r="G152" s="100"/>
      <c r="H152" s="452"/>
      <c r="I152" s="259">
        <f t="shared" si="26"/>
        <v>0</v>
      </c>
      <c r="J152" s="241"/>
      <c r="K152" s="272"/>
      <c r="L152" s="1011"/>
      <c r="M152" s="250"/>
      <c r="N152" s="412"/>
      <c r="O152" s="252"/>
      <c r="P152" s="270"/>
      <c r="Q152" s="709"/>
      <c r="R152" s="1035"/>
      <c r="S152" s="65">
        <f t="shared" ref="S152:S157" si="33">Q152+M152+K152</f>
        <v>0</v>
      </c>
      <c r="T152" s="65" t="e">
        <f t="shared" ref="T152:T160" si="34">S152/H152+0.1</f>
        <v>#DIV/0!</v>
      </c>
    </row>
    <row r="153" spans="1:20" s="152" customFormat="1" ht="15.75" hidden="1" thickBot="1" x14ac:dyDescent="0.3">
      <c r="A153" s="100"/>
      <c r="B153" s="75"/>
      <c r="C153" s="75"/>
      <c r="D153" s="146"/>
      <c r="E153" s="134"/>
      <c r="F153" s="572"/>
      <c r="G153" s="100"/>
      <c r="H153" s="452"/>
      <c r="I153" s="105">
        <f t="shared" si="26"/>
        <v>0</v>
      </c>
      <c r="J153" s="178"/>
      <c r="K153" s="108"/>
      <c r="L153" s="1012"/>
      <c r="M153" s="71"/>
      <c r="N153" s="413"/>
      <c r="O153" s="127"/>
      <c r="P153" s="116"/>
      <c r="Q153" s="710"/>
      <c r="R153" s="1036"/>
      <c r="S153" s="65">
        <f t="shared" si="33"/>
        <v>0</v>
      </c>
      <c r="T153" s="65" t="e">
        <f t="shared" si="34"/>
        <v>#DIV/0!</v>
      </c>
    </row>
    <row r="154" spans="1:20" s="152" customFormat="1" ht="15.75" hidden="1" thickBot="1" x14ac:dyDescent="0.3">
      <c r="A154" s="100"/>
      <c r="B154" s="75"/>
      <c r="C154" s="75"/>
      <c r="D154" s="146"/>
      <c r="E154" s="134"/>
      <c r="F154" s="572"/>
      <c r="G154" s="100"/>
      <c r="H154" s="452"/>
      <c r="I154" s="105">
        <f t="shared" si="26"/>
        <v>0</v>
      </c>
      <c r="J154" s="178"/>
      <c r="K154" s="108"/>
      <c r="L154" s="1012"/>
      <c r="M154" s="71"/>
      <c r="N154" s="413"/>
      <c r="O154" s="127"/>
      <c r="P154" s="116"/>
      <c r="Q154" s="710"/>
      <c r="R154" s="1036"/>
      <c r="S154" s="65">
        <f t="shared" si="33"/>
        <v>0</v>
      </c>
      <c r="T154" s="65" t="e">
        <f t="shared" si="34"/>
        <v>#DIV/0!</v>
      </c>
    </row>
    <row r="155" spans="1:20" s="152" customFormat="1" ht="15.75" hidden="1" thickBot="1" x14ac:dyDescent="0.3">
      <c r="A155" s="100"/>
      <c r="B155" s="75"/>
      <c r="C155" s="75"/>
      <c r="D155" s="146"/>
      <c r="E155" s="134"/>
      <c r="F155" s="572"/>
      <c r="G155" s="100"/>
      <c r="H155" s="452"/>
      <c r="I155" s="105">
        <f t="shared" si="26"/>
        <v>0</v>
      </c>
      <c r="J155" s="178"/>
      <c r="K155" s="108"/>
      <c r="L155" s="1012"/>
      <c r="M155" s="71"/>
      <c r="N155" s="413"/>
      <c r="O155" s="127"/>
      <c r="P155" s="116"/>
      <c r="Q155" s="710"/>
      <c r="R155" s="1037"/>
      <c r="S155" s="65">
        <f t="shared" si="33"/>
        <v>0</v>
      </c>
      <c r="T155" s="65" t="e">
        <f t="shared" si="34"/>
        <v>#DIV/0!</v>
      </c>
    </row>
    <row r="156" spans="1:20" s="152" customFormat="1" ht="15.75" hidden="1" thickBot="1" x14ac:dyDescent="0.3">
      <c r="A156" s="100"/>
      <c r="B156" s="75"/>
      <c r="C156" s="75"/>
      <c r="D156" s="146"/>
      <c r="E156" s="134"/>
      <c r="F156" s="572"/>
      <c r="G156" s="100"/>
      <c r="H156" s="452"/>
      <c r="I156" s="105">
        <f t="shared" si="26"/>
        <v>0</v>
      </c>
      <c r="J156" s="178"/>
      <c r="K156" s="108"/>
      <c r="L156" s="1012"/>
      <c r="M156" s="71"/>
      <c r="N156" s="413"/>
      <c r="O156" s="127"/>
      <c r="P156" s="116"/>
      <c r="Q156" s="710"/>
      <c r="R156" s="1037"/>
      <c r="S156" s="65">
        <f t="shared" si="33"/>
        <v>0</v>
      </c>
      <c r="T156" s="65" t="e">
        <f t="shared" si="34"/>
        <v>#DIV/0!</v>
      </c>
    </row>
    <row r="157" spans="1:20" s="152" customFormat="1" ht="15.75" hidden="1" thickBot="1" x14ac:dyDescent="0.3">
      <c r="A157" s="100"/>
      <c r="B157" s="75"/>
      <c r="C157" s="146"/>
      <c r="E157" s="134"/>
      <c r="F157" s="572"/>
      <c r="G157" s="100"/>
      <c r="H157" s="452"/>
      <c r="I157" s="105">
        <f t="shared" si="26"/>
        <v>0</v>
      </c>
      <c r="J157" s="178"/>
      <c r="K157" s="108"/>
      <c r="L157" s="1012"/>
      <c r="M157" s="71"/>
      <c r="N157" s="413"/>
      <c r="O157" s="127"/>
      <c r="P157" s="116"/>
      <c r="Q157" s="497"/>
      <c r="R157" s="1038"/>
      <c r="S157" s="65">
        <f t="shared" si="33"/>
        <v>0</v>
      </c>
      <c r="T157" s="65" t="e">
        <f t="shared" si="34"/>
        <v>#DIV/0!</v>
      </c>
    </row>
    <row r="158" spans="1:20" s="152" customFormat="1" ht="15.75" hidden="1" thickBot="1" x14ac:dyDescent="0.3">
      <c r="A158" s="100"/>
      <c r="B158" s="75"/>
      <c r="C158" s="146"/>
      <c r="D158" s="101"/>
      <c r="E158" s="134"/>
      <c r="F158" s="572"/>
      <c r="G158" s="100"/>
      <c r="H158" s="452"/>
      <c r="I158" s="105">
        <f t="shared" si="26"/>
        <v>0</v>
      </c>
      <c r="J158" s="178"/>
      <c r="K158" s="108"/>
      <c r="L158" s="1012"/>
      <c r="M158" s="71"/>
      <c r="N158" s="413"/>
      <c r="O158" s="127"/>
      <c r="P158" s="116"/>
      <c r="Q158" s="497"/>
      <c r="R158" s="1038"/>
      <c r="S158" s="65">
        <f t="shared" ref="S158:S163" si="35">Q158+M158+K158</f>
        <v>0</v>
      </c>
      <c r="T158" s="65" t="e">
        <f t="shared" si="34"/>
        <v>#DIV/0!</v>
      </c>
    </row>
    <row r="159" spans="1:20" s="152" customFormat="1" ht="15.75" hidden="1" thickBot="1" x14ac:dyDescent="0.3">
      <c r="A159" s="100"/>
      <c r="B159" s="75"/>
      <c r="C159" s="148"/>
      <c r="D159" s="101"/>
      <c r="E159" s="134"/>
      <c r="F159" s="572"/>
      <c r="G159" s="100"/>
      <c r="H159" s="452"/>
      <c r="I159" s="105">
        <f t="shared" si="26"/>
        <v>0</v>
      </c>
      <c r="J159" s="178"/>
      <c r="K159" s="108"/>
      <c r="L159" s="1012"/>
      <c r="M159" s="71"/>
      <c r="N159" s="413"/>
      <c r="O159" s="127"/>
      <c r="P159" s="116"/>
      <c r="Q159" s="497"/>
      <c r="R159" s="1038"/>
      <c r="S159" s="65">
        <f t="shared" si="35"/>
        <v>0</v>
      </c>
      <c r="T159" s="65" t="e">
        <f t="shared" si="34"/>
        <v>#DIV/0!</v>
      </c>
    </row>
    <row r="160" spans="1:20" s="152" customFormat="1" ht="15.75" hidden="1" thickBot="1" x14ac:dyDescent="0.3">
      <c r="A160" s="100"/>
      <c r="B160" s="75"/>
      <c r="C160" s="148"/>
      <c r="D160" s="101"/>
      <c r="E160" s="134"/>
      <c r="F160" s="572"/>
      <c r="G160" s="100"/>
      <c r="H160" s="452"/>
      <c r="I160" s="105">
        <f t="shared" si="26"/>
        <v>0</v>
      </c>
      <c r="J160" s="178"/>
      <c r="K160" s="108"/>
      <c r="L160" s="1012"/>
      <c r="M160" s="71"/>
      <c r="N160" s="413"/>
      <c r="O160" s="127"/>
      <c r="P160" s="116"/>
      <c r="Q160" s="497"/>
      <c r="R160" s="1038"/>
      <c r="S160" s="65">
        <f t="shared" si="35"/>
        <v>0</v>
      </c>
      <c r="T160" s="65" t="e">
        <f t="shared" si="34"/>
        <v>#DIV/0!</v>
      </c>
    </row>
    <row r="161" spans="1:20" s="152" customFormat="1" ht="15.75" hidden="1" thickBot="1" x14ac:dyDescent="0.3">
      <c r="A161" s="100"/>
      <c r="B161" s="75"/>
      <c r="C161" s="148"/>
      <c r="D161" s="101"/>
      <c r="E161" s="134"/>
      <c r="F161" s="572"/>
      <c r="G161" s="100"/>
      <c r="H161" s="452"/>
      <c r="I161" s="105">
        <f t="shared" si="26"/>
        <v>0</v>
      </c>
      <c r="J161" s="178"/>
      <c r="K161" s="108"/>
      <c r="L161" s="1012"/>
      <c r="M161" s="71"/>
      <c r="N161" s="413"/>
      <c r="O161" s="127"/>
      <c r="P161" s="116"/>
      <c r="Q161" s="497"/>
      <c r="R161" s="1038"/>
      <c r="S161" s="65">
        <f t="shared" si="35"/>
        <v>0</v>
      </c>
      <c r="T161" s="65" t="e">
        <f>S161/H161</f>
        <v>#DIV/0!</v>
      </c>
    </row>
    <row r="162" spans="1:20" s="152" customFormat="1" ht="15.75" hidden="1" thickBot="1" x14ac:dyDescent="0.3">
      <c r="A162" s="100"/>
      <c r="B162" s="75"/>
      <c r="C162" s="148"/>
      <c r="D162" s="153"/>
      <c r="E162" s="134"/>
      <c r="F162" s="572"/>
      <c r="G162" s="100"/>
      <c r="H162" s="452"/>
      <c r="I162" s="105">
        <f t="shared" si="26"/>
        <v>0</v>
      </c>
      <c r="J162" s="178"/>
      <c r="K162" s="108"/>
      <c r="L162" s="1012"/>
      <c r="M162" s="71"/>
      <c r="N162" s="413"/>
      <c r="O162" s="127"/>
      <c r="P162" s="116"/>
      <c r="Q162" s="711"/>
      <c r="R162" s="1039"/>
      <c r="S162" s="65">
        <f t="shared" si="35"/>
        <v>0</v>
      </c>
      <c r="T162" s="65" t="e">
        <f>S162/H162</f>
        <v>#DIV/0!</v>
      </c>
    </row>
    <row r="163" spans="1:20" s="152" customFormat="1" ht="15.75" hidden="1" thickBot="1" x14ac:dyDescent="0.3">
      <c r="A163" s="100"/>
      <c r="B163" s="75"/>
      <c r="C163" s="148"/>
      <c r="D163" s="153"/>
      <c r="E163" s="134"/>
      <c r="F163" s="572"/>
      <c r="G163" s="100"/>
      <c r="H163" s="452"/>
      <c r="I163" s="105">
        <f t="shared" si="26"/>
        <v>0</v>
      </c>
      <c r="J163" s="178"/>
      <c r="K163" s="108"/>
      <c r="L163" s="1012"/>
      <c r="M163" s="71"/>
      <c r="N163" s="413"/>
      <c r="O163" s="127"/>
      <c r="P163" s="116"/>
      <c r="Q163" s="711"/>
      <c r="R163" s="1040"/>
      <c r="S163" s="65">
        <f t="shared" si="35"/>
        <v>0</v>
      </c>
      <c r="T163" s="65" t="e">
        <f>S163/H163</f>
        <v>#DIV/0!</v>
      </c>
    </row>
    <row r="164" spans="1:20" s="152" customFormat="1" ht="15.75" hidden="1" thickBot="1" x14ac:dyDescent="0.3">
      <c r="A164" s="100"/>
      <c r="B164" s="75"/>
      <c r="C164" s="95"/>
      <c r="D164" s="153"/>
      <c r="E164" s="580"/>
      <c r="F164" s="572"/>
      <c r="G164" s="100"/>
      <c r="H164" s="452"/>
      <c r="I164" s="105">
        <f t="shared" si="26"/>
        <v>0</v>
      </c>
      <c r="J164" s="129"/>
      <c r="K164" s="162"/>
      <c r="L164" s="1013"/>
      <c r="M164" s="71"/>
      <c r="N164" s="414"/>
      <c r="O164" s="127"/>
      <c r="P164" s="95"/>
      <c r="Q164" s="497"/>
      <c r="R164" s="1041"/>
      <c r="S164" s="65">
        <f>Q164+M164+K164</f>
        <v>0</v>
      </c>
      <c r="T164" s="65" t="e">
        <f>S164/H164+0.1</f>
        <v>#DIV/0!</v>
      </c>
    </row>
    <row r="165" spans="1:20" s="152" customFormat="1" ht="29.25" customHeight="1" thickTop="1" thickBot="1" x14ac:dyDescent="0.3">
      <c r="A165" s="100"/>
      <c r="B165" s="75"/>
      <c r="C165" s="95"/>
      <c r="D165" s="163"/>
      <c r="E165" s="134"/>
      <c r="F165" s="577" t="s">
        <v>31</v>
      </c>
      <c r="G165" s="72">
        <f>SUM(G5:G164)</f>
        <v>1629</v>
      </c>
      <c r="H165" s="454">
        <f>SUM(H3:H164)</f>
        <v>161394.96999999997</v>
      </c>
      <c r="I165" s="601">
        <f>PIERNA!I37</f>
        <v>0</v>
      </c>
      <c r="J165" s="46"/>
      <c r="K165" s="164">
        <f>SUM(K5:K164)</f>
        <v>9851</v>
      </c>
      <c r="L165" s="1014"/>
      <c r="M165" s="164">
        <f>SUM(M5:M164)</f>
        <v>33640</v>
      </c>
      <c r="N165" s="415"/>
      <c r="O165" s="492"/>
      <c r="P165" s="117"/>
      <c r="Q165" s="712">
        <f>SUM(Q5:Q164)</f>
        <v>2843334.0013999995</v>
      </c>
      <c r="R165" s="1042"/>
      <c r="S165" s="167">
        <f>Q165+M165+K165</f>
        <v>2886825.0013999995</v>
      </c>
      <c r="T165" s="65"/>
    </row>
    <row r="166" spans="1:20" s="152" customFormat="1" ht="15.75" thickTop="1" x14ac:dyDescent="0.25">
      <c r="B166" s="75"/>
      <c r="C166" s="75"/>
      <c r="D166" s="100"/>
      <c r="E166" s="134"/>
      <c r="F166" s="160"/>
      <c r="G166" s="100"/>
      <c r="H166" s="160"/>
      <c r="I166" s="75"/>
      <c r="J166" s="129"/>
      <c r="L166" s="1015"/>
      <c r="N166" s="172"/>
      <c r="O166" s="161"/>
      <c r="P166" s="95"/>
      <c r="Q166" s="497"/>
      <c r="R166" s="628" t="s">
        <v>42</v>
      </c>
    </row>
  </sheetData>
  <sortState ref="B98:O105">
    <sortCondition ref="E98:E105"/>
  </sortState>
  <mergeCells count="11"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2"/>
      <c r="B5" s="1202" t="s">
        <v>79</v>
      </c>
      <c r="C5" s="255"/>
      <c r="D5" s="234"/>
      <c r="E5" s="243"/>
      <c r="F5" s="239"/>
      <c r="G5" s="244"/>
    </row>
    <row r="6" spans="1:9" x14ac:dyDescent="0.25">
      <c r="A6" s="1182"/>
      <c r="B6" s="1202"/>
      <c r="C6" s="494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182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8"/>
      <c r="C9" s="591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9"/>
      <c r="C10" s="591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9"/>
      <c r="C11" s="591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9"/>
      <c r="C12" s="591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9"/>
      <c r="C13" s="591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9"/>
      <c r="C14" s="591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9"/>
      <c r="C15" s="591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9"/>
      <c r="C16" s="591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9"/>
      <c r="C17" s="591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9"/>
      <c r="C18" s="591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9"/>
      <c r="C19" s="591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9"/>
      <c r="C20" s="591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7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7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7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7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7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7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7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7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7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7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7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7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7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6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182"/>
      <c r="B5" s="1203"/>
      <c r="C5" s="234"/>
      <c r="D5" s="234"/>
      <c r="E5" s="243"/>
      <c r="F5" s="239"/>
      <c r="G5" s="275"/>
      <c r="H5" t="s">
        <v>41</v>
      </c>
    </row>
    <row r="6" spans="1:13" ht="15.75" x14ac:dyDescent="0.25">
      <c r="A6" s="1182"/>
      <c r="B6" s="1203"/>
      <c r="C6" s="602"/>
      <c r="D6" s="245"/>
      <c r="E6" s="243"/>
      <c r="F6" s="239"/>
      <c r="G6" s="246"/>
      <c r="H6" s="7">
        <f>E6-G6+E7+E5-G5+E4+E8</f>
        <v>0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0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0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0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0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0</v>
      </c>
      <c r="J21" s="226"/>
    </row>
    <row r="22" spans="1:13" x14ac:dyDescent="0.25">
      <c r="A22" s="122"/>
      <c r="B22" s="268">
        <f t="shared" si="1"/>
        <v>0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0</v>
      </c>
      <c r="J22" s="226"/>
    </row>
    <row r="23" spans="1:13" x14ac:dyDescent="0.25">
      <c r="A23" s="123"/>
      <c r="B23" s="268">
        <f t="shared" si="1"/>
        <v>0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0</v>
      </c>
      <c r="J23" s="226"/>
    </row>
    <row r="24" spans="1:13" x14ac:dyDescent="0.25">
      <c r="A24" s="122"/>
      <c r="B24" s="268">
        <f t="shared" si="1"/>
        <v>0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0</v>
      </c>
      <c r="J24" s="226"/>
    </row>
    <row r="25" spans="1:13" x14ac:dyDescent="0.25">
      <c r="A25" s="122"/>
      <c r="B25" s="268">
        <f t="shared" si="1"/>
        <v>0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0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0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0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0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0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0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7"/>
  </cols>
  <sheetData>
    <row r="1" spans="1:9" ht="40.5" x14ac:dyDescent="0.55000000000000004">
      <c r="A1" s="1192" t="s">
        <v>283</v>
      </c>
      <c r="B1" s="1192"/>
      <c r="C1" s="1192"/>
      <c r="D1" s="1192"/>
      <c r="E1" s="1192"/>
      <c r="F1" s="1192"/>
      <c r="G1" s="1192"/>
      <c r="H1" s="11">
        <v>1</v>
      </c>
      <c r="I1" s="7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8"/>
    </row>
    <row r="4" spans="1:9" ht="15.75" thickTop="1" x14ac:dyDescent="0.25">
      <c r="A4" s="274"/>
      <c r="B4" s="1204" t="s">
        <v>217</v>
      </c>
      <c r="C4" s="274"/>
      <c r="D4" s="229"/>
      <c r="E4" s="309"/>
      <c r="F4" s="239"/>
      <c r="G4" s="155"/>
      <c r="H4" s="155"/>
      <c r="I4" s="799"/>
    </row>
    <row r="5" spans="1:9" ht="15" customHeight="1" x14ac:dyDescent="0.25">
      <c r="A5" s="1190" t="s">
        <v>106</v>
      </c>
      <c r="B5" s="1205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190"/>
      <c r="B6" s="1205"/>
      <c r="C6" s="602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800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01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218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251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61"/>
      <c r="E12" s="962"/>
      <c r="F12" s="961">
        <f t="shared" si="0"/>
        <v>0</v>
      </c>
      <c r="G12" s="963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61"/>
      <c r="E13" s="962"/>
      <c r="F13" s="961">
        <f t="shared" si="0"/>
        <v>0</v>
      </c>
      <c r="G13" s="963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61"/>
      <c r="E14" s="962"/>
      <c r="F14" s="961">
        <f t="shared" si="0"/>
        <v>0</v>
      </c>
      <c r="G14" s="963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61"/>
      <c r="E15" s="962"/>
      <c r="F15" s="961">
        <f t="shared" si="0"/>
        <v>0</v>
      </c>
      <c r="G15" s="963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61"/>
      <c r="E16" s="962"/>
      <c r="F16" s="961">
        <f t="shared" si="0"/>
        <v>0</v>
      </c>
      <c r="G16" s="963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64"/>
      <c r="E17" s="962"/>
      <c r="F17" s="961">
        <f t="shared" si="0"/>
        <v>0</v>
      </c>
      <c r="G17" s="963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64"/>
      <c r="E18" s="962"/>
      <c r="F18" s="961">
        <f t="shared" si="0"/>
        <v>0</v>
      </c>
      <c r="G18" s="963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64"/>
      <c r="E19" s="962"/>
      <c r="F19" s="961">
        <f t="shared" si="0"/>
        <v>0</v>
      </c>
      <c r="G19" s="963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64"/>
      <c r="E20" s="962"/>
      <c r="F20" s="961">
        <f t="shared" si="0"/>
        <v>0</v>
      </c>
      <c r="G20" s="963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64"/>
      <c r="E21" s="962"/>
      <c r="F21" s="961">
        <f t="shared" si="0"/>
        <v>0</v>
      </c>
      <c r="G21" s="963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64"/>
      <c r="E22" s="965"/>
      <c r="F22" s="964">
        <f t="shared" si="0"/>
        <v>0</v>
      </c>
      <c r="G22" s="963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190"/>
      <c r="B5" s="1206" t="s">
        <v>94</v>
      </c>
      <c r="C5" s="267"/>
      <c r="D5" s="234"/>
      <c r="E5" s="243"/>
      <c r="F5" s="239"/>
      <c r="G5" s="275"/>
      <c r="H5" t="s">
        <v>41</v>
      </c>
    </row>
    <row r="6" spans="1:13" ht="15.75" x14ac:dyDescent="0.25">
      <c r="A6" s="1190"/>
      <c r="B6" s="1206"/>
      <c r="C6" s="602" t="s">
        <v>36</v>
      </c>
      <c r="D6" s="245"/>
      <c r="E6" s="243"/>
      <c r="F6" s="239"/>
      <c r="G6" s="246">
        <f>F35</f>
        <v>4.59</v>
      </c>
      <c r="H6" s="7">
        <f>E6-G6+E7+E5-G5+E4+E8</f>
        <v>-4.59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719"/>
      <c r="E11" s="720"/>
      <c r="F11" s="719">
        <f t="shared" si="0"/>
        <v>0</v>
      </c>
      <c r="G11" s="395"/>
      <c r="H11" s="396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719"/>
      <c r="E12" s="720"/>
      <c r="F12" s="719">
        <f t="shared" si="0"/>
        <v>0</v>
      </c>
      <c r="G12" s="395"/>
      <c r="H12" s="396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719"/>
      <c r="E13" s="720"/>
      <c r="F13" s="719">
        <f t="shared" si="0"/>
        <v>0</v>
      </c>
      <c r="G13" s="395"/>
      <c r="H13" s="396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309"/>
      <c r="E14" s="815"/>
      <c r="F14" s="309">
        <f t="shared" si="0"/>
        <v>0</v>
      </c>
      <c r="G14" s="816"/>
      <c r="H14" s="281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961"/>
      <c r="E15" s="962"/>
      <c r="F15" s="961">
        <f t="shared" si="0"/>
        <v>0</v>
      </c>
      <c r="G15" s="963"/>
      <c r="H15" s="474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964"/>
      <c r="E16" s="962"/>
      <c r="F16" s="961">
        <f t="shared" si="0"/>
        <v>0</v>
      </c>
      <c r="G16" s="963"/>
      <c r="H16" s="474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964"/>
      <c r="E17" s="962"/>
      <c r="F17" s="961">
        <v>4.59</v>
      </c>
      <c r="G17" s="963"/>
      <c r="H17" s="474"/>
      <c r="I17" s="295">
        <f t="shared" si="2"/>
        <v>-4.59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964"/>
      <c r="E18" s="962"/>
      <c r="F18" s="961"/>
      <c r="G18" s="963"/>
      <c r="H18" s="474"/>
      <c r="I18" s="295">
        <f t="shared" si="2"/>
        <v>-4.59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964"/>
      <c r="E19" s="962"/>
      <c r="F19" s="961">
        <f t="shared" si="0"/>
        <v>0</v>
      </c>
      <c r="G19" s="963"/>
      <c r="H19" s="474"/>
      <c r="I19" s="295">
        <f t="shared" si="2"/>
        <v>-4.59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964"/>
      <c r="E20" s="962"/>
      <c r="F20" s="961">
        <f t="shared" si="0"/>
        <v>0</v>
      </c>
      <c r="G20" s="963"/>
      <c r="H20" s="474"/>
      <c r="I20" s="295">
        <f t="shared" si="2"/>
        <v>-4.59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964"/>
      <c r="E21" s="962"/>
      <c r="F21" s="961">
        <f t="shared" si="0"/>
        <v>0</v>
      </c>
      <c r="G21" s="963"/>
      <c r="H21" s="474"/>
      <c r="I21" s="295">
        <f t="shared" si="2"/>
        <v>-4.59</v>
      </c>
      <c r="J21" s="226"/>
    </row>
    <row r="22" spans="1:13" x14ac:dyDescent="0.25">
      <c r="A22" s="122"/>
      <c r="B22" s="268">
        <f t="shared" si="1"/>
        <v>0</v>
      </c>
      <c r="C22" s="15"/>
      <c r="D22" s="964"/>
      <c r="E22" s="965"/>
      <c r="F22" s="964">
        <f t="shared" si="0"/>
        <v>0</v>
      </c>
      <c r="G22" s="963"/>
      <c r="H22" s="474"/>
      <c r="I22" s="206">
        <f t="shared" si="2"/>
        <v>-4.59</v>
      </c>
      <c r="J22" s="226"/>
    </row>
    <row r="23" spans="1:13" x14ac:dyDescent="0.25">
      <c r="A23" s="123"/>
      <c r="B23" s="268">
        <f t="shared" si="1"/>
        <v>0</v>
      </c>
      <c r="C23" s="15"/>
      <c r="D23" s="964"/>
      <c r="E23" s="965"/>
      <c r="F23" s="964">
        <f t="shared" si="0"/>
        <v>0</v>
      </c>
      <c r="G23" s="963"/>
      <c r="H23" s="474"/>
      <c r="I23" s="206">
        <f t="shared" si="2"/>
        <v>-4.59</v>
      </c>
      <c r="J23" s="226"/>
    </row>
    <row r="24" spans="1:13" x14ac:dyDescent="0.25">
      <c r="A24" s="122"/>
      <c r="B24" s="268">
        <f t="shared" si="1"/>
        <v>0</v>
      </c>
      <c r="C24" s="15"/>
      <c r="D24" s="964"/>
      <c r="E24" s="965"/>
      <c r="F24" s="964">
        <f t="shared" si="0"/>
        <v>0</v>
      </c>
      <c r="G24" s="963"/>
      <c r="H24" s="474"/>
      <c r="I24" s="206">
        <f t="shared" si="2"/>
        <v>-4.59</v>
      </c>
      <c r="J24" s="226"/>
    </row>
    <row r="25" spans="1:13" x14ac:dyDescent="0.25">
      <c r="A25" s="122"/>
      <c r="B25" s="268">
        <f t="shared" si="1"/>
        <v>0</v>
      </c>
      <c r="C25" s="15"/>
      <c r="D25" s="964"/>
      <c r="E25" s="965"/>
      <c r="F25" s="964">
        <f t="shared" si="0"/>
        <v>0</v>
      </c>
      <c r="G25" s="963"/>
      <c r="H25" s="474"/>
      <c r="I25" s="206">
        <f t="shared" si="2"/>
        <v>-4.59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-4.59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-4.59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-4.59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-4.59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-4.59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94" t="s">
        <v>11</v>
      </c>
      <c r="D40" s="1195"/>
      <c r="E40" s="57">
        <f>E4+E5+E6+E7-F35</f>
        <v>-4.59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92" t="s">
        <v>284</v>
      </c>
      <c r="B1" s="1192"/>
      <c r="C1" s="1192"/>
      <c r="D1" s="1192"/>
      <c r="E1" s="1192"/>
      <c r="F1" s="1192"/>
      <c r="G1" s="1192"/>
      <c r="H1" s="11">
        <v>1</v>
      </c>
      <c r="K1" s="1196" t="s">
        <v>309</v>
      </c>
      <c r="L1" s="1196"/>
      <c r="M1" s="1196"/>
      <c r="N1" s="1196"/>
      <c r="O1" s="1196"/>
      <c r="P1" s="1196"/>
      <c r="Q1" s="119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</row>
    <row r="5" spans="1:19" ht="15" customHeight="1" x14ac:dyDescent="0.25">
      <c r="A5" s="1182" t="s">
        <v>83</v>
      </c>
      <c r="B5" s="1206" t="s">
        <v>84</v>
      </c>
      <c r="C5" s="652">
        <v>45</v>
      </c>
      <c r="D5" s="839">
        <v>44770</v>
      </c>
      <c r="E5" s="653">
        <v>650.54</v>
      </c>
      <c r="F5" s="654">
        <v>35</v>
      </c>
      <c r="G5" s="260">
        <f>F36</f>
        <v>482.58000000000004</v>
      </c>
      <c r="H5" s="7">
        <f>E5-G5+E4+E6</f>
        <v>167.95999999999992</v>
      </c>
      <c r="K5" s="1182" t="s">
        <v>83</v>
      </c>
      <c r="L5" s="1206" t="s">
        <v>84</v>
      </c>
      <c r="M5" s="652">
        <v>43</v>
      </c>
      <c r="N5" s="839">
        <v>44806</v>
      </c>
      <c r="O5" s="653">
        <v>510.59</v>
      </c>
      <c r="P5" s="654">
        <v>27</v>
      </c>
      <c r="Q5" s="260">
        <f>P36</f>
        <v>0</v>
      </c>
      <c r="R5" s="7">
        <f>O5-Q5+O4+O6</f>
        <v>510.59</v>
      </c>
    </row>
    <row r="6" spans="1:19" ht="15.75" customHeight="1" thickBot="1" x14ac:dyDescent="0.3">
      <c r="A6" s="1182"/>
      <c r="B6" s="1207"/>
      <c r="C6" s="261"/>
      <c r="D6" s="262"/>
      <c r="E6" s="254"/>
      <c r="F6" s="229"/>
      <c r="K6" s="1182"/>
      <c r="L6" s="1207"/>
      <c r="M6" s="261"/>
      <c r="N6" s="262"/>
      <c r="O6" s="254"/>
      <c r="P6" s="229"/>
    </row>
    <row r="7" spans="1:19" ht="16.5" customHeight="1" thickTop="1" thickBot="1" x14ac:dyDescent="0.3">
      <c r="A7" s="229"/>
      <c r="B7" s="7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29"/>
      <c r="B8" s="715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194</v>
      </c>
      <c r="H8" s="250">
        <v>47</v>
      </c>
      <c r="I8" s="253">
        <f>E5-F8+E4+E6</f>
        <v>555.27</v>
      </c>
      <c r="K8" s="629"/>
      <c r="L8" s="715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</row>
    <row r="9" spans="1:19" ht="15" customHeight="1" x14ac:dyDescent="0.25">
      <c r="B9" s="716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199</v>
      </c>
      <c r="H9" s="250">
        <v>47</v>
      </c>
      <c r="I9" s="253">
        <f>I8-F9</f>
        <v>463.49</v>
      </c>
      <c r="L9" s="716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</row>
    <row r="10" spans="1:19" ht="15" customHeight="1" x14ac:dyDescent="0.25">
      <c r="B10" s="716">
        <f t="shared" ref="B10:B35" si="2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207</v>
      </c>
      <c r="H10" s="250">
        <v>47</v>
      </c>
      <c r="I10" s="253">
        <f>I9-F10</f>
        <v>424.39</v>
      </c>
      <c r="L10" s="716">
        <f t="shared" ref="L10:L35" si="3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</row>
    <row r="11" spans="1:19" ht="15" customHeight="1" x14ac:dyDescent="0.25">
      <c r="A11" s="55" t="s">
        <v>33</v>
      </c>
      <c r="B11" s="716">
        <f t="shared" si="2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209</v>
      </c>
      <c r="H11" s="250">
        <v>47</v>
      </c>
      <c r="I11" s="253">
        <f t="shared" ref="I11:I34" si="4">I10-F11</f>
        <v>276.92999999999995</v>
      </c>
      <c r="K11" s="55" t="s">
        <v>33</v>
      </c>
      <c r="L11" s="716">
        <f t="shared" si="3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5">S10-P11</f>
        <v>510.59</v>
      </c>
    </row>
    <row r="12" spans="1:19" ht="15" customHeight="1" x14ac:dyDescent="0.25">
      <c r="A12" s="19"/>
      <c r="B12" s="716">
        <f t="shared" si="2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259</v>
      </c>
      <c r="H12" s="250">
        <v>47</v>
      </c>
      <c r="I12" s="253">
        <f t="shared" si="4"/>
        <v>167.95999999999995</v>
      </c>
      <c r="K12" s="19"/>
      <c r="L12" s="716">
        <f t="shared" si="3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5"/>
        <v>510.59</v>
      </c>
    </row>
    <row r="13" spans="1:19" ht="15" customHeight="1" x14ac:dyDescent="0.25">
      <c r="B13" s="716">
        <f t="shared" si="2"/>
        <v>9</v>
      </c>
      <c r="C13" s="53"/>
      <c r="D13" s="964">
        <v>0</v>
      </c>
      <c r="E13" s="968"/>
      <c r="F13" s="967">
        <f t="shared" si="0"/>
        <v>0</v>
      </c>
      <c r="G13" s="963"/>
      <c r="H13" s="474"/>
      <c r="I13" s="253">
        <f t="shared" si="4"/>
        <v>167.95999999999995</v>
      </c>
      <c r="L13" s="716">
        <f t="shared" si="3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5"/>
        <v>510.59</v>
      </c>
    </row>
    <row r="14" spans="1:19" ht="15" customHeight="1" x14ac:dyDescent="0.25">
      <c r="B14" s="716">
        <f t="shared" si="2"/>
        <v>9</v>
      </c>
      <c r="C14" s="15"/>
      <c r="D14" s="964">
        <v>0</v>
      </c>
      <c r="E14" s="968"/>
      <c r="F14" s="967">
        <f t="shared" si="0"/>
        <v>0</v>
      </c>
      <c r="G14" s="963"/>
      <c r="H14" s="474"/>
      <c r="I14" s="253">
        <f t="shared" si="4"/>
        <v>167.95999999999995</v>
      </c>
      <c r="L14" s="716">
        <f t="shared" si="3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5"/>
        <v>510.59</v>
      </c>
    </row>
    <row r="15" spans="1:19" ht="15" customHeight="1" x14ac:dyDescent="0.25">
      <c r="B15" s="716">
        <f t="shared" si="2"/>
        <v>9</v>
      </c>
      <c r="C15" s="15"/>
      <c r="D15" s="964">
        <v>0</v>
      </c>
      <c r="E15" s="968"/>
      <c r="F15" s="967">
        <f t="shared" si="0"/>
        <v>0</v>
      </c>
      <c r="G15" s="963"/>
      <c r="H15" s="474"/>
      <c r="I15" s="253">
        <f t="shared" si="4"/>
        <v>167.95999999999995</v>
      </c>
      <c r="L15" s="716">
        <f t="shared" si="3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5"/>
        <v>510.59</v>
      </c>
    </row>
    <row r="16" spans="1:19" ht="15" customHeight="1" x14ac:dyDescent="0.25">
      <c r="B16" s="716">
        <f t="shared" si="2"/>
        <v>9</v>
      </c>
      <c r="C16" s="15"/>
      <c r="D16" s="964">
        <v>0</v>
      </c>
      <c r="E16" s="968"/>
      <c r="F16" s="967">
        <f t="shared" si="0"/>
        <v>0</v>
      </c>
      <c r="G16" s="963"/>
      <c r="H16" s="474"/>
      <c r="I16" s="253">
        <f t="shared" si="4"/>
        <v>167.95999999999995</v>
      </c>
      <c r="L16" s="716">
        <f t="shared" si="3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5"/>
        <v>510.59</v>
      </c>
    </row>
    <row r="17" spans="1:19" ht="15" customHeight="1" x14ac:dyDescent="0.25">
      <c r="B17" s="716">
        <f t="shared" si="2"/>
        <v>9</v>
      </c>
      <c r="C17" s="15"/>
      <c r="D17" s="964">
        <v>0</v>
      </c>
      <c r="E17" s="968"/>
      <c r="F17" s="967">
        <f t="shared" si="0"/>
        <v>0</v>
      </c>
      <c r="G17" s="963"/>
      <c r="H17" s="474"/>
      <c r="I17" s="253">
        <f t="shared" si="4"/>
        <v>167.95999999999995</v>
      </c>
      <c r="L17" s="716">
        <f t="shared" si="3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5"/>
        <v>510.59</v>
      </c>
    </row>
    <row r="18" spans="1:19" ht="15" customHeight="1" x14ac:dyDescent="0.25">
      <c r="B18" s="716">
        <f t="shared" si="2"/>
        <v>9</v>
      </c>
      <c r="C18" s="15"/>
      <c r="D18" s="964">
        <v>0</v>
      </c>
      <c r="E18" s="968"/>
      <c r="F18" s="967">
        <f t="shared" si="0"/>
        <v>0</v>
      </c>
      <c r="G18" s="963"/>
      <c r="H18" s="474"/>
      <c r="I18" s="253">
        <f t="shared" si="4"/>
        <v>167.95999999999995</v>
      </c>
      <c r="L18" s="716">
        <f t="shared" si="3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5"/>
        <v>510.59</v>
      </c>
    </row>
    <row r="19" spans="1:19" ht="15" customHeight="1" x14ac:dyDescent="0.25">
      <c r="B19" s="716">
        <f t="shared" si="2"/>
        <v>9</v>
      </c>
      <c r="C19" s="15"/>
      <c r="D19" s="964">
        <v>0</v>
      </c>
      <c r="E19" s="968"/>
      <c r="F19" s="967">
        <f t="shared" si="0"/>
        <v>0</v>
      </c>
      <c r="G19" s="963"/>
      <c r="H19" s="474"/>
      <c r="I19" s="253">
        <f t="shared" si="4"/>
        <v>167.95999999999995</v>
      </c>
      <c r="L19" s="716">
        <f t="shared" si="3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5"/>
        <v>510.59</v>
      </c>
    </row>
    <row r="20" spans="1:19" ht="15" customHeight="1" x14ac:dyDescent="0.25">
      <c r="B20" s="716">
        <f t="shared" si="2"/>
        <v>9</v>
      </c>
      <c r="C20" s="15"/>
      <c r="D20" s="964">
        <v>0</v>
      </c>
      <c r="E20" s="968"/>
      <c r="F20" s="967">
        <f t="shared" si="0"/>
        <v>0</v>
      </c>
      <c r="G20" s="963"/>
      <c r="H20" s="474"/>
      <c r="I20" s="253">
        <f t="shared" si="4"/>
        <v>167.95999999999995</v>
      </c>
      <c r="L20" s="716">
        <f t="shared" si="3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5"/>
        <v>510.59</v>
      </c>
    </row>
    <row r="21" spans="1:19" ht="15" customHeight="1" x14ac:dyDescent="0.25">
      <c r="B21" s="716">
        <f t="shared" si="2"/>
        <v>9</v>
      </c>
      <c r="C21" s="15"/>
      <c r="D21" s="964">
        <v>0</v>
      </c>
      <c r="E21" s="968"/>
      <c r="F21" s="967">
        <f t="shared" si="0"/>
        <v>0</v>
      </c>
      <c r="G21" s="963"/>
      <c r="H21" s="474"/>
      <c r="I21" s="253">
        <f t="shared" si="4"/>
        <v>167.95999999999995</v>
      </c>
      <c r="L21" s="716">
        <f t="shared" si="3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5"/>
        <v>510.59</v>
      </c>
    </row>
    <row r="22" spans="1:19" ht="15" customHeight="1" x14ac:dyDescent="0.25">
      <c r="B22" s="716">
        <f t="shared" si="2"/>
        <v>9</v>
      </c>
      <c r="C22" s="15"/>
      <c r="D22" s="964">
        <v>0</v>
      </c>
      <c r="E22" s="968"/>
      <c r="F22" s="967">
        <f t="shared" si="0"/>
        <v>0</v>
      </c>
      <c r="G22" s="972"/>
      <c r="H22" s="973"/>
      <c r="I22" s="253">
        <f t="shared" si="4"/>
        <v>167.95999999999995</v>
      </c>
      <c r="L22" s="716">
        <f t="shared" si="3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5"/>
        <v>510.59</v>
      </c>
    </row>
    <row r="23" spans="1:19" ht="15" customHeight="1" x14ac:dyDescent="0.25">
      <c r="B23" s="716">
        <f t="shared" si="2"/>
        <v>9</v>
      </c>
      <c r="C23" s="15"/>
      <c r="D23" s="964">
        <v>0</v>
      </c>
      <c r="E23" s="968"/>
      <c r="F23" s="967">
        <f t="shared" si="0"/>
        <v>0</v>
      </c>
      <c r="G23" s="972"/>
      <c r="H23" s="973"/>
      <c r="I23" s="253">
        <f t="shared" si="4"/>
        <v>167.95999999999995</v>
      </c>
      <c r="L23" s="716">
        <f t="shared" si="3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5"/>
        <v>510.59</v>
      </c>
    </row>
    <row r="24" spans="1:19" ht="15" customHeight="1" x14ac:dyDescent="0.25">
      <c r="B24" s="716">
        <f t="shared" si="2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4"/>
        <v>167.95999999999995</v>
      </c>
      <c r="L24" s="716">
        <f t="shared" si="3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5"/>
        <v>510.59</v>
      </c>
    </row>
    <row r="25" spans="1:19" ht="15" customHeight="1" x14ac:dyDescent="0.25">
      <c r="B25" s="716">
        <f t="shared" si="2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4"/>
        <v>167.95999999999995</v>
      </c>
      <c r="L25" s="716">
        <f t="shared" si="3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5"/>
        <v>510.59</v>
      </c>
    </row>
    <row r="26" spans="1:19" ht="15" customHeight="1" x14ac:dyDescent="0.25">
      <c r="B26" s="716">
        <f t="shared" si="2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4"/>
        <v>167.95999999999995</v>
      </c>
      <c r="L26" s="716">
        <f t="shared" si="3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5"/>
        <v>510.59</v>
      </c>
    </row>
    <row r="27" spans="1:19" ht="15" customHeight="1" x14ac:dyDescent="0.25">
      <c r="B27" s="716">
        <f t="shared" si="2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4"/>
        <v>167.95999999999995</v>
      </c>
      <c r="L27" s="716">
        <f t="shared" si="3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5"/>
        <v>510.59</v>
      </c>
    </row>
    <row r="28" spans="1:19" ht="15" customHeight="1" x14ac:dyDescent="0.25">
      <c r="A28" s="47"/>
      <c r="B28" s="716">
        <f t="shared" si="2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4"/>
        <v>167.95999999999995</v>
      </c>
      <c r="K28" s="47"/>
      <c r="L28" s="716">
        <f t="shared" si="3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5"/>
        <v>510.59</v>
      </c>
    </row>
    <row r="29" spans="1:19" ht="15" customHeight="1" x14ac:dyDescent="0.25">
      <c r="A29" s="47"/>
      <c r="B29" s="716">
        <f t="shared" si="2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4"/>
        <v>167.95999999999995</v>
      </c>
      <c r="K29" s="47"/>
      <c r="L29" s="716">
        <f t="shared" si="3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5"/>
        <v>510.59</v>
      </c>
    </row>
    <row r="30" spans="1:19" ht="15" customHeight="1" x14ac:dyDescent="0.25">
      <c r="A30" s="47"/>
      <c r="B30" s="716">
        <f t="shared" si="2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4"/>
        <v>167.95999999999995</v>
      </c>
      <c r="K30" s="47"/>
      <c r="L30" s="716">
        <f t="shared" si="3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5"/>
        <v>510.59</v>
      </c>
    </row>
    <row r="31" spans="1:19" ht="15" customHeight="1" x14ac:dyDescent="0.25">
      <c r="A31" s="47"/>
      <c r="B31" s="716">
        <f t="shared" si="2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4"/>
        <v>167.95999999999995</v>
      </c>
      <c r="K31" s="47"/>
      <c r="L31" s="716">
        <f t="shared" si="3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5"/>
        <v>510.59</v>
      </c>
    </row>
    <row r="32" spans="1:19" ht="15" customHeight="1" x14ac:dyDescent="0.25">
      <c r="A32" s="47"/>
      <c r="B32" s="716">
        <f t="shared" si="2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4"/>
        <v>167.95999999999995</v>
      </c>
      <c r="K32" s="47"/>
      <c r="L32" s="716">
        <f t="shared" si="3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5"/>
        <v>510.59</v>
      </c>
    </row>
    <row r="33" spans="1:19" ht="15" customHeight="1" x14ac:dyDescent="0.25">
      <c r="A33" s="47"/>
      <c r="B33" s="716">
        <f t="shared" si="2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4"/>
        <v>167.95999999999995</v>
      </c>
      <c r="K33" s="47"/>
      <c r="L33" s="716">
        <f t="shared" si="3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5"/>
        <v>510.59</v>
      </c>
    </row>
    <row r="34" spans="1:19" ht="15" customHeight="1" x14ac:dyDescent="0.25">
      <c r="A34" s="47"/>
      <c r="B34" s="716">
        <f t="shared" si="2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4"/>
        <v>167.95999999999995</v>
      </c>
      <c r="K34" s="47"/>
      <c r="L34" s="716">
        <f t="shared" si="3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5"/>
        <v>510.59</v>
      </c>
    </row>
    <row r="35" spans="1:19" ht="15.75" thickBot="1" x14ac:dyDescent="0.3">
      <c r="A35" s="121"/>
      <c r="B35" s="716">
        <f t="shared" si="2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6">
        <f t="shared" si="3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14"/>
      <c r="D38" s="1186" t="s">
        <v>21</v>
      </c>
      <c r="E38" s="1187"/>
      <c r="F38" s="141">
        <f>E4+E5-F36+E6</f>
        <v>167.95999999999992</v>
      </c>
      <c r="L38" s="714"/>
      <c r="N38" s="1186" t="s">
        <v>21</v>
      </c>
      <c r="O38" s="1187"/>
      <c r="P38" s="141">
        <f>O4+O5-P36+O6</f>
        <v>510.59</v>
      </c>
    </row>
    <row r="39" spans="1:19" ht="15.75" thickBot="1" x14ac:dyDescent="0.3">
      <c r="A39" s="125"/>
      <c r="D39" s="879" t="s">
        <v>4</v>
      </c>
      <c r="E39" s="880"/>
      <c r="F39" s="49">
        <f>F4+F5-C36+F6</f>
        <v>9</v>
      </c>
      <c r="K39" s="125"/>
      <c r="N39" s="1070" t="s">
        <v>4</v>
      </c>
      <c r="O39" s="1071"/>
      <c r="P39" s="49">
        <f>P4+P5-M36+P6</f>
        <v>27</v>
      </c>
    </row>
    <row r="40" spans="1:19" x14ac:dyDescent="0.25">
      <c r="B40" s="714"/>
      <c r="L40" s="7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190"/>
      <c r="B5" s="1208" t="s">
        <v>76</v>
      </c>
      <c r="C5" s="261"/>
      <c r="D5" s="262"/>
      <c r="E5" s="254"/>
      <c r="F5" s="229"/>
      <c r="G5" s="260">
        <f>F40</f>
        <v>0</v>
      </c>
      <c r="H5" s="7">
        <f>E5-G5+E4+E6</f>
        <v>0</v>
      </c>
    </row>
    <row r="6" spans="1:10" ht="15.75" customHeight="1" thickBot="1" x14ac:dyDescent="0.3">
      <c r="A6" s="1190"/>
      <c r="B6" s="1209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>
        <v>13</v>
      </c>
      <c r="C8" s="591"/>
      <c r="D8" s="69">
        <f t="shared" ref="D8:D39" si="0">C8*B8</f>
        <v>0</v>
      </c>
      <c r="E8" s="302"/>
      <c r="F8" s="592">
        <f t="shared" ref="F8:F15" si="1">D8</f>
        <v>0</v>
      </c>
      <c r="G8" s="249"/>
      <c r="H8" s="269"/>
      <c r="I8" s="616">
        <f>E4+E5+E6-F8</f>
        <v>0</v>
      </c>
      <c r="J8" s="590">
        <f>H8*F8</f>
        <v>0</v>
      </c>
    </row>
    <row r="9" spans="1:10" ht="15.75" x14ac:dyDescent="0.25">
      <c r="B9" s="183">
        <v>13</v>
      </c>
      <c r="C9" s="591"/>
      <c r="D9" s="69">
        <f t="shared" si="0"/>
        <v>0</v>
      </c>
      <c r="E9" s="302"/>
      <c r="F9" s="617">
        <f t="shared" si="1"/>
        <v>0</v>
      </c>
      <c r="G9" s="249"/>
      <c r="H9" s="269"/>
      <c r="I9" s="618">
        <f>I8-F9</f>
        <v>0</v>
      </c>
      <c r="J9" s="615">
        <f t="shared" ref="J9:J39" si="2">H9*F9</f>
        <v>0</v>
      </c>
    </row>
    <row r="10" spans="1:10" ht="15.75" x14ac:dyDescent="0.25">
      <c r="B10" s="183">
        <v>13</v>
      </c>
      <c r="C10" s="591"/>
      <c r="D10" s="69">
        <f t="shared" si="0"/>
        <v>0</v>
      </c>
      <c r="E10" s="302"/>
      <c r="F10" s="617">
        <f t="shared" si="1"/>
        <v>0</v>
      </c>
      <c r="G10" s="249"/>
      <c r="H10" s="269"/>
      <c r="I10" s="618">
        <f t="shared" ref="I10:I38" si="3">I9-F10</f>
        <v>0</v>
      </c>
      <c r="J10" s="615">
        <f t="shared" si="2"/>
        <v>0</v>
      </c>
    </row>
    <row r="11" spans="1:10" ht="15.75" x14ac:dyDescent="0.25">
      <c r="A11" s="55" t="s">
        <v>33</v>
      </c>
      <c r="B11" s="183">
        <v>13</v>
      </c>
      <c r="C11" s="591"/>
      <c r="D11" s="69">
        <f t="shared" si="0"/>
        <v>0</v>
      </c>
      <c r="E11" s="302"/>
      <c r="F11" s="617">
        <f t="shared" si="1"/>
        <v>0</v>
      </c>
      <c r="G11" s="249"/>
      <c r="H11" s="269"/>
      <c r="I11" s="618">
        <f t="shared" si="3"/>
        <v>0</v>
      </c>
      <c r="J11" s="615">
        <f t="shared" si="2"/>
        <v>0</v>
      </c>
    </row>
    <row r="12" spans="1:10" ht="15.75" x14ac:dyDescent="0.25">
      <c r="B12" s="183">
        <v>13</v>
      </c>
      <c r="C12" s="591"/>
      <c r="D12" s="69">
        <f t="shared" si="0"/>
        <v>0</v>
      </c>
      <c r="E12" s="302"/>
      <c r="F12" s="617">
        <f t="shared" si="1"/>
        <v>0</v>
      </c>
      <c r="G12" s="249"/>
      <c r="H12" s="269"/>
      <c r="I12" s="618">
        <f t="shared" si="3"/>
        <v>0</v>
      </c>
      <c r="J12" s="615">
        <f t="shared" si="2"/>
        <v>0</v>
      </c>
    </row>
    <row r="13" spans="1:10" ht="15.75" x14ac:dyDescent="0.25">
      <c r="A13" s="19"/>
      <c r="B13" s="183">
        <v>13</v>
      </c>
      <c r="C13" s="750"/>
      <c r="D13" s="69">
        <f t="shared" si="0"/>
        <v>0</v>
      </c>
      <c r="E13" s="302"/>
      <c r="F13" s="617">
        <f t="shared" si="1"/>
        <v>0</v>
      </c>
      <c r="G13" s="249"/>
      <c r="H13" s="269"/>
      <c r="I13" s="618">
        <f t="shared" si="3"/>
        <v>0</v>
      </c>
      <c r="J13" s="615">
        <f t="shared" si="2"/>
        <v>0</v>
      </c>
    </row>
    <row r="14" spans="1:10" ht="15.75" x14ac:dyDescent="0.25">
      <c r="B14" s="183">
        <v>13</v>
      </c>
      <c r="C14" s="314"/>
      <c r="D14" s="69">
        <f t="shared" si="0"/>
        <v>0</v>
      </c>
      <c r="E14" s="302"/>
      <c r="F14" s="592">
        <f t="shared" si="1"/>
        <v>0</v>
      </c>
      <c r="G14" s="249"/>
      <c r="H14" s="269"/>
      <c r="I14" s="618">
        <f t="shared" si="3"/>
        <v>0</v>
      </c>
      <c r="J14" s="593">
        <f t="shared" si="2"/>
        <v>0</v>
      </c>
    </row>
    <row r="15" spans="1:10" ht="15.75" x14ac:dyDescent="0.25">
      <c r="B15" s="183">
        <v>13</v>
      </c>
      <c r="C15" s="314"/>
      <c r="D15" s="69">
        <f t="shared" si="0"/>
        <v>0</v>
      </c>
      <c r="E15" s="302"/>
      <c r="F15" s="592">
        <f t="shared" si="1"/>
        <v>0</v>
      </c>
      <c r="G15" s="70"/>
      <c r="H15" s="517"/>
      <c r="I15" s="618">
        <f t="shared" si="3"/>
        <v>0</v>
      </c>
      <c r="J15" s="593">
        <f t="shared" si="2"/>
        <v>0</v>
      </c>
    </row>
    <row r="16" spans="1:10" ht="15.75" x14ac:dyDescent="0.25">
      <c r="B16" s="183">
        <v>13</v>
      </c>
      <c r="C16" s="314"/>
      <c r="D16" s="69">
        <f t="shared" si="0"/>
        <v>0</v>
      </c>
      <c r="E16" s="302"/>
      <c r="F16" s="592">
        <f>D16</f>
        <v>0</v>
      </c>
      <c r="G16" s="70"/>
      <c r="H16" s="517"/>
      <c r="I16" s="618">
        <f t="shared" si="3"/>
        <v>0</v>
      </c>
      <c r="J16" s="593">
        <f t="shared" si="2"/>
        <v>0</v>
      </c>
    </row>
    <row r="17" spans="1:10" ht="15.75" x14ac:dyDescent="0.25">
      <c r="B17" s="183">
        <v>13</v>
      </c>
      <c r="C17" s="314"/>
      <c r="D17" s="69">
        <f t="shared" si="0"/>
        <v>0</v>
      </c>
      <c r="E17" s="302"/>
      <c r="F17" s="592">
        <f>D17</f>
        <v>0</v>
      </c>
      <c r="G17" s="70"/>
      <c r="H17" s="517"/>
      <c r="I17" s="618">
        <f t="shared" si="3"/>
        <v>0</v>
      </c>
      <c r="J17" s="593">
        <f t="shared" si="2"/>
        <v>0</v>
      </c>
    </row>
    <row r="18" spans="1:10" ht="15.75" x14ac:dyDescent="0.25">
      <c r="B18" s="183">
        <v>13</v>
      </c>
      <c r="C18" s="314"/>
      <c r="D18" s="69">
        <f t="shared" si="0"/>
        <v>0</v>
      </c>
      <c r="E18" s="302"/>
      <c r="F18" s="592">
        <f t="shared" ref="F18:F39" si="4">D18</f>
        <v>0</v>
      </c>
      <c r="G18" s="70"/>
      <c r="H18" s="691"/>
      <c r="I18" s="618">
        <f t="shared" si="3"/>
        <v>0</v>
      </c>
      <c r="J18" s="593">
        <f t="shared" si="2"/>
        <v>0</v>
      </c>
    </row>
    <row r="19" spans="1:10" ht="15.75" x14ac:dyDescent="0.25">
      <c r="B19" s="183">
        <v>13</v>
      </c>
      <c r="C19" s="314"/>
      <c r="D19" s="69">
        <f t="shared" si="0"/>
        <v>0</v>
      </c>
      <c r="E19" s="302"/>
      <c r="F19" s="592">
        <f t="shared" si="4"/>
        <v>0</v>
      </c>
      <c r="G19" s="249"/>
      <c r="H19" s="692"/>
      <c r="I19" s="618">
        <f t="shared" si="3"/>
        <v>0</v>
      </c>
      <c r="J19" s="593">
        <f t="shared" si="2"/>
        <v>0</v>
      </c>
    </row>
    <row r="20" spans="1:10" ht="15.75" x14ac:dyDescent="0.25">
      <c r="B20" s="183">
        <v>13</v>
      </c>
      <c r="C20" s="314"/>
      <c r="D20" s="69">
        <f t="shared" si="0"/>
        <v>0</v>
      </c>
      <c r="E20" s="302"/>
      <c r="F20" s="592">
        <f t="shared" si="4"/>
        <v>0</v>
      </c>
      <c r="G20" s="249"/>
      <c r="H20" s="692"/>
      <c r="I20" s="618">
        <f t="shared" si="3"/>
        <v>0</v>
      </c>
      <c r="J20" s="593">
        <f t="shared" si="2"/>
        <v>0</v>
      </c>
    </row>
    <row r="21" spans="1:10" ht="15.75" x14ac:dyDescent="0.25">
      <c r="B21" s="183">
        <v>13</v>
      </c>
      <c r="C21" s="314"/>
      <c r="D21" s="69">
        <f t="shared" si="0"/>
        <v>0</v>
      </c>
      <c r="E21" s="302"/>
      <c r="F21" s="592">
        <f t="shared" si="4"/>
        <v>0</v>
      </c>
      <c r="G21" s="249"/>
      <c r="H21" s="692"/>
      <c r="I21" s="618">
        <f t="shared" si="3"/>
        <v>0</v>
      </c>
      <c r="J21" s="593">
        <f t="shared" si="2"/>
        <v>0</v>
      </c>
    </row>
    <row r="22" spans="1:10" ht="15.75" x14ac:dyDescent="0.25">
      <c r="B22" s="183">
        <v>13</v>
      </c>
      <c r="C22" s="314"/>
      <c r="D22" s="69">
        <f t="shared" si="0"/>
        <v>0</v>
      </c>
      <c r="E22" s="302"/>
      <c r="F22" s="592">
        <f t="shared" si="4"/>
        <v>0</v>
      </c>
      <c r="G22" s="249"/>
      <c r="H22" s="692"/>
      <c r="I22" s="618">
        <f t="shared" si="3"/>
        <v>0</v>
      </c>
      <c r="J22" s="593">
        <f t="shared" si="2"/>
        <v>0</v>
      </c>
    </row>
    <row r="23" spans="1:10" ht="15.75" x14ac:dyDescent="0.25">
      <c r="B23" s="183">
        <v>13</v>
      </c>
      <c r="C23" s="314"/>
      <c r="D23" s="69">
        <f t="shared" si="0"/>
        <v>0</v>
      </c>
      <c r="E23" s="302"/>
      <c r="F23" s="592">
        <f t="shared" si="4"/>
        <v>0</v>
      </c>
      <c r="G23" s="249"/>
      <c r="H23" s="721"/>
      <c r="I23" s="618">
        <f t="shared" si="3"/>
        <v>0</v>
      </c>
      <c r="J23" s="593">
        <f t="shared" si="2"/>
        <v>0</v>
      </c>
    </row>
    <row r="24" spans="1:10" ht="15.75" x14ac:dyDescent="0.25">
      <c r="B24" s="183">
        <v>13</v>
      </c>
      <c r="C24" s="314"/>
      <c r="D24" s="69">
        <f t="shared" si="0"/>
        <v>0</v>
      </c>
      <c r="E24" s="302"/>
      <c r="F24" s="592">
        <f t="shared" si="4"/>
        <v>0</v>
      </c>
      <c r="G24" s="249"/>
      <c r="H24" s="721"/>
      <c r="I24" s="619">
        <f t="shared" si="3"/>
        <v>0</v>
      </c>
      <c r="J24" s="593">
        <f t="shared" si="2"/>
        <v>0</v>
      </c>
    </row>
    <row r="25" spans="1:10" ht="15.75" x14ac:dyDescent="0.25">
      <c r="B25" s="183">
        <v>13</v>
      </c>
      <c r="C25" s="314"/>
      <c r="D25" s="69">
        <f t="shared" si="0"/>
        <v>0</v>
      </c>
      <c r="E25" s="302"/>
      <c r="F25" s="592">
        <f t="shared" si="4"/>
        <v>0</v>
      </c>
      <c r="G25" s="249"/>
      <c r="H25" s="721"/>
      <c r="I25" s="619">
        <f t="shared" si="3"/>
        <v>0</v>
      </c>
      <c r="J25" s="593">
        <f t="shared" si="2"/>
        <v>0</v>
      </c>
    </row>
    <row r="26" spans="1:10" ht="15.75" x14ac:dyDescent="0.25">
      <c r="B26" s="183">
        <v>13</v>
      </c>
      <c r="C26" s="314"/>
      <c r="D26" s="69">
        <f t="shared" si="0"/>
        <v>0</v>
      </c>
      <c r="E26" s="302"/>
      <c r="F26" s="592">
        <f t="shared" si="4"/>
        <v>0</v>
      </c>
      <c r="G26" s="70"/>
      <c r="H26" s="722"/>
      <c r="I26" s="619">
        <f t="shared" si="3"/>
        <v>0</v>
      </c>
      <c r="J26" s="593">
        <f t="shared" si="2"/>
        <v>0</v>
      </c>
    </row>
    <row r="27" spans="1:10" ht="15.75" x14ac:dyDescent="0.25">
      <c r="B27" s="183">
        <v>13</v>
      </c>
      <c r="C27" s="314"/>
      <c r="D27" s="69">
        <f t="shared" si="0"/>
        <v>0</v>
      </c>
      <c r="E27" s="302"/>
      <c r="F27" s="592">
        <f t="shared" si="4"/>
        <v>0</v>
      </c>
      <c r="G27" s="70"/>
      <c r="H27" s="722"/>
      <c r="I27" s="619">
        <f t="shared" si="3"/>
        <v>0</v>
      </c>
      <c r="J27" s="593">
        <f t="shared" si="2"/>
        <v>0</v>
      </c>
    </row>
    <row r="28" spans="1:10" ht="15.75" x14ac:dyDescent="0.25">
      <c r="B28" s="183">
        <v>13</v>
      </c>
      <c r="C28" s="314"/>
      <c r="D28" s="69">
        <f t="shared" si="0"/>
        <v>0</v>
      </c>
      <c r="E28" s="302"/>
      <c r="F28" s="592">
        <f t="shared" si="4"/>
        <v>0</v>
      </c>
      <c r="G28" s="70"/>
      <c r="H28" s="722"/>
      <c r="I28" s="619">
        <f t="shared" si="3"/>
        <v>0</v>
      </c>
      <c r="J28" s="593">
        <f t="shared" si="2"/>
        <v>0</v>
      </c>
    </row>
    <row r="29" spans="1:10" ht="15.75" x14ac:dyDescent="0.25">
      <c r="A29" s="47"/>
      <c r="B29" s="183">
        <v>13</v>
      </c>
      <c r="C29" s="314"/>
      <c r="D29" s="69">
        <f t="shared" si="0"/>
        <v>0</v>
      </c>
      <c r="E29" s="302"/>
      <c r="F29" s="592">
        <f t="shared" si="4"/>
        <v>0</v>
      </c>
      <c r="G29" s="70"/>
      <c r="H29" s="722"/>
      <c r="I29" s="619">
        <f t="shared" si="3"/>
        <v>0</v>
      </c>
      <c r="J29" s="593">
        <f t="shared" si="2"/>
        <v>0</v>
      </c>
    </row>
    <row r="30" spans="1:10" ht="15.75" x14ac:dyDescent="0.25">
      <c r="A30" s="47"/>
      <c r="B30" s="183">
        <v>13</v>
      </c>
      <c r="C30" s="314"/>
      <c r="D30" s="69">
        <f t="shared" si="0"/>
        <v>0</v>
      </c>
      <c r="E30" s="302"/>
      <c r="F30" s="592">
        <f t="shared" si="4"/>
        <v>0</v>
      </c>
      <c r="G30" s="70"/>
      <c r="H30" s="722"/>
      <c r="I30" s="619">
        <f t="shared" si="3"/>
        <v>0</v>
      </c>
      <c r="J30" s="593">
        <f t="shared" si="2"/>
        <v>0</v>
      </c>
    </row>
    <row r="31" spans="1:10" ht="15.75" x14ac:dyDescent="0.25">
      <c r="A31" s="47"/>
      <c r="B31" s="183">
        <v>13</v>
      </c>
      <c r="C31" s="314"/>
      <c r="D31" s="69">
        <f t="shared" si="0"/>
        <v>0</v>
      </c>
      <c r="E31" s="302"/>
      <c r="F31" s="592">
        <f t="shared" si="4"/>
        <v>0</v>
      </c>
      <c r="G31" s="70"/>
      <c r="H31" s="722"/>
      <c r="I31" s="619">
        <f t="shared" si="3"/>
        <v>0</v>
      </c>
      <c r="J31" s="593">
        <f t="shared" si="2"/>
        <v>0</v>
      </c>
    </row>
    <row r="32" spans="1:10" ht="15.75" x14ac:dyDescent="0.25">
      <c r="A32" s="47"/>
      <c r="B32" s="183">
        <v>13</v>
      </c>
      <c r="C32" s="314"/>
      <c r="D32" s="69">
        <f t="shared" si="0"/>
        <v>0</v>
      </c>
      <c r="E32" s="302"/>
      <c r="F32" s="592">
        <f t="shared" si="4"/>
        <v>0</v>
      </c>
      <c r="G32" s="70"/>
      <c r="H32" s="722"/>
      <c r="I32" s="619">
        <f t="shared" si="3"/>
        <v>0</v>
      </c>
      <c r="J32" s="593">
        <f t="shared" si="2"/>
        <v>0</v>
      </c>
    </row>
    <row r="33" spans="1:10" ht="15.75" x14ac:dyDescent="0.25">
      <c r="A33" s="47"/>
      <c r="B33" s="183">
        <v>13</v>
      </c>
      <c r="C33" s="314"/>
      <c r="D33" s="69">
        <f t="shared" si="0"/>
        <v>0</v>
      </c>
      <c r="E33" s="302"/>
      <c r="F33" s="592">
        <f t="shared" si="4"/>
        <v>0</v>
      </c>
      <c r="G33" s="70"/>
      <c r="H33" s="722"/>
      <c r="I33" s="619">
        <f t="shared" si="3"/>
        <v>0</v>
      </c>
      <c r="J33" s="593">
        <f t="shared" si="2"/>
        <v>0</v>
      </c>
    </row>
    <row r="34" spans="1:10" ht="15.75" x14ac:dyDescent="0.25">
      <c r="A34" s="47"/>
      <c r="B34" s="183">
        <v>13</v>
      </c>
      <c r="C34" s="314"/>
      <c r="D34" s="69">
        <f t="shared" si="0"/>
        <v>0</v>
      </c>
      <c r="E34" s="302"/>
      <c r="F34" s="592">
        <f t="shared" si="4"/>
        <v>0</v>
      </c>
      <c r="G34" s="70"/>
      <c r="H34" s="722"/>
      <c r="I34" s="619">
        <f t="shared" si="3"/>
        <v>0</v>
      </c>
      <c r="J34" s="593">
        <f t="shared" si="2"/>
        <v>0</v>
      </c>
    </row>
    <row r="35" spans="1:10" ht="15.75" x14ac:dyDescent="0.25">
      <c r="A35" s="47"/>
      <c r="B35" s="183">
        <v>13</v>
      </c>
      <c r="C35" s="314"/>
      <c r="D35" s="69">
        <f t="shared" si="0"/>
        <v>0</v>
      </c>
      <c r="E35" s="302"/>
      <c r="F35" s="592">
        <f t="shared" si="4"/>
        <v>0</v>
      </c>
      <c r="G35" s="70"/>
      <c r="H35" s="722"/>
      <c r="I35" s="619">
        <f t="shared" si="3"/>
        <v>0</v>
      </c>
      <c r="J35" s="593">
        <f t="shared" si="2"/>
        <v>0</v>
      </c>
    </row>
    <row r="36" spans="1:10" ht="15.75" x14ac:dyDescent="0.25">
      <c r="A36" s="47"/>
      <c r="B36" s="183">
        <v>13</v>
      </c>
      <c r="C36" s="314"/>
      <c r="D36" s="69">
        <f t="shared" si="0"/>
        <v>0</v>
      </c>
      <c r="E36" s="302"/>
      <c r="F36" s="592">
        <f t="shared" si="4"/>
        <v>0</v>
      </c>
      <c r="G36" s="70"/>
      <c r="H36" s="517"/>
      <c r="I36" s="619">
        <f t="shared" si="3"/>
        <v>0</v>
      </c>
      <c r="J36" s="593">
        <f t="shared" si="2"/>
        <v>0</v>
      </c>
    </row>
    <row r="37" spans="1:10" ht="15.75" x14ac:dyDescent="0.25">
      <c r="A37" s="47"/>
      <c r="B37" s="183">
        <v>13</v>
      </c>
      <c r="C37" s="314"/>
      <c r="D37" s="69">
        <f t="shared" si="0"/>
        <v>0</v>
      </c>
      <c r="E37" s="302"/>
      <c r="F37" s="592">
        <f t="shared" si="4"/>
        <v>0</v>
      </c>
      <c r="G37" s="70"/>
      <c r="H37" s="517"/>
      <c r="I37" s="619">
        <f t="shared" si="3"/>
        <v>0</v>
      </c>
      <c r="J37" s="593">
        <f t="shared" si="2"/>
        <v>0</v>
      </c>
    </row>
    <row r="38" spans="1:10" ht="15.75" x14ac:dyDescent="0.25">
      <c r="A38" s="47"/>
      <c r="B38" s="183">
        <v>13</v>
      </c>
      <c r="C38" s="591"/>
      <c r="D38" s="69">
        <f t="shared" si="0"/>
        <v>0</v>
      </c>
      <c r="E38" s="302"/>
      <c r="F38" s="592">
        <f t="shared" si="4"/>
        <v>0</v>
      </c>
      <c r="G38" s="70"/>
      <c r="H38" s="517"/>
      <c r="I38" s="619">
        <f t="shared" si="3"/>
        <v>0</v>
      </c>
      <c r="J38" s="593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8"/>
      <c r="J39" s="58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6" t="s">
        <v>21</v>
      </c>
      <c r="E42" s="1187"/>
      <c r="F42" s="141">
        <f>E4+E5-F40+E6</f>
        <v>0</v>
      </c>
    </row>
    <row r="43" spans="1:10" ht="15.75" thickBot="1" x14ac:dyDescent="0.3">
      <c r="A43" s="125"/>
      <c r="D43" s="725" t="s">
        <v>4</v>
      </c>
      <c r="E43" s="7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10"/>
      <c r="B5" s="676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10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3">I9-F10</f>
        <v>0</v>
      </c>
      <c r="J10" s="59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3"/>
        <v>0</v>
      </c>
      <c r="J11" s="59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3"/>
        <v>0</v>
      </c>
      <c r="J12" s="59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3"/>
        <v>0</v>
      </c>
      <c r="J13" s="59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3"/>
        <v>0</v>
      </c>
      <c r="J14" s="59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3"/>
        <v>0</v>
      </c>
      <c r="J15" s="59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3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3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3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3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3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3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3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3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3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3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3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3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186" t="s">
        <v>21</v>
      </c>
      <c r="E31" s="1187"/>
      <c r="F31" s="141">
        <f>E4+E5-F29+E6</f>
        <v>0</v>
      </c>
    </row>
    <row r="32" spans="1:10" ht="15.75" thickBot="1" x14ac:dyDescent="0.3">
      <c r="A32" s="125"/>
      <c r="D32" s="673" t="s">
        <v>4</v>
      </c>
      <c r="E32" s="674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1" t="s">
        <v>89</v>
      </c>
      <c r="C4" s="128"/>
      <c r="D4" s="134"/>
      <c r="E4" s="181"/>
      <c r="F4" s="137"/>
      <c r="G4" s="38"/>
    </row>
    <row r="5" spans="1:15" ht="15.75" x14ac:dyDescent="0.25">
      <c r="A5" s="1210"/>
      <c r="B5" s="1212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0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2">I9-F10</f>
        <v>0</v>
      </c>
      <c r="J10" s="59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2"/>
        <v>0</v>
      </c>
      <c r="J11" s="59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2"/>
        <v>0</v>
      </c>
      <c r="J12" s="59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2"/>
        <v>0</v>
      </c>
      <c r="J13" s="59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2"/>
        <v>0</v>
      </c>
      <c r="J14" s="59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2"/>
        <v>0</v>
      </c>
      <c r="J15" s="59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2"/>
        <v>0</v>
      </c>
      <c r="J16" s="582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2"/>
        <v>0</v>
      </c>
      <c r="J17" s="582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2"/>
        <v>0</v>
      </c>
      <c r="J18" s="582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2"/>
        <v>0</v>
      </c>
      <c r="J19" s="582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2"/>
        <v>0</v>
      </c>
      <c r="J20" s="582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2"/>
        <v>0</v>
      </c>
      <c r="J21" s="582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2"/>
        <v>0</v>
      </c>
      <c r="J22" s="582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2"/>
        <v>0</v>
      </c>
      <c r="J23" s="582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2"/>
        <v>0</v>
      </c>
      <c r="J24" s="582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2"/>
        <v>0</v>
      </c>
      <c r="J25" s="582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2"/>
        <v>0</v>
      </c>
      <c r="J26" s="582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2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186" t="s">
        <v>21</v>
      </c>
      <c r="E31" s="1187"/>
      <c r="F31" s="141">
        <f>E4+E5-F29+E6</f>
        <v>0</v>
      </c>
    </row>
    <row r="32" spans="1:10" ht="15.75" thickBot="1" x14ac:dyDescent="0.3">
      <c r="A32" s="125"/>
      <c r="D32" s="507" t="s">
        <v>4</v>
      </c>
      <c r="E32" s="508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0"/>
    <col min="10" max="10" width="17.5703125" customWidth="1"/>
  </cols>
  <sheetData>
    <row r="1" spans="1:11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1" ht="16.5" thickBot="1" x14ac:dyDescent="0.3">
      <c r="K2" s="56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1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2">
        <f>E5+E6-F8+E4</f>
        <v>0</v>
      </c>
      <c r="J8" s="59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2">
        <f>I8-F9</f>
        <v>0</v>
      </c>
      <c r="J9" s="59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2">
        <f t="shared" ref="I10:I27" si="4">I9-F10</f>
        <v>0</v>
      </c>
      <c r="J10" s="59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2">
        <f t="shared" si="4"/>
        <v>0</v>
      </c>
      <c r="J11" s="59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2">
        <f t="shared" si="4"/>
        <v>0</v>
      </c>
      <c r="J12" s="59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2">
        <f t="shared" si="4"/>
        <v>0</v>
      </c>
      <c r="J13" s="59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2">
        <f t="shared" si="4"/>
        <v>0</v>
      </c>
      <c r="J14" s="59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2">
        <f t="shared" si="4"/>
        <v>0</v>
      </c>
      <c r="J15" s="59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3">
        <f t="shared" si="4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3">
        <f t="shared" si="4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3">
        <f t="shared" si="4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3">
        <f t="shared" si="4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3">
        <f t="shared" si="4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3">
        <f t="shared" si="4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3">
        <f t="shared" si="4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3">
        <f t="shared" si="4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3">
        <f t="shared" si="4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3">
        <f t="shared" si="4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3">
        <f t="shared" si="4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3">
        <f t="shared" si="4"/>
        <v>0</v>
      </c>
      <c r="J27" s="582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4"/>
      <c r="J28" s="58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186" t="s">
        <v>21</v>
      </c>
      <c r="E31" s="1187"/>
      <c r="F31" s="141">
        <f>E4+E5-F29+E6</f>
        <v>0</v>
      </c>
    </row>
    <row r="32" spans="1:10" ht="16.5" thickBot="1" x14ac:dyDescent="0.3">
      <c r="A32" s="125"/>
      <c r="D32" s="608" t="s">
        <v>4</v>
      </c>
      <c r="E32" s="609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/>
      <c r="B1" s="1181"/>
      <c r="C1" s="1181"/>
      <c r="D1" s="1181"/>
      <c r="E1" s="1181"/>
      <c r="F1" s="1181"/>
      <c r="G1" s="1181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05"/>
      <c r="H4" s="148"/>
      <c r="I4" s="504"/>
    </row>
    <row r="5" spans="1:10" ht="14.25" customHeight="1" x14ac:dyDescent="0.25">
      <c r="A5" s="1182" t="s">
        <v>99</v>
      </c>
      <c r="B5" s="1213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182"/>
      <c r="B6" s="1213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186" t="s">
        <v>21</v>
      </c>
      <c r="E32" s="1187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49" zoomScaleNormal="100" workbookViewId="0">
      <selection activeCell="K16" sqref="K1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7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7" bestFit="1" customWidth="1"/>
    <col min="80" max="80" width="13.85546875" style="49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7" bestFit="1" customWidth="1"/>
    <col min="90" max="90" width="11.42578125" style="49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183" t="s">
        <v>278</v>
      </c>
      <c r="L1" s="1183"/>
      <c r="M1" s="1183"/>
      <c r="N1" s="1183"/>
      <c r="O1" s="1183"/>
      <c r="P1" s="1183"/>
      <c r="Q1" s="1183"/>
      <c r="R1" s="331">
        <f>I1+1</f>
        <v>1</v>
      </c>
      <c r="S1" s="331"/>
      <c r="U1" s="1181" t="s">
        <v>279</v>
      </c>
      <c r="V1" s="1181"/>
      <c r="W1" s="1181"/>
      <c r="X1" s="1181"/>
      <c r="Y1" s="1181"/>
      <c r="Z1" s="1181"/>
      <c r="AA1" s="1181"/>
      <c r="AB1" s="331">
        <f>R1+1</f>
        <v>2</v>
      </c>
      <c r="AC1" s="499"/>
      <c r="AE1" s="1181" t="str">
        <f>U1</f>
        <v>ENTRADAS DEL MES DE SEPTIEMBRE   2022</v>
      </c>
      <c r="AF1" s="1181"/>
      <c r="AG1" s="1181"/>
      <c r="AH1" s="1181"/>
      <c r="AI1" s="1181"/>
      <c r="AJ1" s="1181"/>
      <c r="AK1" s="1181"/>
      <c r="AL1" s="331">
        <f>AB1+1</f>
        <v>3</v>
      </c>
      <c r="AM1" s="331"/>
      <c r="AO1" s="1181" t="str">
        <f>AE1</f>
        <v>ENTRADAS DEL MES DE SEPTIEMBRE   2022</v>
      </c>
      <c r="AP1" s="1181"/>
      <c r="AQ1" s="1181"/>
      <c r="AR1" s="1181"/>
      <c r="AS1" s="1181"/>
      <c r="AT1" s="1181"/>
      <c r="AU1" s="1181"/>
      <c r="AV1" s="331">
        <f>AL1+1</f>
        <v>4</v>
      </c>
      <c r="AW1" s="499"/>
      <c r="AY1" s="1181" t="str">
        <f>AO1</f>
        <v>ENTRADAS DEL MES DE SEPTIEMBRE   2022</v>
      </c>
      <c r="AZ1" s="1181"/>
      <c r="BA1" s="1181"/>
      <c r="BB1" s="1181"/>
      <c r="BC1" s="1181"/>
      <c r="BD1" s="1181"/>
      <c r="BE1" s="1181"/>
      <c r="BF1" s="331">
        <f>AV1+1</f>
        <v>5</v>
      </c>
      <c r="BG1" s="526"/>
      <c r="BI1" s="1181" t="str">
        <f>AY1</f>
        <v>ENTRADAS DEL MES DE SEPTIEMBRE   2022</v>
      </c>
      <c r="BJ1" s="1181"/>
      <c r="BK1" s="1181"/>
      <c r="BL1" s="1181"/>
      <c r="BM1" s="1181"/>
      <c r="BN1" s="1181"/>
      <c r="BO1" s="1181"/>
      <c r="BP1" s="331">
        <f>BF1+1</f>
        <v>6</v>
      </c>
      <c r="BQ1" s="499"/>
      <c r="BS1" s="1181" t="str">
        <f>BI1</f>
        <v>ENTRADAS DEL MES DE SEPTIEMBRE   2022</v>
      </c>
      <c r="BT1" s="1181"/>
      <c r="BU1" s="1181"/>
      <c r="BV1" s="1181"/>
      <c r="BW1" s="1181"/>
      <c r="BX1" s="1181"/>
      <c r="BY1" s="1181"/>
      <c r="BZ1" s="331">
        <f>BP1+1</f>
        <v>7</v>
      </c>
      <c r="CC1" s="1181" t="str">
        <f>BS1</f>
        <v>ENTRADAS DEL MES DE SEPTIEMBRE   2022</v>
      </c>
      <c r="CD1" s="1181"/>
      <c r="CE1" s="1181"/>
      <c r="CF1" s="1181"/>
      <c r="CG1" s="1181"/>
      <c r="CH1" s="1181"/>
      <c r="CI1" s="1181"/>
      <c r="CJ1" s="331">
        <f>BZ1+1</f>
        <v>8</v>
      </c>
      <c r="CM1" s="1181" t="str">
        <f>CC1</f>
        <v>ENTRADAS DEL MES DE SEPTIEMBRE   2022</v>
      </c>
      <c r="CN1" s="1181"/>
      <c r="CO1" s="1181"/>
      <c r="CP1" s="1181"/>
      <c r="CQ1" s="1181"/>
      <c r="CR1" s="1181"/>
      <c r="CS1" s="1181"/>
      <c r="CT1" s="331">
        <f>CJ1+1</f>
        <v>9</v>
      </c>
      <c r="CU1" s="499"/>
      <c r="CW1" s="1181" t="str">
        <f>CM1</f>
        <v>ENTRADAS DEL MES DE SEPTIEMBRE   2022</v>
      </c>
      <c r="CX1" s="1181"/>
      <c r="CY1" s="1181"/>
      <c r="CZ1" s="1181"/>
      <c r="DA1" s="1181"/>
      <c r="DB1" s="1181"/>
      <c r="DC1" s="1181"/>
      <c r="DD1" s="331">
        <f>CT1+1</f>
        <v>10</v>
      </c>
      <c r="DE1" s="499"/>
      <c r="DG1" s="1181" t="str">
        <f>CW1</f>
        <v>ENTRADAS DEL MES DE SEPTIEMBRE   2022</v>
      </c>
      <c r="DH1" s="1181"/>
      <c r="DI1" s="1181"/>
      <c r="DJ1" s="1181"/>
      <c r="DK1" s="1181"/>
      <c r="DL1" s="1181"/>
      <c r="DM1" s="1181"/>
      <c r="DN1" s="331">
        <f>DD1+1</f>
        <v>11</v>
      </c>
      <c r="DO1" s="499"/>
      <c r="DQ1" s="1181" t="str">
        <f>DG1</f>
        <v>ENTRADAS DEL MES DE SEPTIEMBRE   2022</v>
      </c>
      <c r="DR1" s="1181"/>
      <c r="DS1" s="1181"/>
      <c r="DT1" s="1181"/>
      <c r="DU1" s="1181"/>
      <c r="DV1" s="1181"/>
      <c r="DW1" s="1181"/>
      <c r="DX1" s="331">
        <f>DN1+1</f>
        <v>12</v>
      </c>
      <c r="EA1" s="1181" t="str">
        <f>DQ1</f>
        <v>ENTRADAS DEL MES DE SEPTIEMBRE   2022</v>
      </c>
      <c r="EB1" s="1181"/>
      <c r="EC1" s="1181"/>
      <c r="ED1" s="1181"/>
      <c r="EE1" s="1181"/>
      <c r="EF1" s="1181"/>
      <c r="EG1" s="1181"/>
      <c r="EH1" s="331">
        <f>DX1+1</f>
        <v>13</v>
      </c>
      <c r="EI1" s="499"/>
      <c r="EK1" s="1181" t="str">
        <f>EA1</f>
        <v>ENTRADAS DEL MES DE SEPTIEMBRE   2022</v>
      </c>
      <c r="EL1" s="1181"/>
      <c r="EM1" s="1181"/>
      <c r="EN1" s="1181"/>
      <c r="EO1" s="1181"/>
      <c r="EP1" s="1181"/>
      <c r="EQ1" s="1181"/>
      <c r="ER1" s="331">
        <f>EH1+1</f>
        <v>14</v>
      </c>
      <c r="ES1" s="499"/>
      <c r="EU1" s="1181" t="str">
        <f>EK1</f>
        <v>ENTRADAS DEL MES DE SEPTIEMBRE   2022</v>
      </c>
      <c r="EV1" s="1181"/>
      <c r="EW1" s="1181"/>
      <c r="EX1" s="1181"/>
      <c r="EY1" s="1181"/>
      <c r="EZ1" s="1181"/>
      <c r="FA1" s="1181"/>
      <c r="FB1" s="331">
        <f>ER1+1</f>
        <v>15</v>
      </c>
      <c r="FC1" s="499"/>
      <c r="FE1" s="1181" t="str">
        <f>EU1</f>
        <v>ENTRADAS DEL MES DE SEPTIEMBRE   2022</v>
      </c>
      <c r="FF1" s="1181"/>
      <c r="FG1" s="1181"/>
      <c r="FH1" s="1181"/>
      <c r="FI1" s="1181"/>
      <c r="FJ1" s="1181"/>
      <c r="FK1" s="1181"/>
      <c r="FL1" s="331">
        <f>FB1+1</f>
        <v>16</v>
      </c>
      <c r="FM1" s="499"/>
      <c r="FO1" s="1181" t="str">
        <f>FE1</f>
        <v>ENTRADAS DEL MES DE SEPTIEMBRE   2022</v>
      </c>
      <c r="FP1" s="1181"/>
      <c r="FQ1" s="1181"/>
      <c r="FR1" s="1181"/>
      <c r="FS1" s="1181"/>
      <c r="FT1" s="1181"/>
      <c r="FU1" s="1181"/>
      <c r="FV1" s="331">
        <f>FL1+1</f>
        <v>17</v>
      </c>
      <c r="FW1" s="499"/>
      <c r="FY1" s="1181" t="str">
        <f>FO1</f>
        <v>ENTRADAS DEL MES DE SEPTIEMBRE   2022</v>
      </c>
      <c r="FZ1" s="1181"/>
      <c r="GA1" s="1181"/>
      <c r="GB1" s="1181"/>
      <c r="GC1" s="1181"/>
      <c r="GD1" s="1181"/>
      <c r="GE1" s="1181"/>
      <c r="GF1" s="331">
        <f>FV1+1</f>
        <v>18</v>
      </c>
      <c r="GG1" s="499"/>
      <c r="GH1" s="75" t="s">
        <v>37</v>
      </c>
      <c r="GI1" s="1181" t="str">
        <f>FY1</f>
        <v>ENTRADAS DEL MES DE SEPTIEMBRE   2022</v>
      </c>
      <c r="GJ1" s="1181"/>
      <c r="GK1" s="1181"/>
      <c r="GL1" s="1181"/>
      <c r="GM1" s="1181"/>
      <c r="GN1" s="1181"/>
      <c r="GO1" s="1181"/>
      <c r="GP1" s="331">
        <f>GF1+1</f>
        <v>19</v>
      </c>
      <c r="GQ1" s="499"/>
      <c r="GS1" s="1181" t="str">
        <f>GI1</f>
        <v>ENTRADAS DEL MES DE SEPTIEMBRE   2022</v>
      </c>
      <c r="GT1" s="1181"/>
      <c r="GU1" s="1181"/>
      <c r="GV1" s="1181"/>
      <c r="GW1" s="1181"/>
      <c r="GX1" s="1181"/>
      <c r="GY1" s="1181"/>
      <c r="GZ1" s="331">
        <f>GP1+1</f>
        <v>20</v>
      </c>
      <c r="HA1" s="499"/>
      <c r="HC1" s="1181" t="str">
        <f>GS1</f>
        <v>ENTRADAS DEL MES DE SEPTIEMBRE   2022</v>
      </c>
      <c r="HD1" s="1181"/>
      <c r="HE1" s="1181"/>
      <c r="HF1" s="1181"/>
      <c r="HG1" s="1181"/>
      <c r="HH1" s="1181"/>
      <c r="HI1" s="1181"/>
      <c r="HJ1" s="331">
        <f>GZ1+1</f>
        <v>21</v>
      </c>
      <c r="HK1" s="499"/>
      <c r="HM1" s="1181" t="str">
        <f>HC1</f>
        <v>ENTRADAS DEL MES DE SEPTIEMBRE   2022</v>
      </c>
      <c r="HN1" s="1181"/>
      <c r="HO1" s="1181"/>
      <c r="HP1" s="1181"/>
      <c r="HQ1" s="1181"/>
      <c r="HR1" s="1181"/>
      <c r="HS1" s="1181"/>
      <c r="HT1" s="331">
        <f>HJ1+1</f>
        <v>22</v>
      </c>
      <c r="HU1" s="499"/>
      <c r="HW1" s="1181" t="str">
        <f>HM1</f>
        <v>ENTRADAS DEL MES DE SEPTIEMBRE   2022</v>
      </c>
      <c r="HX1" s="1181"/>
      <c r="HY1" s="1181"/>
      <c r="HZ1" s="1181"/>
      <c r="IA1" s="1181"/>
      <c r="IB1" s="1181"/>
      <c r="IC1" s="1181"/>
      <c r="ID1" s="331">
        <f>HT1+1</f>
        <v>23</v>
      </c>
      <c r="IE1" s="499"/>
      <c r="IG1" s="1181" t="str">
        <f>HW1</f>
        <v>ENTRADAS DEL MES DE SEPTIEMBRE   2022</v>
      </c>
      <c r="IH1" s="1181"/>
      <c r="II1" s="1181"/>
      <c r="IJ1" s="1181"/>
      <c r="IK1" s="1181"/>
      <c r="IL1" s="1181"/>
      <c r="IM1" s="1181"/>
      <c r="IN1" s="331">
        <f>ID1+1</f>
        <v>24</v>
      </c>
      <c r="IO1" s="499"/>
      <c r="IQ1" s="1181" t="str">
        <f>IG1</f>
        <v>ENTRADAS DEL MES DE SEPTIEMBRE   2022</v>
      </c>
      <c r="IR1" s="1181"/>
      <c r="IS1" s="1181"/>
      <c r="IT1" s="1181"/>
      <c r="IU1" s="1181"/>
      <c r="IV1" s="1181"/>
      <c r="IW1" s="1181"/>
      <c r="IX1" s="331">
        <f>IN1+1</f>
        <v>25</v>
      </c>
      <c r="IY1" s="499"/>
      <c r="JA1" s="1181" t="str">
        <f>IQ1</f>
        <v>ENTRADAS DEL MES DE SEPTIEMBRE   2022</v>
      </c>
      <c r="JB1" s="1181"/>
      <c r="JC1" s="1181"/>
      <c r="JD1" s="1181"/>
      <c r="JE1" s="1181"/>
      <c r="JF1" s="1181"/>
      <c r="JG1" s="1181"/>
      <c r="JH1" s="331">
        <f>IX1+1</f>
        <v>26</v>
      </c>
      <c r="JI1" s="499"/>
      <c r="JK1" s="1191" t="str">
        <f>JA1</f>
        <v>ENTRADAS DEL MES DE SEPTIEMBRE   2022</v>
      </c>
      <c r="JL1" s="1191"/>
      <c r="JM1" s="1191"/>
      <c r="JN1" s="1191"/>
      <c r="JO1" s="1191"/>
      <c r="JP1" s="1191"/>
      <c r="JQ1" s="1191"/>
      <c r="JR1" s="331">
        <f>JH1+1</f>
        <v>27</v>
      </c>
      <c r="JS1" s="499"/>
      <c r="JU1" s="1181" t="str">
        <f>JK1</f>
        <v>ENTRADAS DEL MES DE SEPTIEMBRE   2022</v>
      </c>
      <c r="JV1" s="1181"/>
      <c r="JW1" s="1181"/>
      <c r="JX1" s="1181"/>
      <c r="JY1" s="1181"/>
      <c r="JZ1" s="1181"/>
      <c r="KA1" s="1181"/>
      <c r="KB1" s="331">
        <f>JR1+1</f>
        <v>28</v>
      </c>
      <c r="KC1" s="499"/>
      <c r="KE1" s="1181" t="str">
        <f>JU1</f>
        <v>ENTRADAS DEL MES DE SEPTIEMBRE   2022</v>
      </c>
      <c r="KF1" s="1181"/>
      <c r="KG1" s="1181"/>
      <c r="KH1" s="1181"/>
      <c r="KI1" s="1181"/>
      <c r="KJ1" s="1181"/>
      <c r="KK1" s="1181"/>
      <c r="KL1" s="331">
        <f>KB1+1</f>
        <v>29</v>
      </c>
      <c r="KM1" s="499"/>
      <c r="KO1" s="1181" t="str">
        <f>KE1</f>
        <v>ENTRADAS DEL MES DE SEPTIEMBRE   2022</v>
      </c>
      <c r="KP1" s="1181"/>
      <c r="KQ1" s="1181"/>
      <c r="KR1" s="1181"/>
      <c r="KS1" s="1181"/>
      <c r="KT1" s="1181"/>
      <c r="KU1" s="1181"/>
      <c r="KV1" s="331">
        <f>KL1+1</f>
        <v>30</v>
      </c>
      <c r="KW1" s="499"/>
      <c r="KY1" s="1181" t="str">
        <f>KO1</f>
        <v>ENTRADAS DEL MES DE SEPTIEMBRE   2022</v>
      </c>
      <c r="KZ1" s="1181"/>
      <c r="LA1" s="1181"/>
      <c r="LB1" s="1181"/>
      <c r="LC1" s="1181"/>
      <c r="LD1" s="1181"/>
      <c r="LE1" s="1181"/>
      <c r="LF1" s="331">
        <f>KV1+1</f>
        <v>31</v>
      </c>
      <c r="LG1" s="499"/>
      <c r="LI1" s="1181" t="str">
        <f>KY1</f>
        <v>ENTRADAS DEL MES DE SEPTIEMBRE   2022</v>
      </c>
      <c r="LJ1" s="1181"/>
      <c r="LK1" s="1181"/>
      <c r="LL1" s="1181"/>
      <c r="LM1" s="1181"/>
      <c r="LN1" s="1181"/>
      <c r="LO1" s="1181"/>
      <c r="LP1" s="331">
        <f>LF1+1</f>
        <v>32</v>
      </c>
      <c r="LQ1" s="499"/>
      <c r="LS1" s="1181" t="str">
        <f>LI1</f>
        <v>ENTRADAS DEL MES DE SEPTIEMBRE   2022</v>
      </c>
      <c r="LT1" s="1181"/>
      <c r="LU1" s="1181"/>
      <c r="LV1" s="1181"/>
      <c r="LW1" s="1181"/>
      <c r="LX1" s="1181"/>
      <c r="LY1" s="1181"/>
      <c r="LZ1" s="331">
        <f>LP1+1</f>
        <v>33</v>
      </c>
      <c r="MC1" s="1181" t="str">
        <f>LS1</f>
        <v>ENTRADAS DEL MES DE SEPTIEMBRE   2022</v>
      </c>
      <c r="MD1" s="1181"/>
      <c r="ME1" s="1181"/>
      <c r="MF1" s="1181"/>
      <c r="MG1" s="1181"/>
      <c r="MH1" s="1181"/>
      <c r="MI1" s="1181"/>
      <c r="MJ1" s="331">
        <f>LZ1+1</f>
        <v>34</v>
      </c>
      <c r="MK1" s="331"/>
      <c r="MM1" s="1181" t="str">
        <f>MC1</f>
        <v>ENTRADAS DEL MES DE SEPTIEMBRE   2022</v>
      </c>
      <c r="MN1" s="1181"/>
      <c r="MO1" s="1181"/>
      <c r="MP1" s="1181"/>
      <c r="MQ1" s="1181"/>
      <c r="MR1" s="1181"/>
      <c r="MS1" s="1181"/>
      <c r="MT1" s="331">
        <f>MJ1+1</f>
        <v>35</v>
      </c>
      <c r="MU1" s="331"/>
      <c r="MW1" s="1181" t="str">
        <f>MM1</f>
        <v>ENTRADAS DEL MES DE SEPTIEMBRE   2022</v>
      </c>
      <c r="MX1" s="1181"/>
      <c r="MY1" s="1181"/>
      <c r="MZ1" s="1181"/>
      <c r="NA1" s="1181"/>
      <c r="NB1" s="1181"/>
      <c r="NC1" s="1181"/>
      <c r="ND1" s="331">
        <f>MT1+1</f>
        <v>36</v>
      </c>
      <c r="NE1" s="331"/>
      <c r="NG1" s="1181" t="str">
        <f>MW1</f>
        <v>ENTRADAS DEL MES DE SEPTIEMBRE   2022</v>
      </c>
      <c r="NH1" s="1181"/>
      <c r="NI1" s="1181"/>
      <c r="NJ1" s="1181"/>
      <c r="NK1" s="1181"/>
      <c r="NL1" s="1181"/>
      <c r="NM1" s="1181"/>
      <c r="NN1" s="331">
        <f>ND1+1</f>
        <v>37</v>
      </c>
      <c r="NO1" s="331"/>
      <c r="NQ1" s="1181" t="str">
        <f>NG1</f>
        <v>ENTRADAS DEL MES DE SEPTIEMBRE   2022</v>
      </c>
      <c r="NR1" s="1181"/>
      <c r="NS1" s="1181"/>
      <c r="NT1" s="1181"/>
      <c r="NU1" s="1181"/>
      <c r="NV1" s="1181"/>
      <c r="NW1" s="1181"/>
      <c r="NX1" s="331">
        <f>NN1+1</f>
        <v>38</v>
      </c>
      <c r="NY1" s="331"/>
      <c r="OA1" s="1181" t="str">
        <f>NQ1</f>
        <v>ENTRADAS DEL MES DE SEPTIEMBRE   2022</v>
      </c>
      <c r="OB1" s="1181"/>
      <c r="OC1" s="1181"/>
      <c r="OD1" s="1181"/>
      <c r="OE1" s="1181"/>
      <c r="OF1" s="1181"/>
      <c r="OG1" s="1181"/>
      <c r="OH1" s="331">
        <f>NX1+1</f>
        <v>39</v>
      </c>
      <c r="OI1" s="331"/>
      <c r="OK1" s="1181" t="str">
        <f>OA1</f>
        <v>ENTRADAS DEL MES DE SEPTIEMBRE   2022</v>
      </c>
      <c r="OL1" s="1181"/>
      <c r="OM1" s="1181"/>
      <c r="ON1" s="1181"/>
      <c r="OO1" s="1181"/>
      <c r="OP1" s="1181"/>
      <c r="OQ1" s="1181"/>
      <c r="OR1" s="331">
        <f>OH1+1</f>
        <v>40</v>
      </c>
      <c r="OS1" s="331"/>
      <c r="OU1" s="1181" t="str">
        <f>OK1</f>
        <v>ENTRADAS DEL MES DE SEPTIEMBRE   2022</v>
      </c>
      <c r="OV1" s="1181"/>
      <c r="OW1" s="1181"/>
      <c r="OX1" s="1181"/>
      <c r="OY1" s="1181"/>
      <c r="OZ1" s="1181"/>
      <c r="PA1" s="1181"/>
      <c r="PB1" s="331">
        <f>OR1+1</f>
        <v>41</v>
      </c>
      <c r="PC1" s="331"/>
      <c r="PE1" s="1181" t="str">
        <f>OU1</f>
        <v>ENTRADAS DEL MES DE SEPTIEMBRE   2022</v>
      </c>
      <c r="PF1" s="1181"/>
      <c r="PG1" s="1181"/>
      <c r="PH1" s="1181"/>
      <c r="PI1" s="1181"/>
      <c r="PJ1" s="1181"/>
      <c r="PK1" s="1181"/>
      <c r="PL1" s="331">
        <f>PB1+1</f>
        <v>42</v>
      </c>
      <c r="PM1" s="331"/>
      <c r="PO1" s="1181" t="str">
        <f>PE1</f>
        <v>ENTRADAS DEL MES DE SEPTIEMBRE   2022</v>
      </c>
      <c r="PP1" s="1181"/>
      <c r="PQ1" s="1181"/>
      <c r="PR1" s="1181"/>
      <c r="PS1" s="1181"/>
      <c r="PT1" s="1181"/>
      <c r="PU1" s="1181"/>
      <c r="PV1" s="331">
        <f>PL1+1</f>
        <v>43</v>
      </c>
      <c r="PX1" s="1181" t="str">
        <f>PO1</f>
        <v>ENTRADAS DEL MES DE SEPTIEMBRE   2022</v>
      </c>
      <c r="PY1" s="1181"/>
      <c r="PZ1" s="1181"/>
      <c r="QA1" s="1181"/>
      <c r="QB1" s="1181"/>
      <c r="QC1" s="1181"/>
      <c r="QD1" s="1181"/>
      <c r="QE1" s="331">
        <f>PV1+1</f>
        <v>44</v>
      </c>
      <c r="QG1" s="1181" t="str">
        <f>PX1</f>
        <v>ENTRADAS DEL MES DE SEPTIEMBRE   2022</v>
      </c>
      <c r="QH1" s="1181"/>
      <c r="QI1" s="1181"/>
      <c r="QJ1" s="1181"/>
      <c r="QK1" s="1181"/>
      <c r="QL1" s="1181"/>
      <c r="QM1" s="1181"/>
      <c r="QN1" s="331">
        <f>QE1+1</f>
        <v>45</v>
      </c>
      <c r="QP1" s="1181" t="str">
        <f>QG1</f>
        <v>ENTRADAS DEL MES DE SEPTIEMBRE   2022</v>
      </c>
      <c r="QQ1" s="1181"/>
      <c r="QR1" s="1181"/>
      <c r="QS1" s="1181"/>
      <c r="QT1" s="1181"/>
      <c r="QU1" s="1181"/>
      <c r="QV1" s="1181"/>
      <c r="QW1" s="331">
        <f>QN1+1</f>
        <v>46</v>
      </c>
      <c r="QY1" s="1181" t="str">
        <f>QP1</f>
        <v>ENTRADAS DEL MES DE SEPTIEMBRE   2022</v>
      </c>
      <c r="QZ1" s="1181"/>
      <c r="RA1" s="1181"/>
      <c r="RB1" s="1181"/>
      <c r="RC1" s="1181"/>
      <c r="RD1" s="1181"/>
      <c r="RE1" s="1181"/>
      <c r="RF1" s="331">
        <f>QW1+1</f>
        <v>47</v>
      </c>
      <c r="RH1" s="1181" t="str">
        <f>QY1</f>
        <v>ENTRADAS DEL MES DE SEPTIEMBRE   2022</v>
      </c>
      <c r="RI1" s="1181"/>
      <c r="RJ1" s="1181"/>
      <c r="RK1" s="1181"/>
      <c r="RL1" s="1181"/>
      <c r="RM1" s="1181"/>
      <c r="RN1" s="1181"/>
      <c r="RO1" s="331">
        <f>RF1+1</f>
        <v>48</v>
      </c>
      <c r="RQ1" s="1181" t="str">
        <f>RH1</f>
        <v>ENTRADAS DEL MES DE SEPTIEMBRE   2022</v>
      </c>
      <c r="RR1" s="1181"/>
      <c r="RS1" s="1181"/>
      <c r="RT1" s="1181"/>
      <c r="RU1" s="1181"/>
      <c r="RV1" s="1181"/>
      <c r="RW1" s="1181"/>
      <c r="RX1" s="331">
        <f>RO1+1</f>
        <v>49</v>
      </c>
      <c r="RZ1" s="1181" t="str">
        <f>RQ1</f>
        <v>ENTRADAS DEL MES DE SEPTIEMBRE   2022</v>
      </c>
      <c r="SA1" s="1181"/>
      <c r="SB1" s="1181"/>
      <c r="SC1" s="1181"/>
      <c r="SD1" s="1181"/>
      <c r="SE1" s="1181"/>
      <c r="SF1" s="1181"/>
      <c r="SG1" s="331">
        <f>RX1+1</f>
        <v>50</v>
      </c>
      <c r="SI1" s="1181" t="str">
        <f>RZ1</f>
        <v>ENTRADAS DEL MES DE SEPTIEMBRE   2022</v>
      </c>
      <c r="SJ1" s="1181"/>
      <c r="SK1" s="1181"/>
      <c r="SL1" s="1181"/>
      <c r="SM1" s="1181"/>
      <c r="SN1" s="1181"/>
      <c r="SO1" s="1181"/>
      <c r="SP1" s="331">
        <f>SG1+1</f>
        <v>51</v>
      </c>
      <c r="SR1" s="1181" t="str">
        <f>SI1</f>
        <v>ENTRADAS DEL MES DE SEPTIEMBRE   2022</v>
      </c>
      <c r="SS1" s="1181"/>
      <c r="ST1" s="1181"/>
      <c r="SU1" s="1181"/>
      <c r="SV1" s="1181"/>
      <c r="SW1" s="1181"/>
      <c r="SX1" s="1181"/>
      <c r="SY1" s="331">
        <f>SP1+1</f>
        <v>52</v>
      </c>
      <c r="TA1" s="1181" t="str">
        <f>SR1</f>
        <v>ENTRADAS DEL MES DE SEPTIEMBRE   2022</v>
      </c>
      <c r="TB1" s="1181"/>
      <c r="TC1" s="1181"/>
      <c r="TD1" s="1181"/>
      <c r="TE1" s="1181"/>
      <c r="TF1" s="1181"/>
      <c r="TG1" s="1181"/>
      <c r="TH1" s="331">
        <f>SY1+1</f>
        <v>53</v>
      </c>
      <c r="TJ1" s="1181" t="str">
        <f>TA1</f>
        <v>ENTRADAS DEL MES DE SEPTIEMBRE   2022</v>
      </c>
      <c r="TK1" s="1181"/>
      <c r="TL1" s="1181"/>
      <c r="TM1" s="1181"/>
      <c r="TN1" s="1181"/>
      <c r="TO1" s="1181"/>
      <c r="TP1" s="1181"/>
      <c r="TQ1" s="331">
        <f>TH1+1</f>
        <v>54</v>
      </c>
      <c r="TS1" s="1181" t="str">
        <f>TJ1</f>
        <v>ENTRADAS DEL MES DE SEPTIEMBRE   2022</v>
      </c>
      <c r="TT1" s="1181"/>
      <c r="TU1" s="1181"/>
      <c r="TV1" s="1181"/>
      <c r="TW1" s="1181"/>
      <c r="TX1" s="1181"/>
      <c r="TY1" s="1181"/>
      <c r="TZ1" s="331">
        <f>TQ1+1</f>
        <v>55</v>
      </c>
      <c r="UB1" s="1181" t="str">
        <f>TS1</f>
        <v>ENTRADAS DEL MES DE SEPTIEMBRE   2022</v>
      </c>
      <c r="UC1" s="1181"/>
      <c r="UD1" s="1181"/>
      <c r="UE1" s="1181"/>
      <c r="UF1" s="1181"/>
      <c r="UG1" s="1181"/>
      <c r="UH1" s="1181"/>
      <c r="UI1" s="331">
        <f>TZ1+1</f>
        <v>56</v>
      </c>
      <c r="UK1" s="1181" t="str">
        <f>UB1</f>
        <v>ENTRADAS DEL MES DE SEPTIEMBRE   2022</v>
      </c>
      <c r="UL1" s="1181"/>
      <c r="UM1" s="1181"/>
      <c r="UN1" s="1181"/>
      <c r="UO1" s="1181"/>
      <c r="UP1" s="1181"/>
      <c r="UQ1" s="1181"/>
      <c r="UR1" s="331">
        <f>UI1+1</f>
        <v>57</v>
      </c>
      <c r="UT1" s="1181" t="str">
        <f>UK1</f>
        <v>ENTRADAS DEL MES DE SEPTIEMBRE   2022</v>
      </c>
      <c r="UU1" s="1181"/>
      <c r="UV1" s="1181"/>
      <c r="UW1" s="1181"/>
      <c r="UX1" s="1181"/>
      <c r="UY1" s="1181"/>
      <c r="UZ1" s="1181"/>
      <c r="VA1" s="331">
        <f>UR1+1</f>
        <v>58</v>
      </c>
      <c r="VC1" s="1181" t="str">
        <f>UT1</f>
        <v>ENTRADAS DEL MES DE SEPTIEMBRE   2022</v>
      </c>
      <c r="VD1" s="1181"/>
      <c r="VE1" s="1181"/>
      <c r="VF1" s="1181"/>
      <c r="VG1" s="1181"/>
      <c r="VH1" s="1181"/>
      <c r="VI1" s="1181"/>
      <c r="VJ1" s="331">
        <f>VA1+1</f>
        <v>59</v>
      </c>
      <c r="VL1" s="1181" t="str">
        <f>VC1</f>
        <v>ENTRADAS DEL MES DE SEPTIEMBRE   2022</v>
      </c>
      <c r="VM1" s="1181"/>
      <c r="VN1" s="1181"/>
      <c r="VO1" s="1181"/>
      <c r="VP1" s="1181"/>
      <c r="VQ1" s="1181"/>
      <c r="VR1" s="1181"/>
      <c r="VS1" s="331">
        <f>VJ1+1</f>
        <v>60</v>
      </c>
      <c r="VU1" s="1181" t="str">
        <f>VL1</f>
        <v>ENTRADAS DEL MES DE SEPTIEMBRE   2022</v>
      </c>
      <c r="VV1" s="1181"/>
      <c r="VW1" s="1181"/>
      <c r="VX1" s="1181"/>
      <c r="VY1" s="1181"/>
      <c r="VZ1" s="1181"/>
      <c r="WA1" s="1181"/>
      <c r="WB1" s="331">
        <f>VS1+1</f>
        <v>61</v>
      </c>
      <c r="WD1" s="1181" t="str">
        <f>VU1</f>
        <v>ENTRADAS DEL MES DE SEPTIEMBRE   2022</v>
      </c>
      <c r="WE1" s="1181"/>
      <c r="WF1" s="1181"/>
      <c r="WG1" s="1181"/>
      <c r="WH1" s="1181"/>
      <c r="WI1" s="1181"/>
      <c r="WJ1" s="1181"/>
      <c r="WK1" s="331">
        <f>WB1+1</f>
        <v>62</v>
      </c>
      <c r="WM1" s="1181" t="str">
        <f>WD1</f>
        <v>ENTRADAS DEL MES DE SEPTIEMBRE   2022</v>
      </c>
      <c r="WN1" s="1181"/>
      <c r="WO1" s="1181"/>
      <c r="WP1" s="1181"/>
      <c r="WQ1" s="1181"/>
      <c r="WR1" s="1181"/>
      <c r="WS1" s="1181"/>
      <c r="WT1" s="331">
        <f>WK1+1</f>
        <v>63</v>
      </c>
      <c r="WV1" s="1181" t="str">
        <f>WM1</f>
        <v>ENTRADAS DEL MES DE SEPTIEMBRE   2022</v>
      </c>
      <c r="WW1" s="1181"/>
      <c r="WX1" s="1181"/>
      <c r="WY1" s="1181"/>
      <c r="WZ1" s="1181"/>
      <c r="XA1" s="1181"/>
      <c r="XB1" s="1181"/>
      <c r="XC1" s="331">
        <f>WT1+1</f>
        <v>64</v>
      </c>
      <c r="XE1" s="1181" t="str">
        <f>WV1</f>
        <v>ENTRADAS DEL MES DE SEPTIEMBRE   2022</v>
      </c>
      <c r="XF1" s="1181"/>
      <c r="XG1" s="1181"/>
      <c r="XH1" s="1181"/>
      <c r="XI1" s="1181"/>
      <c r="XJ1" s="1181"/>
      <c r="XK1" s="1181"/>
      <c r="XL1" s="331">
        <f>XC1+1</f>
        <v>65</v>
      </c>
      <c r="XN1" s="1181" t="str">
        <f>XE1</f>
        <v>ENTRADAS DEL MES DE SEPTIEMBRE   2022</v>
      </c>
      <c r="XO1" s="1181"/>
      <c r="XP1" s="1181"/>
      <c r="XQ1" s="1181"/>
      <c r="XR1" s="1181"/>
      <c r="XS1" s="1181"/>
      <c r="XT1" s="1181"/>
      <c r="XU1" s="331">
        <f>XL1+1</f>
        <v>66</v>
      </c>
      <c r="XW1" s="1181" t="str">
        <f>XN1</f>
        <v>ENTRADAS DEL MES DE SEPTIEMBRE   2022</v>
      </c>
      <c r="XX1" s="1181"/>
      <c r="XY1" s="1181"/>
      <c r="XZ1" s="1181"/>
      <c r="YA1" s="1181"/>
      <c r="YB1" s="1181"/>
      <c r="YC1" s="1181"/>
      <c r="YD1" s="331">
        <f>XU1+1</f>
        <v>67</v>
      </c>
      <c r="YF1" s="1181" t="str">
        <f>XW1</f>
        <v>ENTRADAS DEL MES DE SEPTIEMBRE   2022</v>
      </c>
      <c r="YG1" s="1181"/>
      <c r="YH1" s="1181"/>
      <c r="YI1" s="1181"/>
      <c r="YJ1" s="1181"/>
      <c r="YK1" s="1181"/>
      <c r="YL1" s="1181"/>
      <c r="YM1" s="331">
        <f>YD1+1</f>
        <v>68</v>
      </c>
      <c r="YO1" s="1181" t="str">
        <f>YF1</f>
        <v>ENTRADAS DEL MES DE SEPTIEMBRE   2022</v>
      </c>
      <c r="YP1" s="1181"/>
      <c r="YQ1" s="1181"/>
      <c r="YR1" s="1181"/>
      <c r="YS1" s="1181"/>
      <c r="YT1" s="1181"/>
      <c r="YU1" s="1181"/>
      <c r="YV1" s="331">
        <f>YM1+1</f>
        <v>69</v>
      </c>
      <c r="YX1" s="1181" t="str">
        <f>YO1</f>
        <v>ENTRADAS DEL MES DE SEPTIEMBRE   2022</v>
      </c>
      <c r="YY1" s="1181"/>
      <c r="YZ1" s="1181"/>
      <c r="ZA1" s="1181"/>
      <c r="ZB1" s="1181"/>
      <c r="ZC1" s="1181"/>
      <c r="ZD1" s="1181"/>
      <c r="ZE1" s="331">
        <f>YV1+1</f>
        <v>70</v>
      </c>
      <c r="ZG1" s="1181" t="str">
        <f>YX1</f>
        <v>ENTRADAS DEL MES DE SEPTIEMBRE   2022</v>
      </c>
      <c r="ZH1" s="1181"/>
      <c r="ZI1" s="1181"/>
      <c r="ZJ1" s="1181"/>
      <c r="ZK1" s="1181"/>
      <c r="ZL1" s="1181"/>
      <c r="ZM1" s="1181"/>
      <c r="ZN1" s="331">
        <f>ZE1+1</f>
        <v>71</v>
      </c>
      <c r="ZP1" s="1181" t="str">
        <f>ZG1</f>
        <v>ENTRADAS DEL MES DE SEPTIEMBRE   2022</v>
      </c>
      <c r="ZQ1" s="1181"/>
      <c r="ZR1" s="1181"/>
      <c r="ZS1" s="1181"/>
      <c r="ZT1" s="1181"/>
      <c r="ZU1" s="1181"/>
      <c r="ZV1" s="1181"/>
      <c r="ZW1" s="331">
        <f>ZN1+1</f>
        <v>72</v>
      </c>
      <c r="ZY1" s="1181" t="str">
        <f>ZP1</f>
        <v>ENTRADAS DEL MES DE SEPTIEMBRE   2022</v>
      </c>
      <c r="ZZ1" s="1181"/>
      <c r="AAA1" s="1181"/>
      <c r="AAB1" s="1181"/>
      <c r="AAC1" s="1181"/>
      <c r="AAD1" s="1181"/>
      <c r="AAE1" s="1181"/>
      <c r="AAF1" s="331">
        <f>ZW1+1</f>
        <v>73</v>
      </c>
      <c r="AAH1" s="1181" t="str">
        <f>ZY1</f>
        <v>ENTRADAS DEL MES DE SEPTIEMBRE   2022</v>
      </c>
      <c r="AAI1" s="1181"/>
      <c r="AAJ1" s="1181"/>
      <c r="AAK1" s="1181"/>
      <c r="AAL1" s="1181"/>
      <c r="AAM1" s="1181"/>
      <c r="AAN1" s="1181"/>
      <c r="AAO1" s="331">
        <f>AAF1+1</f>
        <v>74</v>
      </c>
      <c r="AAQ1" s="1181" t="str">
        <f>AAH1</f>
        <v>ENTRADAS DEL MES DE SEPTIEMBRE   2022</v>
      </c>
      <c r="AAR1" s="1181"/>
      <c r="AAS1" s="1181"/>
      <c r="AAT1" s="1181"/>
      <c r="AAU1" s="1181"/>
      <c r="AAV1" s="1181"/>
      <c r="AAW1" s="1181"/>
      <c r="AAX1" s="331">
        <f>AAO1+1</f>
        <v>75</v>
      </c>
      <c r="AAZ1" s="1181" t="str">
        <f>AAQ1</f>
        <v>ENTRADAS DEL MES DE SEPTIEMBRE   2022</v>
      </c>
      <c r="ABA1" s="1181"/>
      <c r="ABB1" s="1181"/>
      <c r="ABC1" s="1181"/>
      <c r="ABD1" s="1181"/>
      <c r="ABE1" s="1181"/>
      <c r="ABF1" s="1181"/>
      <c r="ABG1" s="331">
        <f>AAX1+1</f>
        <v>76</v>
      </c>
      <c r="ABI1" s="1181" t="str">
        <f>AAZ1</f>
        <v>ENTRADAS DEL MES DE SEPTIEMBRE   2022</v>
      </c>
      <c r="ABJ1" s="1181"/>
      <c r="ABK1" s="1181"/>
      <c r="ABL1" s="1181"/>
      <c r="ABM1" s="1181"/>
      <c r="ABN1" s="1181"/>
      <c r="ABO1" s="1181"/>
      <c r="ABP1" s="331">
        <f>ABG1+1</f>
        <v>77</v>
      </c>
      <c r="ABR1" s="1181" t="str">
        <f>ABI1</f>
        <v>ENTRADAS DEL MES DE SEPTIEMBRE   2022</v>
      </c>
      <c r="ABS1" s="1181"/>
      <c r="ABT1" s="1181"/>
      <c r="ABU1" s="1181"/>
      <c r="ABV1" s="1181"/>
      <c r="ABW1" s="1181"/>
      <c r="ABX1" s="1181"/>
      <c r="ABY1" s="331">
        <f>ABP1+1</f>
        <v>78</v>
      </c>
      <c r="ACA1" s="1181" t="str">
        <f>ABR1</f>
        <v>ENTRADAS DEL MES DE SEPTIEMBRE   2022</v>
      </c>
      <c r="ACB1" s="1181"/>
      <c r="ACC1" s="1181"/>
      <c r="ACD1" s="1181"/>
      <c r="ACE1" s="1181"/>
      <c r="ACF1" s="1181"/>
      <c r="ACG1" s="1181"/>
      <c r="ACH1" s="331">
        <f>ABY1+1</f>
        <v>79</v>
      </c>
      <c r="ACJ1" s="1181" t="str">
        <f>ACA1</f>
        <v>ENTRADAS DEL MES DE SEPTIEMBRE   2022</v>
      </c>
      <c r="ACK1" s="1181"/>
      <c r="ACL1" s="1181"/>
      <c r="ACM1" s="1181"/>
      <c r="ACN1" s="1181"/>
      <c r="ACO1" s="1181"/>
      <c r="ACP1" s="1181"/>
      <c r="ACQ1" s="331">
        <f>ACH1+1</f>
        <v>80</v>
      </c>
      <c r="ACS1" s="1181" t="str">
        <f>ACJ1</f>
        <v>ENTRADAS DEL MES DE SEPTIEMBRE   2022</v>
      </c>
      <c r="ACT1" s="1181"/>
      <c r="ACU1" s="1181"/>
      <c r="ACV1" s="1181"/>
      <c r="ACW1" s="1181"/>
      <c r="ACX1" s="1181"/>
      <c r="ACY1" s="1181"/>
      <c r="ACZ1" s="331">
        <f>ACQ1+1</f>
        <v>81</v>
      </c>
      <c r="ADB1" s="1181" t="str">
        <f>ACS1</f>
        <v>ENTRADAS DEL MES DE SEPTIEMBRE   2022</v>
      </c>
      <c r="ADC1" s="1181"/>
      <c r="ADD1" s="1181"/>
      <c r="ADE1" s="1181"/>
      <c r="ADF1" s="1181"/>
      <c r="ADG1" s="1181"/>
      <c r="ADH1" s="1181"/>
      <c r="ADI1" s="331">
        <f>ACZ1+1</f>
        <v>82</v>
      </c>
      <c r="ADK1" s="1181" t="str">
        <f>ADB1</f>
        <v>ENTRADAS DEL MES DE SEPTIEMBRE   2022</v>
      </c>
      <c r="ADL1" s="1181"/>
      <c r="ADM1" s="1181"/>
      <c r="ADN1" s="1181"/>
      <c r="ADO1" s="1181"/>
      <c r="ADP1" s="1181"/>
      <c r="ADQ1" s="1181"/>
      <c r="ADR1" s="331">
        <f>ADI1+1</f>
        <v>83</v>
      </c>
      <c r="ADT1" s="1181" t="str">
        <f>ADK1</f>
        <v>ENTRADAS DEL MES DE SEPTIEMBRE   2022</v>
      </c>
      <c r="ADU1" s="1181"/>
      <c r="ADV1" s="1181"/>
      <c r="ADW1" s="1181"/>
      <c r="ADX1" s="1181"/>
      <c r="ADY1" s="1181"/>
      <c r="ADZ1" s="1181"/>
      <c r="AEA1" s="331">
        <f>ADR1+1</f>
        <v>84</v>
      </c>
      <c r="AEC1" s="1181" t="str">
        <f>ADT1</f>
        <v>ENTRADAS DEL MES DE SEPTIEMBRE   2022</v>
      </c>
      <c r="AED1" s="1181"/>
      <c r="AEE1" s="1181"/>
      <c r="AEF1" s="1181"/>
      <c r="AEG1" s="1181"/>
      <c r="AEH1" s="1181"/>
      <c r="AEI1" s="1181"/>
      <c r="AEJ1" s="331">
        <f>AEA1+1</f>
        <v>85</v>
      </c>
      <c r="AEL1" s="1181" t="str">
        <f>AEC1</f>
        <v>ENTRADAS DEL MES DE SEPTIEMBRE   2022</v>
      </c>
      <c r="AEM1" s="1181"/>
      <c r="AEN1" s="1181"/>
      <c r="AEO1" s="1181"/>
      <c r="AEP1" s="1181"/>
      <c r="AEQ1" s="1181"/>
      <c r="AER1" s="1181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50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50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50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50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50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50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50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50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50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50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50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50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50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50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50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50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50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50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50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50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50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50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50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50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50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50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50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x14ac:dyDescent="0.25">
      <c r="A4" s="137">
        <v>1</v>
      </c>
      <c r="B4" s="228" t="str">
        <f t="shared" ref="B4:I4" si="0">K5</f>
        <v>SEABOARD FOODS</v>
      </c>
      <c r="C4" s="1129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90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92</v>
      </c>
      <c r="EM4" s="228"/>
      <c r="EN4" s="228"/>
      <c r="EO4" s="228"/>
      <c r="EP4" s="228"/>
      <c r="EQ4" s="655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4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6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4"/>
      <c r="KF4" s="75" t="s">
        <v>23</v>
      </c>
      <c r="KK4" s="326"/>
      <c r="KO4" s="73"/>
      <c r="KP4" s="73" t="s">
        <v>23</v>
      </c>
      <c r="KU4" s="73"/>
      <c r="KV4" s="130"/>
      <c r="KW4" s="509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131</v>
      </c>
      <c r="L5" s="865" t="s">
        <v>132</v>
      </c>
      <c r="M5" s="235" t="s">
        <v>183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501"/>
      <c r="T5" s="228"/>
      <c r="U5" s="236" t="s">
        <v>131</v>
      </c>
      <c r="V5" s="865" t="s">
        <v>132</v>
      </c>
      <c r="W5" s="235" t="s">
        <v>298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501"/>
      <c r="AD5" s="228"/>
      <c r="AE5" s="236" t="s">
        <v>131</v>
      </c>
      <c r="AF5" s="865" t="s">
        <v>132</v>
      </c>
      <c r="AG5" s="235" t="s">
        <v>299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501"/>
      <c r="AN5" s="228" t="s">
        <v>41</v>
      </c>
      <c r="AO5" s="228" t="s">
        <v>302</v>
      </c>
      <c r="AP5" s="1130" t="s">
        <v>300</v>
      </c>
      <c r="AQ5" s="233" t="s">
        <v>301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501"/>
      <c r="AY5" s="228" t="s">
        <v>303</v>
      </c>
      <c r="AZ5" s="865" t="s">
        <v>304</v>
      </c>
      <c r="BA5" s="233" t="s">
        <v>305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501"/>
      <c r="BH5" s="228"/>
      <c r="BI5" s="1182" t="s">
        <v>131</v>
      </c>
      <c r="BJ5" s="865" t="s">
        <v>132</v>
      </c>
      <c r="BK5" s="230" t="s">
        <v>306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501"/>
      <c r="BR5" s="228"/>
      <c r="BS5" s="1185" t="s">
        <v>131</v>
      </c>
      <c r="BT5" s="1131" t="s">
        <v>132</v>
      </c>
      <c r="BU5" s="233" t="s">
        <v>307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/>
      <c r="CD5" s="318"/>
      <c r="CE5" s="233"/>
      <c r="CF5" s="234"/>
      <c r="CG5" s="232"/>
      <c r="CH5" s="229"/>
      <c r="CI5" s="227"/>
      <c r="CJ5" s="138">
        <f>CG5-CI5</f>
        <v>0</v>
      </c>
      <c r="CK5" s="299"/>
      <c r="CL5" s="299"/>
      <c r="CM5" s="1182"/>
      <c r="CN5" s="1074"/>
      <c r="CO5" s="235"/>
      <c r="CP5" s="234"/>
      <c r="CQ5" s="232"/>
      <c r="CR5" s="229"/>
      <c r="CS5" s="227"/>
      <c r="CT5" s="138">
        <f>CQ5-CS5</f>
        <v>0</v>
      </c>
      <c r="CU5" s="501"/>
      <c r="CV5" s="228"/>
      <c r="CW5" s="236"/>
      <c r="CX5" s="229"/>
      <c r="CY5" s="230"/>
      <c r="CZ5" s="234"/>
      <c r="DA5" s="232"/>
      <c r="DB5" s="229"/>
      <c r="DC5" s="227"/>
      <c r="DD5" s="138">
        <f>DA5-DC5</f>
        <v>0</v>
      </c>
      <c r="DE5" s="501"/>
      <c r="DF5" s="228"/>
      <c r="DG5" s="228"/>
      <c r="DH5" s="318"/>
      <c r="DI5" s="233"/>
      <c r="DJ5" s="234"/>
      <c r="DK5" s="232"/>
      <c r="DL5" s="229"/>
      <c r="DM5" s="227"/>
      <c r="DN5" s="138">
        <f>DK5-DM5</f>
        <v>0</v>
      </c>
      <c r="DO5" s="501"/>
      <c r="DP5" s="228"/>
      <c r="DQ5" s="1184"/>
      <c r="DR5" s="318"/>
      <c r="DS5" s="233"/>
      <c r="DT5" s="234"/>
      <c r="DU5" s="232"/>
      <c r="DV5" s="229"/>
      <c r="DW5" s="227"/>
      <c r="DX5" s="138">
        <f>DU5-DW5</f>
        <v>0</v>
      </c>
      <c r="DY5" s="299"/>
      <c r="DZ5" s="228"/>
      <c r="EA5" s="228"/>
      <c r="EB5" s="229"/>
      <c r="EC5" s="233"/>
      <c r="ED5" s="234"/>
      <c r="EE5" s="232"/>
      <c r="EF5" s="229"/>
      <c r="EG5" s="227"/>
      <c r="EH5" s="138">
        <f>EE5-EG5</f>
        <v>0</v>
      </c>
      <c r="EI5" s="501"/>
      <c r="EJ5" s="228" t="s">
        <v>49</v>
      </c>
      <c r="EK5" s="228"/>
      <c r="EL5" s="229"/>
      <c r="EM5" s="233"/>
      <c r="EN5" s="234"/>
      <c r="EO5" s="232"/>
      <c r="EP5" s="229"/>
      <c r="EQ5" s="227"/>
      <c r="ER5" s="138">
        <f>EO5-EQ5</f>
        <v>0</v>
      </c>
      <c r="ES5" s="501"/>
      <c r="ET5" s="228" t="s">
        <v>49</v>
      </c>
      <c r="EU5" s="236"/>
      <c r="EV5" s="229"/>
      <c r="EW5" s="235"/>
      <c r="EX5" s="234"/>
      <c r="EY5" s="232"/>
      <c r="EZ5" s="229"/>
      <c r="FA5" s="254"/>
      <c r="FB5" s="138">
        <f>EY5-FA5</f>
        <v>0</v>
      </c>
      <c r="FC5" s="501"/>
      <c r="FD5" s="228"/>
      <c r="FE5" s="228"/>
      <c r="FF5" s="229"/>
      <c r="FG5" s="233"/>
      <c r="FH5" s="234"/>
      <c r="FI5" s="232"/>
      <c r="FJ5" s="229"/>
      <c r="FK5" s="254"/>
      <c r="FL5" s="138">
        <f>FI5-FK5</f>
        <v>0</v>
      </c>
      <c r="FM5" s="501"/>
      <c r="FN5" s="228"/>
      <c r="FO5" s="456"/>
      <c r="FP5" s="229"/>
      <c r="FQ5" s="233"/>
      <c r="FR5" s="234"/>
      <c r="FS5" s="232"/>
      <c r="FT5" s="229"/>
      <c r="FU5" s="227"/>
      <c r="FV5" s="138">
        <f>FS5-FU5</f>
        <v>0</v>
      </c>
      <c r="FW5" s="501"/>
      <c r="FX5" s="228"/>
      <c r="FY5" s="236"/>
      <c r="FZ5" s="229"/>
      <c r="GA5" s="235"/>
      <c r="GB5" s="234"/>
      <c r="GC5" s="232"/>
      <c r="GD5" s="229"/>
      <c r="GE5" s="227"/>
      <c r="GF5" s="138">
        <f>GC5-GE5</f>
        <v>0</v>
      </c>
      <c r="GG5" s="501"/>
      <c r="GH5" s="228"/>
      <c r="GI5" s="1190"/>
      <c r="GJ5" s="229"/>
      <c r="GK5" s="233"/>
      <c r="GL5" s="231"/>
      <c r="GM5" s="232"/>
      <c r="GN5" s="229"/>
      <c r="GO5" s="227"/>
      <c r="GP5" s="138">
        <f>GM5-GO5</f>
        <v>0</v>
      </c>
      <c r="GQ5" s="501"/>
      <c r="GR5" s="228"/>
      <c r="GS5" s="1182"/>
      <c r="GT5" s="229"/>
      <c r="GU5" s="229"/>
      <c r="GV5" s="231"/>
      <c r="GW5" s="232"/>
      <c r="GX5" s="229"/>
      <c r="GY5" s="227"/>
      <c r="GZ5" s="138">
        <f>GW5-GY5</f>
        <v>0</v>
      </c>
      <c r="HA5" s="501"/>
      <c r="HB5" s="228"/>
      <c r="HC5" s="1185"/>
      <c r="HD5" s="229"/>
      <c r="HE5" s="233"/>
      <c r="HF5" s="231"/>
      <c r="HG5" s="232"/>
      <c r="HH5" s="229"/>
      <c r="HI5" s="227"/>
      <c r="HJ5" s="138">
        <f>HG5-HI5</f>
        <v>0</v>
      </c>
      <c r="HK5" s="501"/>
      <c r="HL5" s="228"/>
      <c r="HM5" s="228"/>
      <c r="HN5" s="229"/>
      <c r="HO5" s="233"/>
      <c r="HP5" s="234"/>
      <c r="HQ5" s="232"/>
      <c r="HR5" s="229"/>
      <c r="HS5" s="254"/>
      <c r="HT5" s="138">
        <f>HQ5-HS5</f>
        <v>0</v>
      </c>
      <c r="HU5" s="501"/>
      <c r="HV5" s="228"/>
      <c r="HW5" s="1182"/>
      <c r="HX5" s="229"/>
      <c r="HY5" s="233"/>
      <c r="HZ5" s="234"/>
      <c r="IA5" s="232"/>
      <c r="IB5" s="229"/>
      <c r="IC5" s="227"/>
      <c r="ID5" s="138">
        <f>IA5-IC5</f>
        <v>0</v>
      </c>
      <c r="IE5" s="501"/>
      <c r="IF5" s="228"/>
      <c r="IG5" s="1182"/>
      <c r="IH5" s="229"/>
      <c r="II5" s="233"/>
      <c r="IJ5" s="234"/>
      <c r="IK5" s="232"/>
      <c r="IL5" s="229"/>
      <c r="IM5" s="227"/>
      <c r="IN5" s="138">
        <f>IK5-IM5</f>
        <v>0</v>
      </c>
      <c r="IO5" s="501"/>
      <c r="IP5" s="228"/>
      <c r="IQ5" s="1182"/>
      <c r="IR5" s="1067"/>
      <c r="IS5" s="235"/>
      <c r="IT5" s="231"/>
      <c r="IU5" s="232"/>
      <c r="IV5" s="229"/>
      <c r="IW5" s="227"/>
      <c r="IX5" s="138">
        <f>IU5-IW5</f>
        <v>0</v>
      </c>
      <c r="IY5" s="501"/>
      <c r="IZ5" s="228"/>
      <c r="JA5" s="228"/>
      <c r="JB5" s="229"/>
      <c r="JC5" s="235"/>
      <c r="JD5" s="234"/>
      <c r="JE5" s="232"/>
      <c r="JF5" s="229"/>
      <c r="JG5" s="227"/>
      <c r="JH5" s="138">
        <f>JE5-JG5</f>
        <v>0</v>
      </c>
      <c r="JI5" s="501"/>
      <c r="JJ5" s="228"/>
      <c r="JK5" s="1184"/>
      <c r="JL5" s="447"/>
      <c r="JM5" s="233"/>
      <c r="JN5" s="234"/>
      <c r="JO5" s="232"/>
      <c r="JP5" s="229"/>
      <c r="JQ5" s="254"/>
      <c r="JR5" s="138">
        <f>JO5-JQ5</f>
        <v>0</v>
      </c>
      <c r="JS5" s="501"/>
      <c r="JT5" s="228"/>
      <c r="JU5" s="236"/>
      <c r="JV5" s="229"/>
      <c r="JW5" s="235"/>
      <c r="JX5" s="234"/>
      <c r="JY5" s="232"/>
      <c r="JZ5" s="229"/>
      <c r="KA5" s="227"/>
      <c r="KB5" s="138">
        <f>JY5-KA5</f>
        <v>0</v>
      </c>
      <c r="KC5" s="501"/>
      <c r="KD5" s="228"/>
      <c r="KE5" s="1190"/>
      <c r="KF5" s="229"/>
      <c r="KG5" s="235"/>
      <c r="KH5" s="234"/>
      <c r="KI5" s="232"/>
      <c r="KJ5" s="229"/>
      <c r="KK5" s="227"/>
      <c r="KL5" s="138">
        <f>KI5-KK5</f>
        <v>0</v>
      </c>
      <c r="KM5" s="501"/>
      <c r="KN5" s="228"/>
      <c r="KO5" s="236"/>
      <c r="KP5" s="229"/>
      <c r="KQ5" s="235"/>
      <c r="KR5" s="234"/>
      <c r="KS5" s="232"/>
      <c r="KT5" s="229"/>
      <c r="KU5" s="227"/>
      <c r="KV5" s="138">
        <f>KS5-KU5</f>
        <v>0</v>
      </c>
      <c r="KW5" s="501"/>
      <c r="KX5" s="228"/>
      <c r="KY5" s="236"/>
      <c r="KZ5" s="229"/>
      <c r="LA5" s="235"/>
      <c r="LB5" s="231"/>
      <c r="LC5" s="232"/>
      <c r="LD5" s="229"/>
      <c r="LE5" s="227"/>
      <c r="LF5" s="138">
        <f>LC5-LE5</f>
        <v>0</v>
      </c>
      <c r="LG5" s="501"/>
      <c r="LH5" s="228" t="s">
        <v>41</v>
      </c>
      <c r="LI5" s="228"/>
      <c r="LJ5" s="229"/>
      <c r="LK5" s="233"/>
      <c r="LL5" s="234"/>
      <c r="LM5" s="232"/>
      <c r="LN5" s="229"/>
      <c r="LO5" s="227"/>
      <c r="LP5" s="138">
        <f>LM5-LO5</f>
        <v>0</v>
      </c>
      <c r="LQ5" s="501"/>
      <c r="LS5" s="228"/>
      <c r="LT5" s="229"/>
      <c r="LU5" s="230"/>
      <c r="LV5" s="234"/>
      <c r="LW5" s="232"/>
      <c r="LX5" s="229"/>
      <c r="LY5" s="227"/>
      <c r="LZ5" s="138">
        <f>LW5-LY5</f>
        <v>0</v>
      </c>
      <c r="MA5" s="501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182"/>
      <c r="BJ6" s="752"/>
      <c r="BK6" s="228"/>
      <c r="BL6" s="228"/>
      <c r="BM6" s="228"/>
      <c r="BN6" s="228"/>
      <c r="BO6" s="229"/>
      <c r="BP6" s="228"/>
      <c r="BQ6" s="299"/>
      <c r="BR6" s="228"/>
      <c r="BS6" s="1185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182"/>
      <c r="CN6" s="534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184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190"/>
      <c r="GJ6" s="240"/>
      <c r="GK6" s="228"/>
      <c r="GL6" s="228"/>
      <c r="GM6" s="228"/>
      <c r="GN6" s="228"/>
      <c r="GO6" s="229"/>
      <c r="GP6" s="228"/>
      <c r="GQ6" s="299"/>
      <c r="GR6" s="228"/>
      <c r="GS6" s="1182"/>
      <c r="GT6" s="237"/>
      <c r="GU6" s="228"/>
      <c r="GV6" s="228"/>
      <c r="GW6" s="228"/>
      <c r="GX6" s="228"/>
      <c r="GY6" s="229"/>
      <c r="GZ6" s="228"/>
      <c r="HA6" s="299"/>
      <c r="HB6" s="228"/>
      <c r="HC6" s="1185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182"/>
      <c r="HX6" s="228"/>
      <c r="HY6" s="228"/>
      <c r="HZ6" s="228"/>
      <c r="IA6" s="228"/>
      <c r="IB6" s="228"/>
      <c r="IC6" s="229"/>
      <c r="ID6" s="228"/>
      <c r="IE6" s="299"/>
      <c r="IF6" s="228"/>
      <c r="IG6" s="1182"/>
      <c r="IH6" s="228"/>
      <c r="II6" s="228"/>
      <c r="IJ6" s="228"/>
      <c r="IK6" s="228"/>
      <c r="IL6" s="228"/>
      <c r="IM6" s="229"/>
      <c r="IN6" s="228"/>
      <c r="IO6" s="299"/>
      <c r="IP6" s="228"/>
      <c r="IQ6" s="1182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184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190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7"/>
      <c r="MB6" s="497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9"/>
      <c r="OL6" s="240"/>
      <c r="OM6" s="228"/>
      <c r="ON6" s="228"/>
      <c r="OO6" s="228"/>
      <c r="OP6" s="228"/>
      <c r="OQ6" s="229"/>
      <c r="OU6" s="519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2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2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2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2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2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2"/>
      <c r="BR7" s="497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2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2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2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2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2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2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2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2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2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2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2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2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2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2"/>
      <c r="IG7" s="495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2"/>
      <c r="IQ7" s="495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2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2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2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2"/>
      <c r="KE7" s="228"/>
      <c r="KF7" s="767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2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2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2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2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2"/>
      <c r="MB7" s="502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7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7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7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7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7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71">
        <v>65</v>
      </c>
      <c r="BQ8" s="630">
        <f>BP8*BN8</f>
        <v>0</v>
      </c>
      <c r="BR8" s="497"/>
      <c r="BS8" s="61"/>
      <c r="BT8" s="106"/>
      <c r="BU8" s="15">
        <v>1</v>
      </c>
      <c r="BV8" s="263">
        <v>886.3</v>
      </c>
      <c r="BW8" s="785"/>
      <c r="BX8" s="263"/>
      <c r="BY8" s="850"/>
      <c r="BZ8" s="599"/>
      <c r="CA8" s="497">
        <f>BZ8*BX8</f>
        <v>0</v>
      </c>
      <c r="CC8" s="61"/>
      <c r="CD8" s="642"/>
      <c r="CE8" s="15">
        <v>1</v>
      </c>
      <c r="CF8" s="263"/>
      <c r="CG8" s="785"/>
      <c r="CH8" s="263"/>
      <c r="CI8" s="672"/>
      <c r="CJ8" s="599"/>
      <c r="CK8" s="497">
        <f>CJ8*CH8</f>
        <v>0</v>
      </c>
      <c r="CM8" s="61"/>
      <c r="CN8" s="94"/>
      <c r="CO8" s="15">
        <v>1</v>
      </c>
      <c r="CP8" s="92"/>
      <c r="CQ8" s="353"/>
      <c r="CR8" s="263"/>
      <c r="CS8" s="672"/>
      <c r="CT8" s="354"/>
      <c r="CU8" s="503">
        <f>CT8*CR8</f>
        <v>0</v>
      </c>
      <c r="CW8" s="61"/>
      <c r="CX8" s="106"/>
      <c r="CY8" s="15">
        <v>1</v>
      </c>
      <c r="CZ8" s="92"/>
      <c r="DA8" s="300"/>
      <c r="DB8" s="92"/>
      <c r="DC8" s="95"/>
      <c r="DD8" s="71"/>
      <c r="DE8" s="497">
        <f>DD8*DB8</f>
        <v>0</v>
      </c>
      <c r="DG8" s="61"/>
      <c r="DH8" s="106"/>
      <c r="DI8" s="15">
        <v>1</v>
      </c>
      <c r="DJ8" s="92"/>
      <c r="DK8" s="353"/>
      <c r="DL8" s="92"/>
      <c r="DM8" s="355"/>
      <c r="DN8" s="354"/>
      <c r="DO8" s="503">
        <f>DN8*DL8</f>
        <v>0</v>
      </c>
      <c r="DQ8" s="61"/>
      <c r="DR8" s="106"/>
      <c r="DS8" s="15">
        <v>1</v>
      </c>
      <c r="DT8" s="92"/>
      <c r="DU8" s="353"/>
      <c r="DV8" s="92"/>
      <c r="DW8" s="355"/>
      <c r="DX8" s="354"/>
      <c r="DY8" s="497">
        <f>DX8*DV8</f>
        <v>0</v>
      </c>
      <c r="EA8" s="61"/>
      <c r="EB8" s="106"/>
      <c r="EC8" s="15">
        <v>1</v>
      </c>
      <c r="ED8" s="92"/>
      <c r="EE8" s="311"/>
      <c r="EF8" s="92"/>
      <c r="EG8" s="70"/>
      <c r="EH8" s="71"/>
      <c r="EI8" s="497">
        <f>EH8*EF8</f>
        <v>0</v>
      </c>
      <c r="EK8" s="61"/>
      <c r="EL8" s="106"/>
      <c r="EM8" s="15">
        <v>1</v>
      </c>
      <c r="EN8" s="92"/>
      <c r="EO8" s="311"/>
      <c r="EP8" s="92"/>
      <c r="EQ8" s="70"/>
      <c r="ER8" s="71"/>
      <c r="ES8" s="497">
        <f>ER8*EP8</f>
        <v>0</v>
      </c>
      <c r="EU8" s="61"/>
      <c r="EV8" s="397"/>
      <c r="EW8" s="15">
        <v>1</v>
      </c>
      <c r="EX8" s="263"/>
      <c r="EY8" s="304"/>
      <c r="EZ8" s="263"/>
      <c r="FA8" s="249"/>
      <c r="FB8" s="250"/>
      <c r="FC8" s="497">
        <f>FB8*EZ8</f>
        <v>0</v>
      </c>
      <c r="FE8" s="61"/>
      <c r="FF8" s="397"/>
      <c r="FG8" s="15">
        <v>1</v>
      </c>
      <c r="FH8" s="263"/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/>
      <c r="FS8" s="300"/>
      <c r="FT8" s="92"/>
      <c r="FU8" s="70"/>
      <c r="FV8" s="71"/>
      <c r="FW8" s="497">
        <f>FV8*FT8</f>
        <v>0</v>
      </c>
      <c r="FY8" s="61"/>
      <c r="FZ8" s="106"/>
      <c r="GA8" s="15">
        <v>1</v>
      </c>
      <c r="GB8" s="263"/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/>
      <c r="GM8" s="300"/>
      <c r="GN8" s="444"/>
      <c r="GO8" s="95"/>
      <c r="GP8" s="71"/>
      <c r="GQ8" s="497">
        <f>GP8*GN8</f>
        <v>0</v>
      </c>
      <c r="GS8" s="61"/>
      <c r="GT8" s="106"/>
      <c r="GU8" s="15">
        <v>1</v>
      </c>
      <c r="GV8" s="263"/>
      <c r="GW8" s="304"/>
      <c r="GX8" s="263"/>
      <c r="GY8" s="296"/>
      <c r="GZ8" s="250"/>
      <c r="HA8" s="497">
        <f>GZ8*GX8</f>
        <v>0</v>
      </c>
      <c r="HC8" s="61"/>
      <c r="HD8" s="106"/>
      <c r="HE8" s="15">
        <v>1</v>
      </c>
      <c r="HF8" s="263"/>
      <c r="HG8" s="304"/>
      <c r="HH8" s="263"/>
      <c r="HI8" s="296"/>
      <c r="HJ8" s="250"/>
      <c r="HK8" s="497">
        <f>HJ8*HH8</f>
        <v>0</v>
      </c>
      <c r="HM8" s="61"/>
      <c r="HN8" s="106"/>
      <c r="HO8" s="15">
        <v>1</v>
      </c>
      <c r="HP8" s="263"/>
      <c r="HQ8" s="304"/>
      <c r="HR8" s="263"/>
      <c r="HS8" s="356"/>
      <c r="HT8" s="250"/>
      <c r="HU8" s="497">
        <f>HT8*HR8</f>
        <v>0</v>
      </c>
      <c r="HW8" s="61"/>
      <c r="HX8" s="106"/>
      <c r="HY8" s="15">
        <v>1</v>
      </c>
      <c r="HZ8" s="92"/>
      <c r="IA8" s="311"/>
      <c r="IB8" s="92"/>
      <c r="IC8" s="70"/>
      <c r="ID8" s="71"/>
      <c r="IE8" s="497">
        <f t="shared" ref="IE8:IE28" si="5">ID8*IB8</f>
        <v>0</v>
      </c>
      <c r="IG8" s="61"/>
      <c r="IH8" s="106"/>
      <c r="II8" s="15">
        <v>1</v>
      </c>
      <c r="IJ8" s="92"/>
      <c r="IK8" s="311"/>
      <c r="IL8" s="92"/>
      <c r="IM8" s="70"/>
      <c r="IN8" s="71"/>
      <c r="IO8" s="497">
        <f>IN8*IL8</f>
        <v>0</v>
      </c>
      <c r="IQ8" s="636"/>
      <c r="IR8" s="106"/>
      <c r="IS8" s="15">
        <v>1</v>
      </c>
      <c r="IT8" s="263"/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/>
      <c r="JE8" s="311"/>
      <c r="JF8" s="92"/>
      <c r="JG8" s="249"/>
      <c r="JH8" s="71"/>
      <c r="JI8" s="497">
        <f>JH8*JF8</f>
        <v>0</v>
      </c>
      <c r="JJ8" s="357"/>
      <c r="JK8" s="358"/>
      <c r="JL8" s="359"/>
      <c r="JM8" s="15">
        <v>1</v>
      </c>
      <c r="JN8" s="92"/>
      <c r="JO8" s="300"/>
      <c r="JP8" s="92"/>
      <c r="JQ8" s="70"/>
      <c r="JR8" s="71"/>
      <c r="JS8" s="497">
        <f>JR8*JP8</f>
        <v>0</v>
      </c>
      <c r="JU8" s="61"/>
      <c r="JV8" s="106"/>
      <c r="JW8" s="15">
        <v>1</v>
      </c>
      <c r="JX8" s="92"/>
      <c r="JY8" s="311"/>
      <c r="JZ8" s="263"/>
      <c r="KA8" s="70"/>
      <c r="KB8" s="71"/>
      <c r="KC8" s="497">
        <f>KB8*JZ8</f>
        <v>0</v>
      </c>
      <c r="KE8" s="760"/>
      <c r="KF8" s="768"/>
      <c r="KG8" s="15">
        <v>1</v>
      </c>
      <c r="KH8" s="92"/>
      <c r="KI8" s="311"/>
      <c r="KJ8" s="263"/>
      <c r="KK8" s="70"/>
      <c r="KL8" s="71"/>
      <c r="KM8" s="497">
        <f>KL8*KJ8</f>
        <v>0</v>
      </c>
      <c r="KO8" s="61"/>
      <c r="KP8" s="106"/>
      <c r="KQ8" s="15">
        <v>1</v>
      </c>
      <c r="KR8" s="92"/>
      <c r="KS8" s="311"/>
      <c r="KT8" s="263"/>
      <c r="KU8" s="70"/>
      <c r="KV8" s="71"/>
      <c r="KW8" s="497">
        <f>KV8*KT8</f>
        <v>0</v>
      </c>
      <c r="KY8" s="61"/>
      <c r="KZ8" s="106"/>
      <c r="LA8" s="15">
        <v>1</v>
      </c>
      <c r="LB8" s="92"/>
      <c r="LC8" s="300"/>
      <c r="LD8" s="92"/>
      <c r="LE8" s="95"/>
      <c r="LF8" s="71"/>
      <c r="LG8" s="497">
        <f>LF8*LD8</f>
        <v>0</v>
      </c>
      <c r="LI8" s="61"/>
      <c r="LJ8" s="106"/>
      <c r="LK8" s="15">
        <v>1</v>
      </c>
      <c r="LL8" s="92"/>
      <c r="LM8" s="300"/>
      <c r="LN8" s="263"/>
      <c r="LO8" s="95"/>
      <c r="LP8" s="71"/>
      <c r="LQ8" s="497">
        <f>LP8*LN8</f>
        <v>0</v>
      </c>
      <c r="LS8" s="61"/>
      <c r="LT8" s="106"/>
      <c r="LU8" s="15">
        <v>1</v>
      </c>
      <c r="LV8" s="92"/>
      <c r="LW8" s="300"/>
      <c r="LX8" s="92"/>
      <c r="LY8" s="95"/>
      <c r="LZ8" s="71"/>
      <c r="MA8" s="497">
        <f>LZ8*LX8</f>
        <v>0</v>
      </c>
      <c r="MB8" s="497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7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7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7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7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7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71">
        <v>65</v>
      </c>
      <c r="BQ9" s="630">
        <f t="shared" ref="BQ9:BQ29" si="12">BP9*BN9</f>
        <v>0</v>
      </c>
      <c r="BR9" s="497"/>
      <c r="BT9" s="106"/>
      <c r="BU9" s="15">
        <v>2</v>
      </c>
      <c r="BV9" s="263">
        <v>892.7</v>
      </c>
      <c r="BW9" s="785"/>
      <c r="BX9" s="263"/>
      <c r="BY9" s="850"/>
      <c r="BZ9" s="599"/>
      <c r="CA9" s="497">
        <f t="shared" ref="CA9:CA28" si="13">BZ9*BX9</f>
        <v>0</v>
      </c>
      <c r="CD9" s="642"/>
      <c r="CE9" s="15">
        <v>2</v>
      </c>
      <c r="CF9" s="263"/>
      <c r="CG9" s="785"/>
      <c r="CH9" s="263"/>
      <c r="CI9" s="672"/>
      <c r="CJ9" s="599"/>
      <c r="CK9" s="497">
        <f t="shared" ref="CK9:CK29" si="14">CJ9*CH9</f>
        <v>0</v>
      </c>
      <c r="CN9" s="94"/>
      <c r="CO9" s="15">
        <v>2</v>
      </c>
      <c r="CP9" s="92"/>
      <c r="CQ9" s="353"/>
      <c r="CR9" s="92"/>
      <c r="CS9" s="355"/>
      <c r="CT9" s="354"/>
      <c r="CU9" s="503">
        <f>CT9*CR9</f>
        <v>0</v>
      </c>
      <c r="CX9" s="94"/>
      <c r="CY9" s="15">
        <v>2</v>
      </c>
      <c r="CZ9" s="92"/>
      <c r="DA9" s="300"/>
      <c r="DB9" s="92"/>
      <c r="DC9" s="95"/>
      <c r="DD9" s="71"/>
      <c r="DE9" s="497">
        <f t="shared" ref="DE9:DE29" si="15">DD9*DB9</f>
        <v>0</v>
      </c>
      <c r="DH9" s="94"/>
      <c r="DI9" s="15">
        <v>2</v>
      </c>
      <c r="DJ9" s="263"/>
      <c r="DK9" s="353"/>
      <c r="DL9" s="263"/>
      <c r="DM9" s="355"/>
      <c r="DN9" s="354"/>
      <c r="DO9" s="503">
        <f t="shared" ref="DO9:DO29" si="16">DN9*DL9</f>
        <v>0</v>
      </c>
      <c r="DR9" s="94"/>
      <c r="DS9" s="15">
        <v>2</v>
      </c>
      <c r="DT9" s="92"/>
      <c r="DU9" s="353"/>
      <c r="DV9" s="92"/>
      <c r="DW9" s="355"/>
      <c r="DX9" s="354"/>
      <c r="DY9" s="497">
        <f t="shared" ref="DY9:DY29" si="17">DX9*DV9</f>
        <v>0</v>
      </c>
      <c r="EB9" s="94"/>
      <c r="EC9" s="15">
        <v>2</v>
      </c>
      <c r="ED9" s="69"/>
      <c r="EE9" s="311"/>
      <c r="EF9" s="69"/>
      <c r="EG9" s="70"/>
      <c r="EH9" s="71"/>
      <c r="EI9" s="497">
        <f t="shared" ref="EI9:EI28" si="18">EH9*EF9</f>
        <v>0</v>
      </c>
      <c r="EL9" s="94"/>
      <c r="EM9" s="15">
        <v>2</v>
      </c>
      <c r="EN9" s="69"/>
      <c r="EO9" s="311"/>
      <c r="EP9" s="69"/>
      <c r="EQ9" s="70"/>
      <c r="ER9" s="71"/>
      <c r="ES9" s="497">
        <f t="shared" ref="ES9:ES28" si="19">ER9*EP9</f>
        <v>0</v>
      </c>
      <c r="EV9" s="397"/>
      <c r="EW9" s="15">
        <v>2</v>
      </c>
      <c r="EX9" s="263"/>
      <c r="EY9" s="304"/>
      <c r="EZ9" s="263"/>
      <c r="FA9" s="249"/>
      <c r="FB9" s="250"/>
      <c r="FC9" s="497">
        <f t="shared" ref="FC9:FC29" si="20">FB9*EZ9</f>
        <v>0</v>
      </c>
      <c r="FF9" s="397"/>
      <c r="FG9" s="15">
        <v>2</v>
      </c>
      <c r="FH9" s="263"/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/>
      <c r="FS9" s="300"/>
      <c r="FT9" s="92"/>
      <c r="FU9" s="70"/>
      <c r="FV9" s="71"/>
      <c r="FW9" s="497">
        <f t="shared" ref="FW9:FW29" si="22">FV9*FT9</f>
        <v>0</v>
      </c>
      <c r="FZ9" s="94"/>
      <c r="GA9" s="15">
        <v>2</v>
      </c>
      <c r="GB9" s="248"/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/>
      <c r="GM9" s="300"/>
      <c r="GN9" s="429"/>
      <c r="GO9" s="95"/>
      <c r="GP9" s="71"/>
      <c r="GQ9" s="497">
        <f t="shared" ref="GQ9:GQ29" si="24">GP9*GN9</f>
        <v>0</v>
      </c>
      <c r="GT9" s="94"/>
      <c r="GU9" s="15">
        <v>2</v>
      </c>
      <c r="GV9" s="259"/>
      <c r="GW9" s="304"/>
      <c r="GX9" s="259"/>
      <c r="GY9" s="296"/>
      <c r="GZ9" s="250"/>
      <c r="HA9" s="497">
        <f t="shared" ref="HA9:HA28" si="25">GZ9*GX9</f>
        <v>0</v>
      </c>
      <c r="HD9" s="94"/>
      <c r="HE9" s="15">
        <v>2</v>
      </c>
      <c r="HF9" s="263"/>
      <c r="HG9" s="304"/>
      <c r="HH9" s="263"/>
      <c r="HI9" s="296"/>
      <c r="HJ9" s="250"/>
      <c r="HK9" s="497">
        <f t="shared" ref="HK9:HK28" si="26">HJ9*HH9</f>
        <v>0</v>
      </c>
      <c r="HN9" s="94"/>
      <c r="HO9" s="15">
        <v>2</v>
      </c>
      <c r="HP9" s="263"/>
      <c r="HQ9" s="304"/>
      <c r="HR9" s="263"/>
      <c r="HS9" s="356"/>
      <c r="HT9" s="250"/>
      <c r="HU9" s="497">
        <f t="shared" ref="HU9:HU29" si="27">HT9*HR9</f>
        <v>0</v>
      </c>
      <c r="HX9" s="106"/>
      <c r="HY9" s="15">
        <v>2</v>
      </c>
      <c r="HZ9" s="69"/>
      <c r="IA9" s="311"/>
      <c r="IB9" s="69"/>
      <c r="IC9" s="70"/>
      <c r="ID9" s="71"/>
      <c r="IE9" s="497">
        <f t="shared" si="5"/>
        <v>0</v>
      </c>
      <c r="IH9" s="106"/>
      <c r="II9" s="15">
        <v>2</v>
      </c>
      <c r="IJ9" s="69"/>
      <c r="IK9" s="311"/>
      <c r="IL9" s="69"/>
      <c r="IM9" s="70"/>
      <c r="IN9" s="71"/>
      <c r="IO9" s="497">
        <f t="shared" ref="IO9:IO29" si="28">IN9*IL9</f>
        <v>0</v>
      </c>
      <c r="IQ9" s="637"/>
      <c r="IR9" s="94"/>
      <c r="IS9" s="15">
        <v>2</v>
      </c>
      <c r="IT9" s="263"/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/>
      <c r="JE9" s="311"/>
      <c r="JF9" s="92"/>
      <c r="JG9" s="249"/>
      <c r="JH9" s="71"/>
      <c r="JI9" s="497">
        <f t="shared" ref="JI9:JI29" si="30">JH9*JF9</f>
        <v>0</v>
      </c>
      <c r="JJ9" s="69"/>
      <c r="JL9" s="94"/>
      <c r="JM9" s="15">
        <v>2</v>
      </c>
      <c r="JN9" s="92"/>
      <c r="JO9" s="300"/>
      <c r="JP9" s="92"/>
      <c r="JQ9" s="70"/>
      <c r="JR9" s="71"/>
      <c r="JS9" s="497">
        <f t="shared" ref="JS9:JS27" si="31">JR9*JP9</f>
        <v>0</v>
      </c>
      <c r="JV9" s="106"/>
      <c r="JW9" s="15">
        <v>2</v>
      </c>
      <c r="JX9" s="69"/>
      <c r="JY9" s="311"/>
      <c r="JZ9" s="69"/>
      <c r="KA9" s="70"/>
      <c r="KB9" s="71"/>
      <c r="KC9" s="497">
        <f t="shared" ref="KC9:KC28" si="32">KB9*JZ9</f>
        <v>0</v>
      </c>
      <c r="KE9" s="228"/>
      <c r="KF9" s="768"/>
      <c r="KG9" s="15">
        <v>2</v>
      </c>
      <c r="KH9" s="69"/>
      <c r="KI9" s="311"/>
      <c r="KJ9" s="69"/>
      <c r="KK9" s="70"/>
      <c r="KL9" s="71"/>
      <c r="KM9" s="497">
        <f t="shared" ref="KM9:KM28" si="33">KL9*KJ9</f>
        <v>0</v>
      </c>
      <c r="KP9" s="106"/>
      <c r="KQ9" s="15">
        <v>2</v>
      </c>
      <c r="KR9" s="69"/>
      <c r="KS9" s="311"/>
      <c r="KT9" s="69"/>
      <c r="KU9" s="70"/>
      <c r="KV9" s="71"/>
      <c r="KW9" s="497">
        <f t="shared" ref="KW9:KW28" si="34">KV9*KT9</f>
        <v>0</v>
      </c>
      <c r="KZ9" s="94"/>
      <c r="LA9" s="15">
        <v>2</v>
      </c>
      <c r="LB9" s="92"/>
      <c r="LC9" s="300"/>
      <c r="LD9" s="92"/>
      <c r="LE9" s="95"/>
      <c r="LF9" s="71"/>
      <c r="LG9" s="497">
        <f t="shared" ref="LG9:LG28" si="35">LF9*LD9</f>
        <v>0</v>
      </c>
      <c r="LJ9" s="94"/>
      <c r="LK9" s="15">
        <v>2</v>
      </c>
      <c r="LL9" s="92"/>
      <c r="LM9" s="300"/>
      <c r="LN9" s="92"/>
      <c r="LO9" s="95"/>
      <c r="LP9" s="71"/>
      <c r="LQ9" s="497">
        <f t="shared" ref="LQ9:LQ29" si="36">LP9*LN9</f>
        <v>0</v>
      </c>
      <c r="LT9" s="94"/>
      <c r="LU9" s="15">
        <v>2</v>
      </c>
      <c r="LV9" s="92"/>
      <c r="LW9" s="300"/>
      <c r="LX9" s="92"/>
      <c r="LY9" s="95"/>
      <c r="LZ9" s="71"/>
      <c r="MA9" s="497">
        <f t="shared" ref="MA9:MA29" si="37">LZ9*LX9</f>
        <v>0</v>
      </c>
      <c r="MB9" s="497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7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7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7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7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7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71">
        <v>65</v>
      </c>
      <c r="BQ10" s="630">
        <f t="shared" si="12"/>
        <v>0</v>
      </c>
      <c r="BR10" s="497"/>
      <c r="BT10" s="106"/>
      <c r="BU10" s="15">
        <v>3</v>
      </c>
      <c r="BV10" s="263">
        <v>908.1</v>
      </c>
      <c r="BW10" s="785"/>
      <c r="BX10" s="263"/>
      <c r="BY10" s="850"/>
      <c r="BZ10" s="599"/>
      <c r="CA10" s="497">
        <f t="shared" si="13"/>
        <v>0</v>
      </c>
      <c r="CD10" s="642"/>
      <c r="CE10" s="15">
        <v>3</v>
      </c>
      <c r="CF10" s="263"/>
      <c r="CG10" s="785"/>
      <c r="CH10" s="263"/>
      <c r="CI10" s="672"/>
      <c r="CJ10" s="599"/>
      <c r="CK10" s="497">
        <f t="shared" si="14"/>
        <v>0</v>
      </c>
      <c r="CN10" s="94"/>
      <c r="CO10" s="15">
        <v>3</v>
      </c>
      <c r="CP10" s="92"/>
      <c r="CQ10" s="353"/>
      <c r="CR10" s="92"/>
      <c r="CS10" s="355"/>
      <c r="CT10" s="354"/>
      <c r="CU10" s="503">
        <f t="shared" ref="CU10:CU30" si="48">CT10*CR10</f>
        <v>0</v>
      </c>
      <c r="CX10" s="94"/>
      <c r="CY10" s="15">
        <v>3</v>
      </c>
      <c r="CZ10" s="92"/>
      <c r="DA10" s="300"/>
      <c r="DB10" s="92"/>
      <c r="DC10" s="95"/>
      <c r="DD10" s="71"/>
      <c r="DE10" s="497">
        <f t="shared" si="15"/>
        <v>0</v>
      </c>
      <c r="DH10" s="94"/>
      <c r="DI10" s="15">
        <v>3</v>
      </c>
      <c r="DJ10" s="263"/>
      <c r="DK10" s="353"/>
      <c r="DL10" s="263"/>
      <c r="DM10" s="355"/>
      <c r="DN10" s="354"/>
      <c r="DO10" s="503">
        <f t="shared" si="16"/>
        <v>0</v>
      </c>
      <c r="DR10" s="94"/>
      <c r="DS10" s="15">
        <v>3</v>
      </c>
      <c r="DT10" s="92"/>
      <c r="DU10" s="353"/>
      <c r="DV10" s="92"/>
      <c r="DW10" s="355"/>
      <c r="DX10" s="354"/>
      <c r="DY10" s="497">
        <f t="shared" si="17"/>
        <v>0</v>
      </c>
      <c r="EB10" s="94"/>
      <c r="EC10" s="15">
        <v>3</v>
      </c>
      <c r="ED10" s="69"/>
      <c r="EE10" s="311"/>
      <c r="EF10" s="69"/>
      <c r="EG10" s="70"/>
      <c r="EH10" s="71"/>
      <c r="EI10" s="497">
        <f t="shared" si="18"/>
        <v>0</v>
      </c>
      <c r="EL10" s="94"/>
      <c r="EM10" s="15">
        <v>3</v>
      </c>
      <c r="EN10" s="69"/>
      <c r="EO10" s="311"/>
      <c r="EP10" s="69"/>
      <c r="EQ10" s="70"/>
      <c r="ER10" s="71"/>
      <c r="ES10" s="497">
        <f t="shared" si="19"/>
        <v>0</v>
      </c>
      <c r="EV10" s="397"/>
      <c r="EW10" s="15">
        <v>3</v>
      </c>
      <c r="EX10" s="263"/>
      <c r="EY10" s="304"/>
      <c r="EZ10" s="263"/>
      <c r="FA10" s="249"/>
      <c r="FB10" s="250"/>
      <c r="FC10" s="497">
        <f t="shared" si="20"/>
        <v>0</v>
      </c>
      <c r="FF10" s="397"/>
      <c r="FG10" s="15">
        <v>3</v>
      </c>
      <c r="FH10" s="263"/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/>
      <c r="FS10" s="300"/>
      <c r="FT10" s="92"/>
      <c r="FU10" s="70"/>
      <c r="FV10" s="71"/>
      <c r="FW10" s="497">
        <f t="shared" si="22"/>
        <v>0</v>
      </c>
      <c r="FZ10" s="94"/>
      <c r="GA10" s="15">
        <v>3</v>
      </c>
      <c r="GB10" s="248"/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/>
      <c r="GM10" s="300"/>
      <c r="GN10" s="429"/>
      <c r="GO10" s="95"/>
      <c r="GP10" s="71"/>
      <c r="GQ10" s="497">
        <f t="shared" si="24"/>
        <v>0</v>
      </c>
      <c r="GT10" s="94"/>
      <c r="GU10" s="15">
        <v>3</v>
      </c>
      <c r="GV10" s="263"/>
      <c r="GW10" s="304"/>
      <c r="GX10" s="263"/>
      <c r="GY10" s="296"/>
      <c r="GZ10" s="250"/>
      <c r="HA10" s="497">
        <f t="shared" si="25"/>
        <v>0</v>
      </c>
      <c r="HD10" s="94"/>
      <c r="HE10" s="15">
        <v>3</v>
      </c>
      <c r="HF10" s="263"/>
      <c r="HG10" s="304"/>
      <c r="HH10" s="263"/>
      <c r="HI10" s="296"/>
      <c r="HJ10" s="250"/>
      <c r="HK10" s="497">
        <f t="shared" si="26"/>
        <v>0</v>
      </c>
      <c r="HN10" s="94"/>
      <c r="HO10" s="15">
        <v>3</v>
      </c>
      <c r="HP10" s="263"/>
      <c r="HQ10" s="304"/>
      <c r="HR10" s="263"/>
      <c r="HS10" s="356"/>
      <c r="HT10" s="250"/>
      <c r="HU10" s="497">
        <f t="shared" si="27"/>
        <v>0</v>
      </c>
      <c r="HX10" s="106"/>
      <c r="HY10" s="15">
        <v>3</v>
      </c>
      <c r="HZ10" s="69"/>
      <c r="IA10" s="311"/>
      <c r="IB10" s="69"/>
      <c r="IC10" s="70"/>
      <c r="ID10" s="71"/>
      <c r="IE10" s="497">
        <f t="shared" si="5"/>
        <v>0</v>
      </c>
      <c r="IH10" s="106"/>
      <c r="II10" s="15">
        <v>3</v>
      </c>
      <c r="IJ10" s="69"/>
      <c r="IK10" s="311"/>
      <c r="IL10" s="69"/>
      <c r="IM10" s="70"/>
      <c r="IN10" s="71"/>
      <c r="IO10" s="497">
        <f t="shared" si="28"/>
        <v>0</v>
      </c>
      <c r="IQ10" s="638"/>
      <c r="IR10" s="94"/>
      <c r="IS10" s="15">
        <v>3</v>
      </c>
      <c r="IT10" s="263"/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/>
      <c r="JE10" s="311"/>
      <c r="JF10" s="92"/>
      <c r="JG10" s="249"/>
      <c r="JH10" s="71"/>
      <c r="JI10" s="497">
        <f t="shared" si="30"/>
        <v>0</v>
      </c>
      <c r="JJ10" s="69"/>
      <c r="JL10" s="94"/>
      <c r="JM10" s="15">
        <v>3</v>
      </c>
      <c r="JN10" s="92"/>
      <c r="JO10" s="300"/>
      <c r="JP10" s="92"/>
      <c r="JQ10" s="70"/>
      <c r="JR10" s="71"/>
      <c r="JS10" s="497">
        <f t="shared" si="31"/>
        <v>0</v>
      </c>
      <c r="JV10" s="106"/>
      <c r="JW10" s="15">
        <v>3</v>
      </c>
      <c r="JX10" s="69"/>
      <c r="JY10" s="311"/>
      <c r="JZ10" s="69"/>
      <c r="KA10" s="70"/>
      <c r="KB10" s="71"/>
      <c r="KC10" s="497">
        <f t="shared" si="32"/>
        <v>0</v>
      </c>
      <c r="KE10" s="228"/>
      <c r="KF10" s="768"/>
      <c r="KG10" s="15">
        <v>3</v>
      </c>
      <c r="KH10" s="69"/>
      <c r="KI10" s="311"/>
      <c r="KJ10" s="69"/>
      <c r="KK10" s="70"/>
      <c r="KL10" s="71"/>
      <c r="KM10" s="497">
        <f t="shared" si="33"/>
        <v>0</v>
      </c>
      <c r="KP10" s="106"/>
      <c r="KQ10" s="15">
        <v>3</v>
      </c>
      <c r="KR10" s="69"/>
      <c r="KS10" s="311"/>
      <c r="KT10" s="69"/>
      <c r="KU10" s="70"/>
      <c r="KV10" s="71"/>
      <c r="KW10" s="497">
        <f t="shared" si="34"/>
        <v>0</v>
      </c>
      <c r="KZ10" s="94"/>
      <c r="LA10" s="15">
        <v>3</v>
      </c>
      <c r="LB10" s="92"/>
      <c r="LC10" s="300"/>
      <c r="LD10" s="92"/>
      <c r="LE10" s="95"/>
      <c r="LF10" s="71"/>
      <c r="LG10" s="497">
        <f t="shared" si="35"/>
        <v>0</v>
      </c>
      <c r="LJ10" s="94"/>
      <c r="LK10" s="15">
        <v>3</v>
      </c>
      <c r="LL10" s="92"/>
      <c r="LM10" s="300"/>
      <c r="LN10" s="92"/>
      <c r="LO10" s="95"/>
      <c r="LP10" s="71"/>
      <c r="LQ10" s="497">
        <f t="shared" si="36"/>
        <v>0</v>
      </c>
      <c r="LT10" s="94"/>
      <c r="LU10" s="15">
        <v>3</v>
      </c>
      <c r="LV10" s="92"/>
      <c r="LW10" s="300"/>
      <c r="LX10" s="92"/>
      <c r="LY10" s="95"/>
      <c r="LZ10" s="71"/>
      <c r="MA10" s="497">
        <f t="shared" si="37"/>
        <v>0</v>
      </c>
      <c r="MB10" s="497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7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7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7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7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7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71">
        <v>65</v>
      </c>
      <c r="BQ11" s="630">
        <f t="shared" si="12"/>
        <v>0</v>
      </c>
      <c r="BR11" s="497"/>
      <c r="BS11" s="61"/>
      <c r="BT11" s="106"/>
      <c r="BU11" s="247">
        <v>4</v>
      </c>
      <c r="BV11" s="263">
        <v>922.6</v>
      </c>
      <c r="BW11" s="785"/>
      <c r="BX11" s="263"/>
      <c r="BY11" s="850"/>
      <c r="BZ11" s="599"/>
      <c r="CA11" s="497">
        <f t="shared" si="13"/>
        <v>0</v>
      </c>
      <c r="CC11" s="61"/>
      <c r="CD11" s="642"/>
      <c r="CE11" s="15">
        <v>4</v>
      </c>
      <c r="CF11" s="263"/>
      <c r="CG11" s="785"/>
      <c r="CH11" s="263"/>
      <c r="CI11" s="672"/>
      <c r="CJ11" s="599"/>
      <c r="CK11" s="497">
        <f t="shared" si="14"/>
        <v>0</v>
      </c>
      <c r="CM11" s="61"/>
      <c r="CN11" s="94"/>
      <c r="CO11" s="15">
        <v>4</v>
      </c>
      <c r="CP11" s="92"/>
      <c r="CQ11" s="353"/>
      <c r="CR11" s="92"/>
      <c r="CS11" s="355"/>
      <c r="CT11" s="354"/>
      <c r="CU11" s="503">
        <f t="shared" si="48"/>
        <v>0</v>
      </c>
      <c r="CW11" s="61"/>
      <c r="CX11" s="106"/>
      <c r="CY11" s="15">
        <v>4</v>
      </c>
      <c r="CZ11" s="92"/>
      <c r="DA11" s="300"/>
      <c r="DB11" s="92"/>
      <c r="DC11" s="95"/>
      <c r="DD11" s="71"/>
      <c r="DE11" s="497">
        <f t="shared" si="15"/>
        <v>0</v>
      </c>
      <c r="DG11" s="61"/>
      <c r="DH11" s="106"/>
      <c r="DI11" s="15">
        <v>4</v>
      </c>
      <c r="DJ11" s="263"/>
      <c r="DK11" s="353"/>
      <c r="DL11" s="263"/>
      <c r="DM11" s="355"/>
      <c r="DN11" s="354"/>
      <c r="DO11" s="503">
        <f t="shared" si="16"/>
        <v>0</v>
      </c>
      <c r="DQ11" s="61"/>
      <c r="DR11" s="106"/>
      <c r="DS11" s="15">
        <v>4</v>
      </c>
      <c r="DT11" s="92"/>
      <c r="DU11" s="353"/>
      <c r="DV11" s="92"/>
      <c r="DW11" s="355"/>
      <c r="DX11" s="354"/>
      <c r="DY11" s="497">
        <f t="shared" si="17"/>
        <v>0</v>
      </c>
      <c r="EA11" s="61"/>
      <c r="EB11" s="106"/>
      <c r="EC11" s="15">
        <v>4</v>
      </c>
      <c r="ED11" s="69"/>
      <c r="EE11" s="311"/>
      <c r="EF11" s="69"/>
      <c r="EG11" s="70"/>
      <c r="EH11" s="71"/>
      <c r="EI11" s="497">
        <f t="shared" si="18"/>
        <v>0</v>
      </c>
      <c r="EK11" s="61"/>
      <c r="EL11" s="106"/>
      <c r="EM11" s="15">
        <v>4</v>
      </c>
      <c r="EN11" s="69"/>
      <c r="EO11" s="311"/>
      <c r="EP11" s="69"/>
      <c r="EQ11" s="70"/>
      <c r="ER11" s="71"/>
      <c r="ES11" s="497">
        <f t="shared" si="19"/>
        <v>0</v>
      </c>
      <c r="EU11" s="661"/>
      <c r="EV11" s="397"/>
      <c r="EW11" s="15">
        <v>4</v>
      </c>
      <c r="EX11" s="263"/>
      <c r="EY11" s="304"/>
      <c r="EZ11" s="263"/>
      <c r="FA11" s="249"/>
      <c r="FB11" s="250"/>
      <c r="FC11" s="497">
        <f t="shared" si="20"/>
        <v>0</v>
      </c>
      <c r="FE11" s="61"/>
      <c r="FF11" s="397"/>
      <c r="FG11" s="15">
        <v>4</v>
      </c>
      <c r="FH11" s="263"/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/>
      <c r="FS11" s="300"/>
      <c r="FT11" s="92"/>
      <c r="FU11" s="70"/>
      <c r="FV11" s="71"/>
      <c r="FW11" s="497">
        <f t="shared" si="22"/>
        <v>0</v>
      </c>
      <c r="FY11" s="61"/>
      <c r="FZ11" s="106"/>
      <c r="GA11" s="15">
        <v>4</v>
      </c>
      <c r="GB11" s="248"/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/>
      <c r="GM11" s="300"/>
      <c r="GN11" s="429"/>
      <c r="GO11" s="95"/>
      <c r="GP11" s="71"/>
      <c r="GQ11" s="497">
        <f t="shared" si="24"/>
        <v>0</v>
      </c>
      <c r="GS11" s="61"/>
      <c r="GT11" s="106"/>
      <c r="GU11" s="15">
        <v>4</v>
      </c>
      <c r="GV11" s="263"/>
      <c r="GW11" s="304"/>
      <c r="GX11" s="263"/>
      <c r="GY11" s="296"/>
      <c r="GZ11" s="250"/>
      <c r="HA11" s="497">
        <f t="shared" si="25"/>
        <v>0</v>
      </c>
      <c r="HC11" s="61"/>
      <c r="HD11" s="106"/>
      <c r="HE11" s="15">
        <v>4</v>
      </c>
      <c r="HF11" s="263"/>
      <c r="HG11" s="304"/>
      <c r="HH11" s="263"/>
      <c r="HI11" s="296"/>
      <c r="HJ11" s="250"/>
      <c r="HK11" s="497">
        <f t="shared" si="26"/>
        <v>0</v>
      </c>
      <c r="HM11" s="61"/>
      <c r="HN11" s="106"/>
      <c r="HO11" s="15">
        <v>4</v>
      </c>
      <c r="HP11" s="263"/>
      <c r="HQ11" s="304"/>
      <c r="HR11" s="263"/>
      <c r="HS11" s="356"/>
      <c r="HT11" s="250"/>
      <c r="HU11" s="497">
        <f t="shared" si="27"/>
        <v>0</v>
      </c>
      <c r="HW11" s="61"/>
      <c r="HX11" s="106"/>
      <c r="HY11" s="15">
        <v>4</v>
      </c>
      <c r="HZ11" s="69"/>
      <c r="IA11" s="311"/>
      <c r="IB11" s="69"/>
      <c r="IC11" s="70"/>
      <c r="ID11" s="71"/>
      <c r="IE11" s="497">
        <f t="shared" si="5"/>
        <v>0</v>
      </c>
      <c r="IG11" s="61"/>
      <c r="IH11" s="106"/>
      <c r="II11" s="15">
        <v>4</v>
      </c>
      <c r="IJ11" s="69"/>
      <c r="IK11" s="311"/>
      <c r="IL11" s="69"/>
      <c r="IM11" s="70"/>
      <c r="IN11" s="71"/>
      <c r="IO11" s="497">
        <f t="shared" si="28"/>
        <v>0</v>
      </c>
      <c r="IQ11" s="639"/>
      <c r="IR11" s="106"/>
      <c r="IS11" s="15">
        <v>4</v>
      </c>
      <c r="IT11" s="263"/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/>
      <c r="JE11" s="311"/>
      <c r="JF11" s="92"/>
      <c r="JG11" s="249"/>
      <c r="JH11" s="71"/>
      <c r="JI11" s="497">
        <f t="shared" si="30"/>
        <v>0</v>
      </c>
      <c r="JJ11" s="69"/>
      <c r="JK11" s="61"/>
      <c r="JL11" s="106"/>
      <c r="JM11" s="15">
        <v>4</v>
      </c>
      <c r="JN11" s="92"/>
      <c r="JO11" s="300"/>
      <c r="JP11" s="92"/>
      <c r="JQ11" s="70"/>
      <c r="JR11" s="71"/>
      <c r="JS11" s="497">
        <f t="shared" si="31"/>
        <v>0</v>
      </c>
      <c r="JU11" s="61"/>
      <c r="JV11" s="106"/>
      <c r="JW11" s="15">
        <v>4</v>
      </c>
      <c r="JX11" s="69"/>
      <c r="JY11" s="311"/>
      <c r="JZ11" s="69"/>
      <c r="KA11" s="70"/>
      <c r="KB11" s="71"/>
      <c r="KC11" s="497">
        <f t="shared" si="32"/>
        <v>0</v>
      </c>
      <c r="KE11" s="760"/>
      <c r="KF11" s="768"/>
      <c r="KG11" s="15">
        <v>4</v>
      </c>
      <c r="KH11" s="69"/>
      <c r="KI11" s="311"/>
      <c r="KJ11" s="69"/>
      <c r="KK11" s="70"/>
      <c r="KL11" s="71"/>
      <c r="KM11" s="497">
        <f t="shared" si="33"/>
        <v>0</v>
      </c>
      <c r="KO11" s="61"/>
      <c r="KP11" s="106"/>
      <c r="KQ11" s="15">
        <v>4</v>
      </c>
      <c r="KR11" s="69"/>
      <c r="KS11" s="311"/>
      <c r="KT11" s="69"/>
      <c r="KU11" s="70"/>
      <c r="KV11" s="71"/>
      <c r="KW11" s="497">
        <f t="shared" si="34"/>
        <v>0</v>
      </c>
      <c r="KY11" s="61"/>
      <c r="KZ11" s="106"/>
      <c r="LA11" s="15">
        <v>4</v>
      </c>
      <c r="LB11" s="92"/>
      <c r="LC11" s="300"/>
      <c r="LD11" s="92"/>
      <c r="LE11" s="95"/>
      <c r="LF11" s="71"/>
      <c r="LG11" s="497">
        <f t="shared" si="35"/>
        <v>0</v>
      </c>
      <c r="LI11" s="61"/>
      <c r="LJ11" s="106"/>
      <c r="LK11" s="15">
        <v>4</v>
      </c>
      <c r="LL11" s="92"/>
      <c r="LM11" s="300"/>
      <c r="LN11" s="92"/>
      <c r="LO11" s="95"/>
      <c r="LP11" s="71"/>
      <c r="LQ11" s="497">
        <f t="shared" si="36"/>
        <v>0</v>
      </c>
      <c r="LS11" s="61"/>
      <c r="LT11" s="106"/>
      <c r="LU11" s="15">
        <v>4</v>
      </c>
      <c r="LV11" s="92"/>
      <c r="LW11" s="300"/>
      <c r="LX11" s="92"/>
      <c r="LY11" s="95"/>
      <c r="LZ11" s="71"/>
      <c r="MA11" s="497">
        <f t="shared" si="37"/>
        <v>0</v>
      </c>
      <c r="MB11" s="497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7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7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7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7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7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71">
        <v>65</v>
      </c>
      <c r="BQ12" s="630">
        <f t="shared" si="12"/>
        <v>0</v>
      </c>
      <c r="BR12" s="497"/>
      <c r="BT12" s="106"/>
      <c r="BU12" s="247">
        <v>5</v>
      </c>
      <c r="BV12" s="263">
        <v>929</v>
      </c>
      <c r="BW12" s="785"/>
      <c r="BX12" s="263"/>
      <c r="BY12" s="850"/>
      <c r="BZ12" s="599"/>
      <c r="CA12" s="497">
        <f t="shared" si="13"/>
        <v>0</v>
      </c>
      <c r="CD12" s="642"/>
      <c r="CE12" s="15">
        <v>5</v>
      </c>
      <c r="CF12" s="263"/>
      <c r="CG12" s="785"/>
      <c r="CH12" s="263"/>
      <c r="CI12" s="672"/>
      <c r="CJ12" s="599"/>
      <c r="CK12" s="497">
        <f t="shared" si="14"/>
        <v>0</v>
      </c>
      <c r="CN12" s="94"/>
      <c r="CO12" s="15">
        <v>5</v>
      </c>
      <c r="CP12" s="92"/>
      <c r="CQ12" s="353"/>
      <c r="CR12" s="92"/>
      <c r="CS12" s="355"/>
      <c r="CT12" s="354"/>
      <c r="CU12" s="503">
        <f t="shared" si="48"/>
        <v>0</v>
      </c>
      <c r="CX12" s="106"/>
      <c r="CY12" s="15">
        <v>5</v>
      </c>
      <c r="CZ12" s="92"/>
      <c r="DA12" s="300"/>
      <c r="DB12" s="92"/>
      <c r="DC12" s="95"/>
      <c r="DD12" s="71"/>
      <c r="DE12" s="497">
        <f t="shared" si="15"/>
        <v>0</v>
      </c>
      <c r="DH12" s="106"/>
      <c r="DI12" s="15">
        <v>5</v>
      </c>
      <c r="DJ12" s="263"/>
      <c r="DK12" s="353"/>
      <c r="DL12" s="263"/>
      <c r="DM12" s="355"/>
      <c r="DN12" s="354"/>
      <c r="DO12" s="503">
        <f t="shared" si="16"/>
        <v>0</v>
      </c>
      <c r="DR12" s="106"/>
      <c r="DS12" s="15">
        <v>5</v>
      </c>
      <c r="DT12" s="92"/>
      <c r="DU12" s="353"/>
      <c r="DV12" s="92"/>
      <c r="DW12" s="355"/>
      <c r="DX12" s="354"/>
      <c r="DY12" s="497">
        <f t="shared" si="17"/>
        <v>0</v>
      </c>
      <c r="EB12" s="106"/>
      <c r="EC12" s="15">
        <v>5</v>
      </c>
      <c r="ED12" s="69"/>
      <c r="EE12" s="311"/>
      <c r="EF12" s="69"/>
      <c r="EG12" s="70"/>
      <c r="EH12" s="71"/>
      <c r="EI12" s="497">
        <f t="shared" si="18"/>
        <v>0</v>
      </c>
      <c r="EL12" s="106"/>
      <c r="EM12" s="15">
        <v>5</v>
      </c>
      <c r="EN12" s="69"/>
      <c r="EO12" s="311"/>
      <c r="EP12" s="69"/>
      <c r="EQ12" s="70"/>
      <c r="ER12" s="71"/>
      <c r="ES12" s="497">
        <f t="shared" si="19"/>
        <v>0</v>
      </c>
      <c r="EV12" s="397"/>
      <c r="EW12" s="15">
        <v>5</v>
      </c>
      <c r="EX12" s="263"/>
      <c r="EY12" s="304"/>
      <c r="EZ12" s="263"/>
      <c r="FA12" s="249"/>
      <c r="FB12" s="250"/>
      <c r="FC12" s="497">
        <f t="shared" si="20"/>
        <v>0</v>
      </c>
      <c r="FF12" s="397"/>
      <c r="FG12" s="15">
        <v>5</v>
      </c>
      <c r="FH12" s="263"/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/>
      <c r="FS12" s="300"/>
      <c r="FT12" s="92"/>
      <c r="FU12" s="70"/>
      <c r="FV12" s="71"/>
      <c r="FW12" s="497">
        <f t="shared" si="22"/>
        <v>0</v>
      </c>
      <c r="FZ12" s="106"/>
      <c r="GA12" s="15">
        <v>5</v>
      </c>
      <c r="GB12" s="248"/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/>
      <c r="GM12" s="300"/>
      <c r="GN12" s="429"/>
      <c r="GO12" s="95"/>
      <c r="GP12" s="71"/>
      <c r="GQ12" s="497">
        <f t="shared" si="24"/>
        <v>0</v>
      </c>
      <c r="GT12" s="106"/>
      <c r="GU12" s="15">
        <v>5</v>
      </c>
      <c r="GV12" s="263"/>
      <c r="GW12" s="304"/>
      <c r="GX12" s="263"/>
      <c r="GY12" s="296"/>
      <c r="GZ12" s="250"/>
      <c r="HA12" s="497">
        <f t="shared" si="25"/>
        <v>0</v>
      </c>
      <c r="HD12" s="106"/>
      <c r="HE12" s="15">
        <v>5</v>
      </c>
      <c r="HF12" s="263"/>
      <c r="HG12" s="304"/>
      <c r="HH12" s="263"/>
      <c r="HI12" s="296"/>
      <c r="HJ12" s="250"/>
      <c r="HK12" s="497">
        <f t="shared" si="26"/>
        <v>0</v>
      </c>
      <c r="HN12" s="106"/>
      <c r="HO12" s="15">
        <v>5</v>
      </c>
      <c r="HP12" s="263"/>
      <c r="HQ12" s="304"/>
      <c r="HR12" s="263"/>
      <c r="HS12" s="356"/>
      <c r="HT12" s="250"/>
      <c r="HU12" s="497">
        <f t="shared" si="27"/>
        <v>0</v>
      </c>
      <c r="HX12" s="106"/>
      <c r="HY12" s="15">
        <v>5</v>
      </c>
      <c r="HZ12" s="69"/>
      <c r="IA12" s="311"/>
      <c r="IB12" s="69"/>
      <c r="IC12" s="70"/>
      <c r="ID12" s="71"/>
      <c r="IE12" s="497">
        <f t="shared" si="5"/>
        <v>0</v>
      </c>
      <c r="IH12" s="106"/>
      <c r="II12" s="15">
        <v>5</v>
      </c>
      <c r="IJ12" s="69"/>
      <c r="IK12" s="311"/>
      <c r="IL12" s="69"/>
      <c r="IM12" s="70"/>
      <c r="IN12" s="71"/>
      <c r="IO12" s="497">
        <f t="shared" si="28"/>
        <v>0</v>
      </c>
      <c r="IQ12" s="638"/>
      <c r="IR12" s="106"/>
      <c r="IS12" s="15">
        <v>5</v>
      </c>
      <c r="IT12" s="263"/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/>
      <c r="JE12" s="311"/>
      <c r="JF12" s="92"/>
      <c r="JG12" s="249"/>
      <c r="JH12" s="71"/>
      <c r="JI12" s="497">
        <f t="shared" si="30"/>
        <v>0</v>
      </c>
      <c r="JJ12" s="69"/>
      <c r="JL12" s="106"/>
      <c r="JM12" s="15">
        <v>5</v>
      </c>
      <c r="JN12" s="92"/>
      <c r="JO12" s="300"/>
      <c r="JP12" s="92"/>
      <c r="JQ12" s="70"/>
      <c r="JR12" s="71"/>
      <c r="JS12" s="497">
        <f t="shared" si="31"/>
        <v>0</v>
      </c>
      <c r="JV12" s="106"/>
      <c r="JW12" s="15">
        <v>5</v>
      </c>
      <c r="JX12" s="69"/>
      <c r="JY12" s="311"/>
      <c r="JZ12" s="69"/>
      <c r="KA12" s="70"/>
      <c r="KB12" s="71"/>
      <c r="KC12" s="497">
        <f t="shared" si="32"/>
        <v>0</v>
      </c>
      <c r="KE12" s="228"/>
      <c r="KF12" s="768"/>
      <c r="KG12" s="15">
        <v>5</v>
      </c>
      <c r="KH12" s="69"/>
      <c r="KI12" s="311"/>
      <c r="KJ12" s="69"/>
      <c r="KK12" s="70"/>
      <c r="KL12" s="71"/>
      <c r="KM12" s="497">
        <f t="shared" si="33"/>
        <v>0</v>
      </c>
      <c r="KP12" s="106"/>
      <c r="KQ12" s="15">
        <v>5</v>
      </c>
      <c r="KR12" s="69"/>
      <c r="KS12" s="311"/>
      <c r="KT12" s="69"/>
      <c r="KU12" s="70"/>
      <c r="KV12" s="71"/>
      <c r="KW12" s="497">
        <f t="shared" si="34"/>
        <v>0</v>
      </c>
      <c r="KZ12" s="106"/>
      <c r="LA12" s="15">
        <v>5</v>
      </c>
      <c r="LB12" s="92"/>
      <c r="LC12" s="300"/>
      <c r="LD12" s="92"/>
      <c r="LE12" s="95"/>
      <c r="LF12" s="71"/>
      <c r="LG12" s="497">
        <f t="shared" si="35"/>
        <v>0</v>
      </c>
      <c r="LJ12" s="106"/>
      <c r="LK12" s="15">
        <v>5</v>
      </c>
      <c r="LL12" s="92"/>
      <c r="LM12" s="300"/>
      <c r="LN12" s="92"/>
      <c r="LO12" s="95"/>
      <c r="LP12" s="71"/>
      <c r="LQ12" s="497">
        <f t="shared" si="36"/>
        <v>0</v>
      </c>
      <c r="LT12" s="106"/>
      <c r="LU12" s="15">
        <v>5</v>
      </c>
      <c r="LV12" s="92"/>
      <c r="LW12" s="300"/>
      <c r="LX12" s="92"/>
      <c r="LY12" s="95"/>
      <c r="LZ12" s="71"/>
      <c r="MA12" s="497">
        <f t="shared" si="37"/>
        <v>0</v>
      </c>
      <c r="MB12" s="497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7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7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7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7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7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71">
        <v>65</v>
      </c>
      <c r="BQ13" s="630">
        <f t="shared" si="12"/>
        <v>0</v>
      </c>
      <c r="BR13" s="497"/>
      <c r="BT13" s="106"/>
      <c r="BU13" s="247">
        <v>6</v>
      </c>
      <c r="BV13" s="263">
        <v>909</v>
      </c>
      <c r="BW13" s="785"/>
      <c r="BX13" s="263"/>
      <c r="BY13" s="850"/>
      <c r="BZ13" s="599"/>
      <c r="CA13" s="497">
        <f t="shared" si="13"/>
        <v>0</v>
      </c>
      <c r="CD13" s="642"/>
      <c r="CE13" s="15">
        <v>6</v>
      </c>
      <c r="CF13" s="263"/>
      <c r="CG13" s="785"/>
      <c r="CH13" s="263"/>
      <c r="CI13" s="672"/>
      <c r="CJ13" s="599"/>
      <c r="CK13" s="497">
        <f t="shared" si="14"/>
        <v>0</v>
      </c>
      <c r="CN13" s="94"/>
      <c r="CO13" s="15">
        <v>6</v>
      </c>
      <c r="CP13" s="92"/>
      <c r="CQ13" s="353"/>
      <c r="CR13" s="92"/>
      <c r="CS13" s="355"/>
      <c r="CT13" s="354"/>
      <c r="CU13" s="503">
        <f t="shared" si="48"/>
        <v>0</v>
      </c>
      <c r="CX13" s="106"/>
      <c r="CY13" s="15">
        <v>6</v>
      </c>
      <c r="CZ13" s="92"/>
      <c r="DA13" s="300"/>
      <c r="DB13" s="92"/>
      <c r="DC13" s="95"/>
      <c r="DD13" s="71"/>
      <c r="DE13" s="497">
        <f t="shared" si="15"/>
        <v>0</v>
      </c>
      <c r="DH13" s="106"/>
      <c r="DI13" s="15">
        <v>6</v>
      </c>
      <c r="DJ13" s="263"/>
      <c r="DK13" s="353"/>
      <c r="DL13" s="263"/>
      <c r="DM13" s="355"/>
      <c r="DN13" s="354"/>
      <c r="DO13" s="503">
        <f t="shared" si="16"/>
        <v>0</v>
      </c>
      <c r="DR13" s="106"/>
      <c r="DS13" s="15">
        <v>6</v>
      </c>
      <c r="DT13" s="92"/>
      <c r="DU13" s="353"/>
      <c r="DV13" s="92"/>
      <c r="DW13" s="355"/>
      <c r="DX13" s="354"/>
      <c r="DY13" s="497">
        <f t="shared" si="17"/>
        <v>0</v>
      </c>
      <c r="EB13" s="106"/>
      <c r="EC13" s="15">
        <v>6</v>
      </c>
      <c r="ED13" s="69"/>
      <c r="EE13" s="311"/>
      <c r="EF13" s="69"/>
      <c r="EG13" s="70"/>
      <c r="EH13" s="71"/>
      <c r="EI13" s="497">
        <f t="shared" si="18"/>
        <v>0</v>
      </c>
      <c r="EL13" s="106"/>
      <c r="EM13" s="15">
        <v>6</v>
      </c>
      <c r="EN13" s="69"/>
      <c r="EO13" s="311"/>
      <c r="EP13" s="69"/>
      <c r="EQ13" s="70"/>
      <c r="ER13" s="71"/>
      <c r="ES13" s="497">
        <f t="shared" si="19"/>
        <v>0</v>
      </c>
      <c r="EV13" s="397"/>
      <c r="EW13" s="15">
        <v>6</v>
      </c>
      <c r="EX13" s="263"/>
      <c r="EY13" s="304"/>
      <c r="EZ13" s="263"/>
      <c r="FA13" s="249"/>
      <c r="FB13" s="250"/>
      <c r="FC13" s="497">
        <f t="shared" si="20"/>
        <v>0</v>
      </c>
      <c r="FF13" s="397"/>
      <c r="FG13" s="15">
        <v>6</v>
      </c>
      <c r="FH13" s="263"/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/>
      <c r="FS13" s="300"/>
      <c r="FT13" s="92"/>
      <c r="FU13" s="70"/>
      <c r="FV13" s="71"/>
      <c r="FW13" s="497">
        <f t="shared" si="22"/>
        <v>0</v>
      </c>
      <c r="FZ13" s="106"/>
      <c r="GA13" s="15">
        <v>6</v>
      </c>
      <c r="GB13" s="69"/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/>
      <c r="GM13" s="300"/>
      <c r="GN13" s="429"/>
      <c r="GO13" s="95"/>
      <c r="GP13" s="71"/>
      <c r="GQ13" s="497">
        <f t="shared" si="24"/>
        <v>0</v>
      </c>
      <c r="GT13" s="106"/>
      <c r="GU13" s="15">
        <v>6</v>
      </c>
      <c r="GV13" s="263"/>
      <c r="GW13" s="304"/>
      <c r="GX13" s="263"/>
      <c r="GY13" s="296"/>
      <c r="GZ13" s="250"/>
      <c r="HA13" s="497">
        <f t="shared" si="25"/>
        <v>0</v>
      </c>
      <c r="HD13" s="106"/>
      <c r="HE13" s="15">
        <v>6</v>
      </c>
      <c r="HF13" s="263"/>
      <c r="HG13" s="304"/>
      <c r="HH13" s="263"/>
      <c r="HI13" s="296"/>
      <c r="HJ13" s="250"/>
      <c r="HK13" s="497">
        <f t="shared" si="26"/>
        <v>0</v>
      </c>
      <c r="HN13" s="106"/>
      <c r="HO13" s="15">
        <v>6</v>
      </c>
      <c r="HP13" s="263"/>
      <c r="HQ13" s="304"/>
      <c r="HR13" s="263"/>
      <c r="HS13" s="356"/>
      <c r="HT13" s="250"/>
      <c r="HU13" s="497">
        <f t="shared" si="27"/>
        <v>0</v>
      </c>
      <c r="HX13" s="106"/>
      <c r="HY13" s="15">
        <v>6</v>
      </c>
      <c r="HZ13" s="69"/>
      <c r="IA13" s="311"/>
      <c r="IB13" s="69"/>
      <c r="IC13" s="70"/>
      <c r="ID13" s="71"/>
      <c r="IE13" s="497">
        <f t="shared" si="5"/>
        <v>0</v>
      </c>
      <c r="IH13" s="106"/>
      <c r="II13" s="15">
        <v>6</v>
      </c>
      <c r="IJ13" s="69"/>
      <c r="IK13" s="311"/>
      <c r="IL13" s="69"/>
      <c r="IM13" s="70"/>
      <c r="IN13" s="71"/>
      <c r="IO13" s="497">
        <f t="shared" si="28"/>
        <v>0</v>
      </c>
      <c r="IQ13" s="638"/>
      <c r="IR13" s="106"/>
      <c r="IS13" s="15">
        <v>6</v>
      </c>
      <c r="IT13" s="263"/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/>
      <c r="JE13" s="311"/>
      <c r="JF13" s="92"/>
      <c r="JG13" s="249"/>
      <c r="JH13" s="71"/>
      <c r="JI13" s="497">
        <f t="shared" si="30"/>
        <v>0</v>
      </c>
      <c r="JJ13" s="69"/>
      <c r="JL13" s="106"/>
      <c r="JM13" s="15">
        <v>6</v>
      </c>
      <c r="JN13" s="92"/>
      <c r="JO13" s="300"/>
      <c r="JP13" s="92"/>
      <c r="JQ13" s="70"/>
      <c r="JR13" s="71"/>
      <c r="JS13" s="497">
        <f t="shared" si="31"/>
        <v>0</v>
      </c>
      <c r="JV13" s="106"/>
      <c r="JW13" s="15">
        <v>6</v>
      </c>
      <c r="JX13" s="69"/>
      <c r="JY13" s="311"/>
      <c r="JZ13" s="69"/>
      <c r="KA13" s="70"/>
      <c r="KB13" s="71"/>
      <c r="KC13" s="497">
        <f t="shared" si="32"/>
        <v>0</v>
      </c>
      <c r="KE13" s="228"/>
      <c r="KF13" s="768"/>
      <c r="KG13" s="15">
        <v>6</v>
      </c>
      <c r="KH13" s="69"/>
      <c r="KI13" s="311"/>
      <c r="KJ13" s="69"/>
      <c r="KK13" s="70"/>
      <c r="KL13" s="71"/>
      <c r="KM13" s="497">
        <f t="shared" si="33"/>
        <v>0</v>
      </c>
      <c r="KP13" s="106"/>
      <c r="KQ13" s="15">
        <v>6</v>
      </c>
      <c r="KR13" s="69"/>
      <c r="KS13" s="311"/>
      <c r="KT13" s="69"/>
      <c r="KU13" s="70"/>
      <c r="KV13" s="71"/>
      <c r="KW13" s="497">
        <f t="shared" si="34"/>
        <v>0</v>
      </c>
      <c r="KZ13" s="106"/>
      <c r="LA13" s="15">
        <v>6</v>
      </c>
      <c r="LB13" s="92"/>
      <c r="LC13" s="300"/>
      <c r="LD13" s="92"/>
      <c r="LE13" s="95"/>
      <c r="LF13" s="71"/>
      <c r="LG13" s="497">
        <f t="shared" si="35"/>
        <v>0</v>
      </c>
      <c r="LJ13" s="106"/>
      <c r="LK13" s="15">
        <v>6</v>
      </c>
      <c r="LL13" s="92"/>
      <c r="LM13" s="300"/>
      <c r="LN13" s="92"/>
      <c r="LO13" s="95"/>
      <c r="LP13" s="71"/>
      <c r="LQ13" s="497">
        <f t="shared" si="36"/>
        <v>0</v>
      </c>
      <c r="LT13" s="106"/>
      <c r="LU13" s="15">
        <v>6</v>
      </c>
      <c r="LV13" s="92"/>
      <c r="LW13" s="300"/>
      <c r="LX13" s="92"/>
      <c r="LY13" s="95"/>
      <c r="LZ13" s="71"/>
      <c r="MA13" s="497">
        <f t="shared" si="37"/>
        <v>0</v>
      </c>
      <c r="MB13" s="497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7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7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7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7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7">
        <f t="shared" si="11"/>
        <v>0</v>
      </c>
      <c r="BJ14" s="1046"/>
      <c r="BK14" s="15">
        <v>7</v>
      </c>
      <c r="BL14" s="263">
        <v>876.3</v>
      </c>
      <c r="BM14" s="231"/>
      <c r="BN14" s="263"/>
      <c r="BO14" s="296"/>
      <c r="BP14" s="671">
        <v>65</v>
      </c>
      <c r="BQ14" s="630">
        <f t="shared" si="12"/>
        <v>0</v>
      </c>
      <c r="BR14" s="497"/>
      <c r="BT14" s="106"/>
      <c r="BU14" s="247">
        <v>7</v>
      </c>
      <c r="BV14" s="263">
        <v>906.3</v>
      </c>
      <c r="BW14" s="926"/>
      <c r="BX14" s="927"/>
      <c r="BY14" s="1050"/>
      <c r="BZ14" s="281"/>
      <c r="CA14" s="711">
        <f t="shared" si="13"/>
        <v>0</v>
      </c>
      <c r="CD14" s="642"/>
      <c r="CE14" s="15">
        <v>7</v>
      </c>
      <c r="CF14" s="263"/>
      <c r="CG14" s="785"/>
      <c r="CH14" s="263"/>
      <c r="CI14" s="672"/>
      <c r="CJ14" s="599"/>
      <c r="CK14" s="497">
        <f t="shared" si="14"/>
        <v>0</v>
      </c>
      <c r="CN14" s="94"/>
      <c r="CO14" s="15">
        <v>7</v>
      </c>
      <c r="CP14" s="92"/>
      <c r="CQ14" s="353"/>
      <c r="CR14" s="92"/>
      <c r="CS14" s="355"/>
      <c r="CT14" s="354"/>
      <c r="CU14" s="503">
        <f t="shared" si="48"/>
        <v>0</v>
      </c>
      <c r="CX14" s="106"/>
      <c r="CY14" s="15">
        <v>7</v>
      </c>
      <c r="CZ14" s="92"/>
      <c r="DA14" s="300"/>
      <c r="DB14" s="92"/>
      <c r="DC14" s="95"/>
      <c r="DD14" s="71"/>
      <c r="DE14" s="497">
        <f t="shared" si="15"/>
        <v>0</v>
      </c>
      <c r="DH14" s="106"/>
      <c r="DI14" s="15">
        <v>7</v>
      </c>
      <c r="DJ14" s="263"/>
      <c r="DK14" s="353"/>
      <c r="DL14" s="263"/>
      <c r="DM14" s="355"/>
      <c r="DN14" s="354"/>
      <c r="DO14" s="503">
        <f t="shared" si="16"/>
        <v>0</v>
      </c>
      <c r="DR14" s="106"/>
      <c r="DS14" s="15">
        <v>7</v>
      </c>
      <c r="DT14" s="92"/>
      <c r="DU14" s="353"/>
      <c r="DV14" s="92"/>
      <c r="DW14" s="355"/>
      <c r="DX14" s="354"/>
      <c r="DY14" s="497">
        <f t="shared" si="17"/>
        <v>0</v>
      </c>
      <c r="EB14" s="106"/>
      <c r="EC14" s="15">
        <v>7</v>
      </c>
      <c r="ED14" s="69"/>
      <c r="EE14" s="311"/>
      <c r="EF14" s="69"/>
      <c r="EG14" s="70"/>
      <c r="EH14" s="71"/>
      <c r="EI14" s="497">
        <f t="shared" si="18"/>
        <v>0</v>
      </c>
      <c r="EL14" s="106"/>
      <c r="EM14" s="15">
        <v>7</v>
      </c>
      <c r="EN14" s="69"/>
      <c r="EO14" s="311"/>
      <c r="EP14" s="69"/>
      <c r="EQ14" s="70"/>
      <c r="ER14" s="71"/>
      <c r="ES14" s="497">
        <f t="shared" si="19"/>
        <v>0</v>
      </c>
      <c r="EV14" s="397"/>
      <c r="EW14" s="15">
        <v>7</v>
      </c>
      <c r="EX14" s="263"/>
      <c r="EY14" s="304"/>
      <c r="EZ14" s="263"/>
      <c r="FA14" s="249"/>
      <c r="FB14" s="250"/>
      <c r="FC14" s="497">
        <f t="shared" si="20"/>
        <v>0</v>
      </c>
      <c r="FF14" s="397"/>
      <c r="FG14" s="15">
        <v>7</v>
      </c>
      <c r="FH14" s="263"/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/>
      <c r="FS14" s="300"/>
      <c r="FT14" s="92"/>
      <c r="FU14" s="70"/>
      <c r="FV14" s="71"/>
      <c r="FW14" s="497">
        <f t="shared" si="22"/>
        <v>0</v>
      </c>
      <c r="FZ14" s="106"/>
      <c r="GA14" s="15">
        <v>7</v>
      </c>
      <c r="GB14" s="69"/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/>
      <c r="GM14" s="300"/>
      <c r="GN14" s="429"/>
      <c r="GO14" s="95"/>
      <c r="GP14" s="71"/>
      <c r="GQ14" s="497">
        <f t="shared" si="24"/>
        <v>0</v>
      </c>
      <c r="GT14" s="106"/>
      <c r="GU14" s="15">
        <v>7</v>
      </c>
      <c r="GV14" s="263"/>
      <c r="GW14" s="304"/>
      <c r="GX14" s="263"/>
      <c r="GY14" s="296"/>
      <c r="GZ14" s="250"/>
      <c r="HA14" s="497">
        <f t="shared" si="25"/>
        <v>0</v>
      </c>
      <c r="HD14" s="106"/>
      <c r="HE14" s="15">
        <v>7</v>
      </c>
      <c r="HF14" s="263"/>
      <c r="HG14" s="304"/>
      <c r="HH14" s="263"/>
      <c r="HI14" s="296"/>
      <c r="HJ14" s="250"/>
      <c r="HK14" s="497">
        <f t="shared" si="26"/>
        <v>0</v>
      </c>
      <c r="HN14" s="106"/>
      <c r="HO14" s="15">
        <v>7</v>
      </c>
      <c r="HP14" s="263"/>
      <c r="HQ14" s="304"/>
      <c r="HR14" s="263"/>
      <c r="HS14" s="356"/>
      <c r="HT14" s="250"/>
      <c r="HU14" s="497">
        <f t="shared" si="27"/>
        <v>0</v>
      </c>
      <c r="HX14" s="106"/>
      <c r="HY14" s="15">
        <v>7</v>
      </c>
      <c r="HZ14" s="69"/>
      <c r="IA14" s="311"/>
      <c r="IB14" s="69"/>
      <c r="IC14" s="70"/>
      <c r="ID14" s="71"/>
      <c r="IE14" s="497">
        <f t="shared" si="5"/>
        <v>0</v>
      </c>
      <c r="IH14" s="106"/>
      <c r="II14" s="15">
        <v>7</v>
      </c>
      <c r="IJ14" s="69"/>
      <c r="IK14" s="311"/>
      <c r="IL14" s="69"/>
      <c r="IM14" s="70"/>
      <c r="IN14" s="71"/>
      <c r="IO14" s="497">
        <f t="shared" si="28"/>
        <v>0</v>
      </c>
      <c r="IQ14" s="635"/>
      <c r="IR14" s="106"/>
      <c r="IS14" s="15">
        <v>7</v>
      </c>
      <c r="IT14" s="263"/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/>
      <c r="JE14" s="311"/>
      <c r="JF14" s="92"/>
      <c r="JG14" s="249"/>
      <c r="JH14" s="71"/>
      <c r="JI14" s="497">
        <f t="shared" si="30"/>
        <v>0</v>
      </c>
      <c r="JJ14" s="69"/>
      <c r="JL14" s="106"/>
      <c r="JM14" s="15">
        <v>7</v>
      </c>
      <c r="JN14" s="92"/>
      <c r="JO14" s="300"/>
      <c r="JP14" s="92"/>
      <c r="JQ14" s="70"/>
      <c r="JR14" s="71"/>
      <c r="JS14" s="497">
        <f t="shared" si="31"/>
        <v>0</v>
      </c>
      <c r="JV14" s="106"/>
      <c r="JW14" s="15">
        <v>7</v>
      </c>
      <c r="JX14" s="69"/>
      <c r="JY14" s="311"/>
      <c r="JZ14" s="69"/>
      <c r="KA14" s="70"/>
      <c r="KB14" s="71"/>
      <c r="KC14" s="497">
        <f t="shared" si="32"/>
        <v>0</v>
      </c>
      <c r="KE14" s="228"/>
      <c r="KF14" s="768"/>
      <c r="KG14" s="15">
        <v>7</v>
      </c>
      <c r="KH14" s="69"/>
      <c r="KI14" s="311"/>
      <c r="KJ14" s="69"/>
      <c r="KK14" s="70"/>
      <c r="KL14" s="71"/>
      <c r="KM14" s="497">
        <f t="shared" si="33"/>
        <v>0</v>
      </c>
      <c r="KP14" s="106"/>
      <c r="KQ14" s="15">
        <v>7</v>
      </c>
      <c r="KR14" s="69"/>
      <c r="KS14" s="311"/>
      <c r="KT14" s="69"/>
      <c r="KU14" s="70"/>
      <c r="KV14" s="71"/>
      <c r="KW14" s="497">
        <f t="shared" si="34"/>
        <v>0</v>
      </c>
      <c r="KZ14" s="106"/>
      <c r="LA14" s="15">
        <v>7</v>
      </c>
      <c r="LB14" s="92"/>
      <c r="LC14" s="300"/>
      <c r="LD14" s="92"/>
      <c r="LE14" s="95"/>
      <c r="LF14" s="71"/>
      <c r="LG14" s="497">
        <f t="shared" si="35"/>
        <v>0</v>
      </c>
      <c r="LJ14" s="106"/>
      <c r="LK14" s="15">
        <v>7</v>
      </c>
      <c r="LL14" s="92"/>
      <c r="LM14" s="300"/>
      <c r="LN14" s="92"/>
      <c r="LO14" s="95"/>
      <c r="LP14" s="71"/>
      <c r="LQ14" s="497">
        <f t="shared" si="36"/>
        <v>0</v>
      </c>
      <c r="LT14" s="106"/>
      <c r="LU14" s="15">
        <v>7</v>
      </c>
      <c r="LV14" s="92"/>
      <c r="LW14" s="300"/>
      <c r="LX14" s="92"/>
      <c r="LY14" s="95"/>
      <c r="LZ14" s="71"/>
      <c r="MA14" s="497">
        <f t="shared" si="37"/>
        <v>0</v>
      </c>
      <c r="MB14" s="497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7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7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7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7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7">
        <f t="shared" si="11"/>
        <v>0</v>
      </c>
      <c r="BJ15" s="1046"/>
      <c r="BK15" s="15">
        <v>8</v>
      </c>
      <c r="BL15" s="263">
        <v>907.2</v>
      </c>
      <c r="BM15" s="231"/>
      <c r="BN15" s="263"/>
      <c r="BO15" s="296"/>
      <c r="BP15" s="671">
        <v>65</v>
      </c>
      <c r="BQ15" s="630">
        <f t="shared" si="12"/>
        <v>0</v>
      </c>
      <c r="BR15" s="497"/>
      <c r="BT15" s="106"/>
      <c r="BU15" s="247">
        <v>8</v>
      </c>
      <c r="BV15" s="263">
        <v>925.3</v>
      </c>
      <c r="BW15" s="785"/>
      <c r="BX15" s="263"/>
      <c r="BY15" s="850"/>
      <c r="BZ15" s="599"/>
      <c r="CA15" s="497">
        <f t="shared" si="13"/>
        <v>0</v>
      </c>
      <c r="CD15" s="642"/>
      <c r="CE15" s="15">
        <v>8</v>
      </c>
      <c r="CF15" s="263"/>
      <c r="CG15" s="785"/>
      <c r="CH15" s="263"/>
      <c r="CI15" s="672"/>
      <c r="CJ15" s="599"/>
      <c r="CK15" s="497">
        <f t="shared" si="14"/>
        <v>0</v>
      </c>
      <c r="CN15" s="94"/>
      <c r="CO15" s="15">
        <v>8</v>
      </c>
      <c r="CP15" s="92"/>
      <c r="CQ15" s="353"/>
      <c r="CR15" s="92"/>
      <c r="CS15" s="1051"/>
      <c r="CT15" s="354"/>
      <c r="CU15" s="503">
        <f t="shared" si="48"/>
        <v>0</v>
      </c>
      <c r="CX15" s="106"/>
      <c r="CY15" s="15">
        <v>8</v>
      </c>
      <c r="CZ15" s="92"/>
      <c r="DA15" s="300"/>
      <c r="DB15" s="92"/>
      <c r="DC15" s="95"/>
      <c r="DD15" s="71"/>
      <c r="DE15" s="497">
        <f t="shared" si="15"/>
        <v>0</v>
      </c>
      <c r="DH15" s="106"/>
      <c r="DI15" s="15">
        <v>8</v>
      </c>
      <c r="DJ15" s="263"/>
      <c r="DK15" s="353"/>
      <c r="DL15" s="263"/>
      <c r="DM15" s="355"/>
      <c r="DN15" s="354"/>
      <c r="DO15" s="503">
        <f t="shared" si="16"/>
        <v>0</v>
      </c>
      <c r="DR15" s="106"/>
      <c r="DS15" s="15">
        <v>8</v>
      </c>
      <c r="DT15" s="92"/>
      <c r="DU15" s="353"/>
      <c r="DV15" s="92"/>
      <c r="DW15" s="355"/>
      <c r="DX15" s="354"/>
      <c r="DY15" s="497">
        <f t="shared" si="17"/>
        <v>0</v>
      </c>
      <c r="EB15" s="106"/>
      <c r="EC15" s="15">
        <v>8</v>
      </c>
      <c r="ED15" s="69"/>
      <c r="EE15" s="311"/>
      <c r="EF15" s="69"/>
      <c r="EG15" s="70"/>
      <c r="EH15" s="71"/>
      <c r="EI15" s="497">
        <f t="shared" si="18"/>
        <v>0</v>
      </c>
      <c r="EL15" s="106"/>
      <c r="EM15" s="15">
        <v>8</v>
      </c>
      <c r="EN15" s="69"/>
      <c r="EO15" s="311"/>
      <c r="EP15" s="69"/>
      <c r="EQ15" s="70"/>
      <c r="ER15" s="71"/>
      <c r="ES15" s="497">
        <f t="shared" si="19"/>
        <v>0</v>
      </c>
      <c r="EV15" s="397"/>
      <c r="EW15" s="15">
        <v>8</v>
      </c>
      <c r="EX15" s="263"/>
      <c r="EY15" s="304"/>
      <c r="EZ15" s="263"/>
      <c r="FA15" s="249"/>
      <c r="FB15" s="250"/>
      <c r="FC15" s="497">
        <f t="shared" si="20"/>
        <v>0</v>
      </c>
      <c r="FF15" s="397"/>
      <c r="FG15" s="15">
        <v>8</v>
      </c>
      <c r="FH15" s="263"/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/>
      <c r="FS15" s="300"/>
      <c r="FT15" s="92"/>
      <c r="FU15" s="70"/>
      <c r="FV15" s="71"/>
      <c r="FW15" s="497">
        <f t="shared" si="22"/>
        <v>0</v>
      </c>
      <c r="FZ15" s="106"/>
      <c r="GA15" s="15">
        <v>8</v>
      </c>
      <c r="GB15" s="69"/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/>
      <c r="GM15" s="300"/>
      <c r="GN15" s="429"/>
      <c r="GO15" s="95"/>
      <c r="GP15" s="71"/>
      <c r="GQ15" s="497">
        <f t="shared" si="24"/>
        <v>0</v>
      </c>
      <c r="GT15" s="106"/>
      <c r="GU15" s="15">
        <v>8</v>
      </c>
      <c r="GV15" s="263"/>
      <c r="GW15" s="304"/>
      <c r="GX15" s="263"/>
      <c r="GY15" s="296"/>
      <c r="GZ15" s="250"/>
      <c r="HA15" s="497">
        <f t="shared" si="25"/>
        <v>0</v>
      </c>
      <c r="HD15" s="106"/>
      <c r="HE15" s="15">
        <v>8</v>
      </c>
      <c r="HF15" s="263"/>
      <c r="HG15" s="304"/>
      <c r="HH15" s="263"/>
      <c r="HI15" s="296"/>
      <c r="HJ15" s="250"/>
      <c r="HK15" s="497">
        <f t="shared" si="26"/>
        <v>0</v>
      </c>
      <c r="HN15" s="106"/>
      <c r="HO15" s="15">
        <v>8</v>
      </c>
      <c r="HP15" s="263"/>
      <c r="HQ15" s="304"/>
      <c r="HR15" s="263"/>
      <c r="HS15" s="356"/>
      <c r="HT15" s="250"/>
      <c r="HU15" s="497">
        <f t="shared" si="27"/>
        <v>0</v>
      </c>
      <c r="HX15" s="94"/>
      <c r="HY15" s="15">
        <v>8</v>
      </c>
      <c r="HZ15" s="69"/>
      <c r="IA15" s="311"/>
      <c r="IB15" s="69"/>
      <c r="IC15" s="70"/>
      <c r="ID15" s="71"/>
      <c r="IE15" s="497">
        <f t="shared" si="5"/>
        <v>0</v>
      </c>
      <c r="IH15" s="94"/>
      <c r="II15" s="15">
        <v>8</v>
      </c>
      <c r="IJ15" s="69"/>
      <c r="IK15" s="311"/>
      <c r="IL15" s="69"/>
      <c r="IM15" s="70"/>
      <c r="IN15" s="71"/>
      <c r="IO15" s="497">
        <f t="shared" si="28"/>
        <v>0</v>
      </c>
      <c r="IR15" s="106"/>
      <c r="IS15" s="15">
        <v>8</v>
      </c>
      <c r="IT15" s="263"/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/>
      <c r="JE15" s="311"/>
      <c r="JF15" s="92"/>
      <c r="JG15" s="249"/>
      <c r="JH15" s="71"/>
      <c r="JI15" s="497">
        <f t="shared" si="30"/>
        <v>0</v>
      </c>
      <c r="JJ15" s="69"/>
      <c r="JL15" s="106"/>
      <c r="JM15" s="15">
        <v>8</v>
      </c>
      <c r="JN15" s="92"/>
      <c r="JO15" s="300"/>
      <c r="JP15" s="92"/>
      <c r="JQ15" s="70"/>
      <c r="JR15" s="71"/>
      <c r="JS15" s="497">
        <f t="shared" si="31"/>
        <v>0</v>
      </c>
      <c r="JV15" s="106"/>
      <c r="JW15" s="15">
        <v>8</v>
      </c>
      <c r="JX15" s="69"/>
      <c r="JY15" s="311"/>
      <c r="JZ15" s="69"/>
      <c r="KA15" s="70"/>
      <c r="KB15" s="71"/>
      <c r="KC15" s="497">
        <f t="shared" si="32"/>
        <v>0</v>
      </c>
      <c r="KE15" s="228"/>
      <c r="KF15" s="768"/>
      <c r="KG15" s="15">
        <v>8</v>
      </c>
      <c r="KH15" s="69"/>
      <c r="KI15" s="311"/>
      <c r="KJ15" s="69"/>
      <c r="KK15" s="70"/>
      <c r="KL15" s="71"/>
      <c r="KM15" s="497">
        <f t="shared" si="33"/>
        <v>0</v>
      </c>
      <c r="KP15" s="106"/>
      <c r="KQ15" s="15">
        <v>8</v>
      </c>
      <c r="KR15" s="69"/>
      <c r="KS15" s="311"/>
      <c r="KT15" s="69"/>
      <c r="KU15" s="70"/>
      <c r="KV15" s="71"/>
      <c r="KW15" s="497">
        <f t="shared" si="34"/>
        <v>0</v>
      </c>
      <c r="KZ15" s="106"/>
      <c r="LA15" s="15">
        <v>8</v>
      </c>
      <c r="LB15" s="92"/>
      <c r="LC15" s="300"/>
      <c r="LD15" s="92"/>
      <c r="LE15" s="95"/>
      <c r="LF15" s="71"/>
      <c r="LG15" s="497">
        <f t="shared" si="35"/>
        <v>0</v>
      </c>
      <c r="LJ15" s="106"/>
      <c r="LK15" s="15">
        <v>8</v>
      </c>
      <c r="LL15" s="92"/>
      <c r="LM15" s="300"/>
      <c r="LN15" s="92"/>
      <c r="LO15" s="95"/>
      <c r="LP15" s="71"/>
      <c r="LQ15" s="497">
        <f t="shared" si="36"/>
        <v>0</v>
      </c>
      <c r="LT15" s="106"/>
      <c r="LU15" s="15">
        <v>8</v>
      </c>
      <c r="LV15" s="92"/>
      <c r="LW15" s="300"/>
      <c r="LX15" s="92"/>
      <c r="LY15" s="95"/>
      <c r="LZ15" s="71"/>
      <c r="MA15" s="497">
        <f t="shared" si="37"/>
        <v>0</v>
      </c>
      <c r="MB15" s="497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>
        <v>899</v>
      </c>
      <c r="O16" s="311"/>
      <c r="P16" s="69"/>
      <c r="Q16" s="70"/>
      <c r="R16" s="71"/>
      <c r="S16" s="497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7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7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7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7">
        <f t="shared" si="11"/>
        <v>0</v>
      </c>
      <c r="BJ16" s="1046"/>
      <c r="BK16" s="15">
        <v>9</v>
      </c>
      <c r="BL16" s="263">
        <v>870</v>
      </c>
      <c r="BM16" s="231"/>
      <c r="BN16" s="263"/>
      <c r="BO16" s="296"/>
      <c r="BP16" s="671">
        <v>65</v>
      </c>
      <c r="BQ16" s="630">
        <f t="shared" si="12"/>
        <v>0</v>
      </c>
      <c r="BR16" s="497"/>
      <c r="BT16" s="106"/>
      <c r="BU16" s="247">
        <v>9</v>
      </c>
      <c r="BV16" s="263">
        <v>907.2</v>
      </c>
      <c r="BW16" s="785"/>
      <c r="BX16" s="263"/>
      <c r="BY16" s="850"/>
      <c r="BZ16" s="599"/>
      <c r="CA16" s="497">
        <f t="shared" si="13"/>
        <v>0</v>
      </c>
      <c r="CD16" s="642"/>
      <c r="CE16" s="15">
        <v>9</v>
      </c>
      <c r="CF16" s="263"/>
      <c r="CG16" s="785"/>
      <c r="CH16" s="263"/>
      <c r="CI16" s="672"/>
      <c r="CJ16" s="599"/>
      <c r="CK16" s="497">
        <f t="shared" si="14"/>
        <v>0</v>
      </c>
      <c r="CN16" s="94"/>
      <c r="CO16" s="15">
        <v>9</v>
      </c>
      <c r="CP16" s="92"/>
      <c r="CQ16" s="353"/>
      <c r="CR16" s="92"/>
      <c r="CS16" s="355"/>
      <c r="CT16" s="354"/>
      <c r="CU16" s="503">
        <f t="shared" si="48"/>
        <v>0</v>
      </c>
      <c r="CX16" s="106"/>
      <c r="CY16" s="15">
        <v>9</v>
      </c>
      <c r="CZ16" s="92"/>
      <c r="DA16" s="300"/>
      <c r="DB16" s="92"/>
      <c r="DC16" s="95"/>
      <c r="DD16" s="71"/>
      <c r="DE16" s="497">
        <f t="shared" si="15"/>
        <v>0</v>
      </c>
      <c r="DH16" s="106"/>
      <c r="DI16" s="15">
        <v>9</v>
      </c>
      <c r="DJ16" s="263"/>
      <c r="DK16" s="353"/>
      <c r="DL16" s="263"/>
      <c r="DM16" s="355"/>
      <c r="DN16" s="354"/>
      <c r="DO16" s="503">
        <f t="shared" si="16"/>
        <v>0</v>
      </c>
      <c r="DR16" s="106"/>
      <c r="DS16" s="15">
        <v>9</v>
      </c>
      <c r="DT16" s="92"/>
      <c r="DU16" s="353"/>
      <c r="DV16" s="92"/>
      <c r="DW16" s="355"/>
      <c r="DX16" s="354"/>
      <c r="DY16" s="497">
        <f t="shared" si="17"/>
        <v>0</v>
      </c>
      <c r="EB16" s="106"/>
      <c r="EC16" s="15">
        <v>9</v>
      </c>
      <c r="ED16" s="69"/>
      <c r="EE16" s="311"/>
      <c r="EF16" s="69"/>
      <c r="EG16" s="70"/>
      <c r="EH16" s="71"/>
      <c r="EI16" s="497">
        <f t="shared" si="18"/>
        <v>0</v>
      </c>
      <c r="EL16" s="106"/>
      <c r="EM16" s="15">
        <v>9</v>
      </c>
      <c r="EN16" s="69"/>
      <c r="EO16" s="311"/>
      <c r="EP16" s="69"/>
      <c r="EQ16" s="70"/>
      <c r="ER16" s="71"/>
      <c r="ES16" s="497">
        <f t="shared" si="19"/>
        <v>0</v>
      </c>
      <c r="EV16" s="397"/>
      <c r="EW16" s="15">
        <v>9</v>
      </c>
      <c r="EX16" s="263"/>
      <c r="EY16" s="304"/>
      <c r="EZ16" s="263"/>
      <c r="FA16" s="249"/>
      <c r="FB16" s="250"/>
      <c r="FC16" s="497">
        <f t="shared" si="20"/>
        <v>0</v>
      </c>
      <c r="FF16" s="397"/>
      <c r="FG16" s="15">
        <v>9</v>
      </c>
      <c r="FH16" s="263"/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/>
      <c r="FS16" s="300"/>
      <c r="FT16" s="92"/>
      <c r="FU16" s="70"/>
      <c r="FV16" s="71"/>
      <c r="FW16" s="497">
        <f t="shared" si="22"/>
        <v>0</v>
      </c>
      <c r="FZ16" s="106"/>
      <c r="GA16" s="15">
        <v>9</v>
      </c>
      <c r="GB16" s="69"/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/>
      <c r="GM16" s="300"/>
      <c r="GN16" s="429"/>
      <c r="GO16" s="95"/>
      <c r="GP16" s="71"/>
      <c r="GQ16" s="497">
        <f t="shared" si="24"/>
        <v>0</v>
      </c>
      <c r="GT16" s="106"/>
      <c r="GU16" s="15">
        <v>9</v>
      </c>
      <c r="GV16" s="263"/>
      <c r="GW16" s="304"/>
      <c r="GX16" s="263"/>
      <c r="GY16" s="296"/>
      <c r="GZ16" s="250"/>
      <c r="HA16" s="497">
        <f t="shared" si="25"/>
        <v>0</v>
      </c>
      <c r="HD16" s="106"/>
      <c r="HE16" s="15">
        <v>9</v>
      </c>
      <c r="HF16" s="263"/>
      <c r="HG16" s="304"/>
      <c r="HH16" s="263"/>
      <c r="HI16" s="296"/>
      <c r="HJ16" s="250"/>
      <c r="HK16" s="497">
        <f t="shared" si="26"/>
        <v>0</v>
      </c>
      <c r="HN16" s="106"/>
      <c r="HO16" s="15">
        <v>9</v>
      </c>
      <c r="HP16" s="263"/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/>
      <c r="IA16" s="311"/>
      <c r="IB16" s="69"/>
      <c r="IC16" s="70"/>
      <c r="ID16" s="71"/>
      <c r="IE16" s="497">
        <f t="shared" si="5"/>
        <v>0</v>
      </c>
      <c r="IH16" s="94"/>
      <c r="II16" s="15">
        <v>9</v>
      </c>
      <c r="IJ16" s="69"/>
      <c r="IK16" s="311"/>
      <c r="IL16" s="69"/>
      <c r="IM16" s="70"/>
      <c r="IN16" s="71"/>
      <c r="IO16" s="497">
        <f t="shared" si="28"/>
        <v>0</v>
      </c>
      <c r="IR16" s="106"/>
      <c r="IS16" s="15">
        <v>9</v>
      </c>
      <c r="IT16" s="263"/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/>
      <c r="JE16" s="311"/>
      <c r="JF16" s="92"/>
      <c r="JG16" s="249"/>
      <c r="JH16" s="71"/>
      <c r="JI16" s="497">
        <f t="shared" si="30"/>
        <v>0</v>
      </c>
      <c r="JJ16" s="69"/>
      <c r="JL16" s="106"/>
      <c r="JM16" s="15">
        <v>9</v>
      </c>
      <c r="JN16" s="92"/>
      <c r="JO16" s="300"/>
      <c r="JP16" s="92"/>
      <c r="JQ16" s="70"/>
      <c r="JR16" s="71"/>
      <c r="JS16" s="497">
        <f t="shared" si="31"/>
        <v>0</v>
      </c>
      <c r="JV16" s="106"/>
      <c r="JW16" s="15">
        <v>9</v>
      </c>
      <c r="JX16" s="69"/>
      <c r="JY16" s="311"/>
      <c r="JZ16" s="69"/>
      <c r="KA16" s="70"/>
      <c r="KB16" s="71"/>
      <c r="KC16" s="497">
        <f t="shared" si="32"/>
        <v>0</v>
      </c>
      <c r="KE16" s="228"/>
      <c r="KF16" s="768"/>
      <c r="KG16" s="15">
        <v>9</v>
      </c>
      <c r="KH16" s="69"/>
      <c r="KI16" s="311"/>
      <c r="KJ16" s="69"/>
      <c r="KK16" s="70"/>
      <c r="KL16" s="71"/>
      <c r="KM16" s="497">
        <f t="shared" si="33"/>
        <v>0</v>
      </c>
      <c r="KP16" s="106"/>
      <c r="KQ16" s="15">
        <v>9</v>
      </c>
      <c r="KR16" s="69"/>
      <c r="KS16" s="311"/>
      <c r="KT16" s="69"/>
      <c r="KU16" s="70"/>
      <c r="KV16" s="71"/>
      <c r="KW16" s="497">
        <f t="shared" si="34"/>
        <v>0</v>
      </c>
      <c r="KZ16" s="106"/>
      <c r="LA16" s="15">
        <v>9</v>
      </c>
      <c r="LB16" s="92"/>
      <c r="LC16" s="300"/>
      <c r="LD16" s="92"/>
      <c r="LE16" s="95"/>
      <c r="LF16" s="71"/>
      <c r="LG16" s="497">
        <f t="shared" si="35"/>
        <v>0</v>
      </c>
      <c r="LJ16" s="106"/>
      <c r="LK16" s="15">
        <v>9</v>
      </c>
      <c r="LL16" s="92"/>
      <c r="LM16" s="300"/>
      <c r="LN16" s="92"/>
      <c r="LO16" s="95"/>
      <c r="LP16" s="71"/>
      <c r="LQ16" s="497">
        <f t="shared" si="36"/>
        <v>0</v>
      </c>
      <c r="LT16" s="106"/>
      <c r="LU16" s="15">
        <v>9</v>
      </c>
      <c r="LV16" s="92"/>
      <c r="LW16" s="300"/>
      <c r="LX16" s="92"/>
      <c r="LY16" s="95"/>
      <c r="LZ16" s="71"/>
      <c r="MA16" s="497">
        <f t="shared" si="37"/>
        <v>0</v>
      </c>
      <c r="MB16" s="497"/>
      <c r="MD16" s="106"/>
      <c r="ME16" s="15">
        <v>9</v>
      </c>
      <c r="MF16" s="362"/>
      <c r="MG16" s="300"/>
      <c r="MH16" s="784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7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7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7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7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7">
        <f t="shared" si="11"/>
        <v>0</v>
      </c>
      <c r="BJ17" s="1046"/>
      <c r="BK17" s="15">
        <v>10</v>
      </c>
      <c r="BL17" s="263">
        <v>891.8</v>
      </c>
      <c r="BM17" s="231"/>
      <c r="BN17" s="263"/>
      <c r="BO17" s="296"/>
      <c r="BP17" s="671">
        <v>65</v>
      </c>
      <c r="BQ17" s="630">
        <f t="shared" si="12"/>
        <v>0</v>
      </c>
      <c r="BR17" s="497"/>
      <c r="BT17" s="106"/>
      <c r="BU17" s="247">
        <v>10</v>
      </c>
      <c r="BV17" s="248">
        <v>906.3</v>
      </c>
      <c r="BW17" s="785"/>
      <c r="BX17" s="248"/>
      <c r="BY17" s="850"/>
      <c r="BZ17" s="599"/>
      <c r="CA17" s="497">
        <f t="shared" si="13"/>
        <v>0</v>
      </c>
      <c r="CD17" s="642"/>
      <c r="CE17" s="15">
        <v>10</v>
      </c>
      <c r="CF17" s="263"/>
      <c r="CG17" s="785"/>
      <c r="CH17" s="263"/>
      <c r="CI17" s="672"/>
      <c r="CJ17" s="599"/>
      <c r="CK17" s="497">
        <f t="shared" si="14"/>
        <v>0</v>
      </c>
      <c r="CN17" s="94"/>
      <c r="CO17" s="15">
        <v>10</v>
      </c>
      <c r="CP17" s="92"/>
      <c r="CQ17" s="353"/>
      <c r="CR17" s="92"/>
      <c r="CS17" s="355"/>
      <c r="CT17" s="354"/>
      <c r="CU17" s="503">
        <f t="shared" si="48"/>
        <v>0</v>
      </c>
      <c r="CX17" s="106"/>
      <c r="CY17" s="15">
        <v>10</v>
      </c>
      <c r="CZ17" s="92"/>
      <c r="DA17" s="300"/>
      <c r="DB17" s="92"/>
      <c r="DC17" s="95"/>
      <c r="DD17" s="71"/>
      <c r="DE17" s="497">
        <f t="shared" si="15"/>
        <v>0</v>
      </c>
      <c r="DH17" s="106"/>
      <c r="DI17" s="15">
        <v>10</v>
      </c>
      <c r="DJ17" s="248"/>
      <c r="DK17" s="353"/>
      <c r="DL17" s="248"/>
      <c r="DM17" s="355"/>
      <c r="DN17" s="354"/>
      <c r="DO17" s="503">
        <f t="shared" si="16"/>
        <v>0</v>
      </c>
      <c r="DR17" s="106"/>
      <c r="DS17" s="15">
        <v>10</v>
      </c>
      <c r="DT17" s="69"/>
      <c r="DU17" s="353"/>
      <c r="DV17" s="69"/>
      <c r="DW17" s="355"/>
      <c r="DX17" s="354"/>
      <c r="DY17" s="497">
        <f t="shared" si="17"/>
        <v>0</v>
      </c>
      <c r="EB17" s="106"/>
      <c r="EC17" s="15">
        <v>10</v>
      </c>
      <c r="ED17" s="69"/>
      <c r="EE17" s="311"/>
      <c r="EF17" s="69"/>
      <c r="EG17" s="70"/>
      <c r="EH17" s="71"/>
      <c r="EI17" s="497">
        <f t="shared" si="18"/>
        <v>0</v>
      </c>
      <c r="EL17" s="106"/>
      <c r="EM17" s="15">
        <v>10</v>
      </c>
      <c r="EN17" s="69"/>
      <c r="EO17" s="311"/>
      <c r="EP17" s="69"/>
      <c r="EQ17" s="70"/>
      <c r="ER17" s="71"/>
      <c r="ES17" s="497">
        <f t="shared" si="19"/>
        <v>0</v>
      </c>
      <c r="EV17" s="106"/>
      <c r="EW17" s="15">
        <v>10</v>
      </c>
      <c r="EX17" s="263"/>
      <c r="EY17" s="304"/>
      <c r="EZ17" s="263"/>
      <c r="FA17" s="249"/>
      <c r="FB17" s="250"/>
      <c r="FC17" s="497">
        <f t="shared" si="20"/>
        <v>0</v>
      </c>
      <c r="FF17" s="106"/>
      <c r="FG17" s="15">
        <v>10</v>
      </c>
      <c r="FH17" s="263"/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/>
      <c r="FS17" s="300"/>
      <c r="FT17" s="92"/>
      <c r="FU17" s="70"/>
      <c r="FV17" s="71"/>
      <c r="FW17" s="497">
        <f t="shared" si="22"/>
        <v>0</v>
      </c>
      <c r="FZ17" s="106"/>
      <c r="GA17" s="15">
        <v>10</v>
      </c>
      <c r="GB17" s="69"/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/>
      <c r="GM17" s="300"/>
      <c r="GN17" s="429"/>
      <c r="GO17" s="95"/>
      <c r="GP17" s="71"/>
      <c r="GQ17" s="497">
        <f t="shared" si="24"/>
        <v>0</v>
      </c>
      <c r="GT17" s="106"/>
      <c r="GU17" s="15">
        <v>10</v>
      </c>
      <c r="GV17" s="263"/>
      <c r="GW17" s="304"/>
      <c r="GX17" s="263"/>
      <c r="GY17" s="296"/>
      <c r="GZ17" s="250"/>
      <c r="HA17" s="497">
        <f t="shared" si="25"/>
        <v>0</v>
      </c>
      <c r="HD17" s="106"/>
      <c r="HE17" s="15">
        <v>10</v>
      </c>
      <c r="HF17" s="263"/>
      <c r="HG17" s="304"/>
      <c r="HH17" s="263"/>
      <c r="HI17" s="296"/>
      <c r="HJ17" s="250"/>
      <c r="HK17" s="497">
        <f t="shared" si="26"/>
        <v>0</v>
      </c>
      <c r="HN17" s="106"/>
      <c r="HO17" s="15">
        <v>10</v>
      </c>
      <c r="HP17" s="263"/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/>
      <c r="IA17" s="311"/>
      <c r="IB17" s="69"/>
      <c r="IC17" s="70"/>
      <c r="ID17" s="71"/>
      <c r="IE17" s="497">
        <f t="shared" si="5"/>
        <v>0</v>
      </c>
      <c r="IH17" s="94"/>
      <c r="II17" s="15">
        <v>10</v>
      </c>
      <c r="IJ17" s="69"/>
      <c r="IK17" s="311"/>
      <c r="IL17" s="69"/>
      <c r="IM17" s="70"/>
      <c r="IN17" s="71"/>
      <c r="IO17" s="497">
        <f t="shared" si="28"/>
        <v>0</v>
      </c>
      <c r="IR17" s="106"/>
      <c r="IS17" s="15">
        <v>10</v>
      </c>
      <c r="IT17" s="263"/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/>
      <c r="JE17" s="311"/>
      <c r="JF17" s="92"/>
      <c r="JG17" s="249"/>
      <c r="JH17" s="71"/>
      <c r="JI17" s="497">
        <f t="shared" si="30"/>
        <v>0</v>
      </c>
      <c r="JJ17" s="69"/>
      <c r="JL17" s="106"/>
      <c r="JM17" s="15">
        <v>10</v>
      </c>
      <c r="JN17" s="92"/>
      <c r="JO17" s="300"/>
      <c r="JP17" s="92"/>
      <c r="JQ17" s="70"/>
      <c r="JR17" s="71"/>
      <c r="JS17" s="497">
        <f t="shared" si="31"/>
        <v>0</v>
      </c>
      <c r="JV17" s="106"/>
      <c r="JW17" s="15">
        <v>10</v>
      </c>
      <c r="JX17" s="69"/>
      <c r="JY17" s="311"/>
      <c r="JZ17" s="69"/>
      <c r="KA17" s="70"/>
      <c r="KB17" s="71"/>
      <c r="KC17" s="497">
        <f t="shared" si="32"/>
        <v>0</v>
      </c>
      <c r="KE17" s="228"/>
      <c r="KF17" s="768"/>
      <c r="KG17" s="15">
        <v>10</v>
      </c>
      <c r="KH17" s="69"/>
      <c r="KI17" s="311"/>
      <c r="KJ17" s="69"/>
      <c r="KK17" s="70"/>
      <c r="KL17" s="71"/>
      <c r="KM17" s="497">
        <f t="shared" si="33"/>
        <v>0</v>
      </c>
      <c r="KP17" s="106"/>
      <c r="KQ17" s="15">
        <v>10</v>
      </c>
      <c r="KR17" s="69"/>
      <c r="KS17" s="311"/>
      <c r="KT17" s="69"/>
      <c r="KU17" s="70"/>
      <c r="KV17" s="71"/>
      <c r="KW17" s="497">
        <f t="shared" si="34"/>
        <v>0</v>
      </c>
      <c r="KZ17" s="106"/>
      <c r="LA17" s="15">
        <v>10</v>
      </c>
      <c r="LB17" s="92"/>
      <c r="LC17" s="300"/>
      <c r="LD17" s="92"/>
      <c r="LE17" s="95"/>
      <c r="LF17" s="71"/>
      <c r="LG17" s="497">
        <f t="shared" si="35"/>
        <v>0</v>
      </c>
      <c r="LJ17" s="106"/>
      <c r="LK17" s="15">
        <v>10</v>
      </c>
      <c r="LL17" s="92"/>
      <c r="LM17" s="300"/>
      <c r="LN17" s="92"/>
      <c r="LO17" s="95"/>
      <c r="LP17" s="71"/>
      <c r="LQ17" s="497">
        <f t="shared" si="36"/>
        <v>0</v>
      </c>
      <c r="LT17" s="106"/>
      <c r="LU17" s="15">
        <v>10</v>
      </c>
      <c r="LV17" s="69"/>
      <c r="LW17" s="300"/>
      <c r="LX17" s="69"/>
      <c r="LY17" s="95"/>
      <c r="LZ17" s="71"/>
      <c r="MA17" s="497">
        <f t="shared" si="37"/>
        <v>0</v>
      </c>
      <c r="MB17" s="497"/>
      <c r="MD17" s="106"/>
      <c r="ME17" s="15">
        <v>10</v>
      </c>
      <c r="MF17" s="362"/>
      <c r="MG17" s="300"/>
      <c r="MH17" s="784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7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7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7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7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7">
        <f t="shared" si="11"/>
        <v>0</v>
      </c>
      <c r="BJ18" s="1046"/>
      <c r="BK18" s="15">
        <v>11</v>
      </c>
      <c r="BL18" s="263">
        <v>928</v>
      </c>
      <c r="BM18" s="231"/>
      <c r="BN18" s="263"/>
      <c r="BO18" s="296"/>
      <c r="BP18" s="671">
        <v>65</v>
      </c>
      <c r="BQ18" s="630">
        <f t="shared" si="12"/>
        <v>0</v>
      </c>
      <c r="BR18" s="497"/>
      <c r="BT18" s="106"/>
      <c r="BU18" s="247">
        <v>11</v>
      </c>
      <c r="BV18" s="263">
        <v>906.3</v>
      </c>
      <c r="BW18" s="785"/>
      <c r="BX18" s="263"/>
      <c r="BY18" s="850"/>
      <c r="BZ18" s="599"/>
      <c r="CA18" s="497">
        <f t="shared" si="13"/>
        <v>0</v>
      </c>
      <c r="CD18" s="642"/>
      <c r="CE18" s="15">
        <v>11</v>
      </c>
      <c r="CF18" s="248"/>
      <c r="CG18" s="785"/>
      <c r="CH18" s="248"/>
      <c r="CI18" s="672"/>
      <c r="CJ18" s="599"/>
      <c r="CK18" s="497">
        <f t="shared" si="14"/>
        <v>0</v>
      </c>
      <c r="CN18" s="94"/>
      <c r="CO18" s="15">
        <v>11</v>
      </c>
      <c r="CP18" s="69"/>
      <c r="CQ18" s="353"/>
      <c r="CR18" s="69"/>
      <c r="CS18" s="355"/>
      <c r="CT18" s="354"/>
      <c r="CU18" s="503">
        <f t="shared" si="48"/>
        <v>0</v>
      </c>
      <c r="CX18" s="106"/>
      <c r="CY18" s="15">
        <v>11</v>
      </c>
      <c r="CZ18" s="92"/>
      <c r="DA18" s="300"/>
      <c r="DB18" s="92"/>
      <c r="DC18" s="95"/>
      <c r="DD18" s="71"/>
      <c r="DE18" s="497">
        <f t="shared" si="15"/>
        <v>0</v>
      </c>
      <c r="DH18" s="106"/>
      <c r="DI18" s="15">
        <v>11</v>
      </c>
      <c r="DJ18" s="263"/>
      <c r="DK18" s="353"/>
      <c r="DL18" s="263"/>
      <c r="DM18" s="355"/>
      <c r="DN18" s="354"/>
      <c r="DO18" s="503">
        <f t="shared" si="16"/>
        <v>0</v>
      </c>
      <c r="DR18" s="106"/>
      <c r="DS18" s="15">
        <v>11</v>
      </c>
      <c r="DT18" s="92"/>
      <c r="DU18" s="353"/>
      <c r="DV18" s="92"/>
      <c r="DW18" s="355"/>
      <c r="DX18" s="354"/>
      <c r="DY18" s="497">
        <f t="shared" si="17"/>
        <v>0</v>
      </c>
      <c r="EB18" s="106"/>
      <c r="EC18" s="15">
        <v>11</v>
      </c>
      <c r="ED18" s="69"/>
      <c r="EE18" s="311"/>
      <c r="EF18" s="69"/>
      <c r="EG18" s="70"/>
      <c r="EH18" s="71"/>
      <c r="EI18" s="497">
        <f t="shared" si="18"/>
        <v>0</v>
      </c>
      <c r="EL18" s="106"/>
      <c r="EM18" s="15">
        <v>11</v>
      </c>
      <c r="EN18" s="69"/>
      <c r="EO18" s="311"/>
      <c r="EP18" s="69"/>
      <c r="EQ18" s="70"/>
      <c r="ER18" s="71"/>
      <c r="ES18" s="497">
        <f t="shared" si="19"/>
        <v>0</v>
      </c>
      <c r="EV18" s="106"/>
      <c r="EW18" s="15">
        <v>11</v>
      </c>
      <c r="EX18" s="263"/>
      <c r="EY18" s="304"/>
      <c r="EZ18" s="263"/>
      <c r="FA18" s="249"/>
      <c r="FB18" s="250"/>
      <c r="FC18" s="497">
        <f t="shared" si="20"/>
        <v>0</v>
      </c>
      <c r="FF18" s="106"/>
      <c r="FG18" s="15">
        <v>11</v>
      </c>
      <c r="FH18" s="263"/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/>
      <c r="FS18" s="300"/>
      <c r="FT18" s="92"/>
      <c r="FU18" s="70"/>
      <c r="FV18" s="71"/>
      <c r="FW18" s="497">
        <f t="shared" si="22"/>
        <v>0</v>
      </c>
      <c r="FX18" s="71"/>
      <c r="FZ18" s="106"/>
      <c r="GA18" s="15">
        <v>11</v>
      </c>
      <c r="GB18" s="69"/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/>
      <c r="GM18" s="300"/>
      <c r="GN18" s="429"/>
      <c r="GO18" s="95"/>
      <c r="GP18" s="71"/>
      <c r="GQ18" s="497">
        <f t="shared" si="24"/>
        <v>0</v>
      </c>
      <c r="GT18" s="106"/>
      <c r="GU18" s="15">
        <v>11</v>
      </c>
      <c r="GV18" s="263"/>
      <c r="GW18" s="304"/>
      <c r="GX18" s="263"/>
      <c r="GY18" s="296"/>
      <c r="GZ18" s="250"/>
      <c r="HA18" s="497">
        <f t="shared" si="25"/>
        <v>0</v>
      </c>
      <c r="HD18" s="106"/>
      <c r="HE18" s="15">
        <v>11</v>
      </c>
      <c r="HF18" s="263"/>
      <c r="HG18" s="304"/>
      <c r="HH18" s="263"/>
      <c r="HI18" s="296"/>
      <c r="HJ18" s="250"/>
      <c r="HK18" s="497">
        <f t="shared" si="26"/>
        <v>0</v>
      </c>
      <c r="HN18" s="106"/>
      <c r="HO18" s="15">
        <v>11</v>
      </c>
      <c r="HP18" s="263"/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/>
      <c r="IA18" s="311"/>
      <c r="IB18" s="69"/>
      <c r="IC18" s="70"/>
      <c r="ID18" s="71"/>
      <c r="IE18" s="497">
        <f t="shared" si="5"/>
        <v>0</v>
      </c>
      <c r="IH18" s="94"/>
      <c r="II18" s="15">
        <v>11</v>
      </c>
      <c r="IJ18" s="69"/>
      <c r="IK18" s="311"/>
      <c r="IL18" s="69"/>
      <c r="IM18" s="70"/>
      <c r="IN18" s="71"/>
      <c r="IO18" s="497">
        <f t="shared" si="28"/>
        <v>0</v>
      </c>
      <c r="IR18" s="106"/>
      <c r="IS18" s="15">
        <v>11</v>
      </c>
      <c r="IT18" s="263"/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/>
      <c r="JE18" s="311"/>
      <c r="JF18" s="92"/>
      <c r="JG18" s="249"/>
      <c r="JH18" s="71"/>
      <c r="JI18" s="497">
        <f t="shared" si="30"/>
        <v>0</v>
      </c>
      <c r="JJ18" s="105"/>
      <c r="JL18" s="106"/>
      <c r="JM18" s="15">
        <v>11</v>
      </c>
      <c r="JN18" s="92"/>
      <c r="JO18" s="300"/>
      <c r="JP18" s="92"/>
      <c r="JQ18" s="70"/>
      <c r="JR18" s="71"/>
      <c r="JS18" s="497">
        <f t="shared" si="31"/>
        <v>0</v>
      </c>
      <c r="JV18" s="106"/>
      <c r="JW18" s="15">
        <v>11</v>
      </c>
      <c r="JX18" s="69"/>
      <c r="JY18" s="311"/>
      <c r="JZ18" s="69"/>
      <c r="KA18" s="70"/>
      <c r="KB18" s="71"/>
      <c r="KC18" s="497">
        <f t="shared" si="32"/>
        <v>0</v>
      </c>
      <c r="KE18" s="228"/>
      <c r="KF18" s="768"/>
      <c r="KG18" s="15">
        <v>11</v>
      </c>
      <c r="KH18" s="69"/>
      <c r="KI18" s="311"/>
      <c r="KJ18" s="69"/>
      <c r="KK18" s="70"/>
      <c r="KL18" s="71"/>
      <c r="KM18" s="497">
        <f t="shared" si="33"/>
        <v>0</v>
      </c>
      <c r="KP18" s="106"/>
      <c r="KQ18" s="15">
        <v>11</v>
      </c>
      <c r="KR18" s="69"/>
      <c r="KS18" s="311"/>
      <c r="KT18" s="69"/>
      <c r="KU18" s="70"/>
      <c r="KV18" s="71"/>
      <c r="KW18" s="497">
        <f t="shared" si="34"/>
        <v>0</v>
      </c>
      <c r="KZ18" s="106"/>
      <c r="LA18" s="15">
        <v>11</v>
      </c>
      <c r="LB18" s="92"/>
      <c r="LC18" s="300"/>
      <c r="LD18" s="92"/>
      <c r="LE18" s="95"/>
      <c r="LF18" s="71"/>
      <c r="LG18" s="497">
        <f t="shared" si="35"/>
        <v>0</v>
      </c>
      <c r="LJ18" s="106"/>
      <c r="LK18" s="15">
        <v>11</v>
      </c>
      <c r="LL18" s="263"/>
      <c r="LM18" s="300"/>
      <c r="LN18" s="263"/>
      <c r="LO18" s="95"/>
      <c r="LP18" s="71"/>
      <c r="LQ18" s="497">
        <f t="shared" si="36"/>
        <v>0</v>
      </c>
      <c r="LT18" s="106"/>
      <c r="LU18" s="15">
        <v>11</v>
      </c>
      <c r="LV18" s="92"/>
      <c r="LW18" s="300"/>
      <c r="LX18" s="92"/>
      <c r="LY18" s="95"/>
      <c r="LZ18" s="71"/>
      <c r="MA18" s="497">
        <f t="shared" si="37"/>
        <v>0</v>
      </c>
      <c r="MB18" s="497"/>
      <c r="MD18" s="106"/>
      <c r="ME18" s="15">
        <v>11</v>
      </c>
      <c r="MF18" s="362"/>
      <c r="MG18" s="300"/>
      <c r="MH18" s="784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7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7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7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7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7">
        <f t="shared" si="11"/>
        <v>0</v>
      </c>
      <c r="BJ19" s="1046"/>
      <c r="BK19" s="15">
        <v>12</v>
      </c>
      <c r="BL19" s="263">
        <v>937.1</v>
      </c>
      <c r="BM19" s="231"/>
      <c r="BN19" s="263"/>
      <c r="BO19" s="296"/>
      <c r="BP19" s="671">
        <v>65</v>
      </c>
      <c r="BQ19" s="630">
        <f t="shared" si="12"/>
        <v>0</v>
      </c>
      <c r="BR19" s="497"/>
      <c r="BT19" s="106"/>
      <c r="BU19" s="247">
        <v>12</v>
      </c>
      <c r="BV19" s="263">
        <v>938.9</v>
      </c>
      <c r="BW19" s="785"/>
      <c r="BX19" s="263"/>
      <c r="BY19" s="850"/>
      <c r="BZ19" s="599"/>
      <c r="CA19" s="497">
        <f t="shared" si="13"/>
        <v>0</v>
      </c>
      <c r="CD19" s="642"/>
      <c r="CE19" s="15">
        <v>12</v>
      </c>
      <c r="CF19" s="263"/>
      <c r="CG19" s="785"/>
      <c r="CH19" s="263"/>
      <c r="CI19" s="672"/>
      <c r="CJ19" s="599"/>
      <c r="CK19" s="299">
        <f t="shared" si="14"/>
        <v>0</v>
      </c>
      <c r="CN19" s="527"/>
      <c r="CO19" s="15">
        <v>12</v>
      </c>
      <c r="CP19" s="92"/>
      <c r="CQ19" s="353"/>
      <c r="CR19" s="92"/>
      <c r="CS19" s="355"/>
      <c r="CT19" s="354"/>
      <c r="CU19" s="503">
        <f t="shared" si="48"/>
        <v>0</v>
      </c>
      <c r="CX19" s="106"/>
      <c r="CY19" s="15">
        <v>12</v>
      </c>
      <c r="CZ19" s="92"/>
      <c r="DA19" s="300"/>
      <c r="DB19" s="92"/>
      <c r="DC19" s="95"/>
      <c r="DD19" s="71"/>
      <c r="DE19" s="497">
        <f t="shared" si="15"/>
        <v>0</v>
      </c>
      <c r="DH19" s="106"/>
      <c r="DI19" s="15">
        <v>12</v>
      </c>
      <c r="DJ19" s="263"/>
      <c r="DK19" s="353"/>
      <c r="DL19" s="263"/>
      <c r="DM19" s="355"/>
      <c r="DN19" s="354"/>
      <c r="DO19" s="503">
        <f t="shared" si="16"/>
        <v>0</v>
      </c>
      <c r="DR19" s="106"/>
      <c r="DS19" s="15">
        <v>12</v>
      </c>
      <c r="DT19" s="92"/>
      <c r="DU19" s="353"/>
      <c r="DV19" s="92"/>
      <c r="DW19" s="355"/>
      <c r="DX19" s="354"/>
      <c r="DY19" s="497">
        <f t="shared" si="17"/>
        <v>0</v>
      </c>
      <c r="EB19" s="106"/>
      <c r="EC19" s="15">
        <v>12</v>
      </c>
      <c r="ED19" s="69"/>
      <c r="EE19" s="311"/>
      <c r="EF19" s="69"/>
      <c r="EG19" s="70"/>
      <c r="EH19" s="71"/>
      <c r="EI19" s="497">
        <f t="shared" si="18"/>
        <v>0</v>
      </c>
      <c r="EL19" s="106"/>
      <c r="EM19" s="15">
        <v>12</v>
      </c>
      <c r="EN19" s="69"/>
      <c r="EO19" s="311"/>
      <c r="EP19" s="69"/>
      <c r="EQ19" s="70"/>
      <c r="ER19" s="71"/>
      <c r="ES19" s="497">
        <f t="shared" si="19"/>
        <v>0</v>
      </c>
      <c r="EV19" s="106"/>
      <c r="EW19" s="15">
        <v>12</v>
      </c>
      <c r="EX19" s="263"/>
      <c r="EY19" s="304"/>
      <c r="EZ19" s="263"/>
      <c r="FA19" s="249"/>
      <c r="FB19" s="250"/>
      <c r="FC19" s="497">
        <f t="shared" si="20"/>
        <v>0</v>
      </c>
      <c r="FF19" s="106"/>
      <c r="FG19" s="15">
        <v>12</v>
      </c>
      <c r="FH19" s="263"/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/>
      <c r="FS19" s="300"/>
      <c r="FT19" s="92"/>
      <c r="FU19" s="70"/>
      <c r="FV19" s="71"/>
      <c r="FW19" s="497">
        <f t="shared" si="22"/>
        <v>0</v>
      </c>
      <c r="FX19" s="71"/>
      <c r="FZ19" s="106"/>
      <c r="GA19" s="15">
        <v>12</v>
      </c>
      <c r="GB19" s="69"/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/>
      <c r="GM19" s="300"/>
      <c r="GN19" s="429"/>
      <c r="GO19" s="95"/>
      <c r="GP19" s="71"/>
      <c r="GQ19" s="497">
        <f t="shared" si="24"/>
        <v>0</v>
      </c>
      <c r="GT19" s="106"/>
      <c r="GU19" s="15">
        <v>12</v>
      </c>
      <c r="GV19" s="263"/>
      <c r="GW19" s="304"/>
      <c r="GX19" s="259"/>
      <c r="GY19" s="296"/>
      <c r="GZ19" s="250"/>
      <c r="HA19" s="497">
        <f t="shared" si="25"/>
        <v>0</v>
      </c>
      <c r="HD19" s="106"/>
      <c r="HE19" s="15">
        <v>12</v>
      </c>
      <c r="HF19" s="263"/>
      <c r="HG19" s="304"/>
      <c r="HH19" s="263"/>
      <c r="HI19" s="296"/>
      <c r="HJ19" s="250"/>
      <c r="HK19" s="497">
        <f t="shared" si="26"/>
        <v>0</v>
      </c>
      <c r="HN19" s="106"/>
      <c r="HO19" s="15">
        <v>12</v>
      </c>
      <c r="HP19" s="263"/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/>
      <c r="IA19" s="311"/>
      <c r="IB19" s="69"/>
      <c r="IC19" s="70"/>
      <c r="ID19" s="71"/>
      <c r="IE19" s="497">
        <f t="shared" si="5"/>
        <v>0</v>
      </c>
      <c r="IH19" s="94"/>
      <c r="II19" s="15">
        <v>12</v>
      </c>
      <c r="IJ19" s="69"/>
      <c r="IK19" s="311"/>
      <c r="IL19" s="69"/>
      <c r="IM19" s="70"/>
      <c r="IN19" s="71"/>
      <c r="IO19" s="497">
        <f t="shared" si="28"/>
        <v>0</v>
      </c>
      <c r="IR19" s="106"/>
      <c r="IS19" s="15">
        <v>12</v>
      </c>
      <c r="IT19" s="263"/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/>
      <c r="JE19" s="311"/>
      <c r="JF19" s="92"/>
      <c r="JG19" s="249"/>
      <c r="JH19" s="71"/>
      <c r="JI19" s="497">
        <f t="shared" si="30"/>
        <v>0</v>
      </c>
      <c r="JL19" s="106"/>
      <c r="JM19" s="15">
        <v>12</v>
      </c>
      <c r="JN19" s="92"/>
      <c r="JO19" s="300"/>
      <c r="JP19" s="92"/>
      <c r="JQ19" s="70"/>
      <c r="JR19" s="71"/>
      <c r="JS19" s="497">
        <f t="shared" si="31"/>
        <v>0</v>
      </c>
      <c r="JV19" s="94"/>
      <c r="JW19" s="15">
        <v>12</v>
      </c>
      <c r="JX19" s="69"/>
      <c r="JY19" s="311"/>
      <c r="JZ19" s="69"/>
      <c r="KA19" s="70"/>
      <c r="KB19" s="71"/>
      <c r="KC19" s="497">
        <f t="shared" si="32"/>
        <v>0</v>
      </c>
      <c r="KE19" s="228"/>
      <c r="KF19" s="421"/>
      <c r="KG19" s="15">
        <v>12</v>
      </c>
      <c r="KH19" s="69"/>
      <c r="KI19" s="311"/>
      <c r="KJ19" s="69"/>
      <c r="KK19" s="70"/>
      <c r="KL19" s="71"/>
      <c r="KM19" s="497">
        <f t="shared" si="33"/>
        <v>0</v>
      </c>
      <c r="KP19" s="94"/>
      <c r="KQ19" s="15">
        <v>12</v>
      </c>
      <c r="KR19" s="69"/>
      <c r="KS19" s="311"/>
      <c r="KT19" s="69"/>
      <c r="KU19" s="70"/>
      <c r="KV19" s="71"/>
      <c r="KW19" s="497">
        <f t="shared" si="34"/>
        <v>0</v>
      </c>
      <c r="KZ19" s="106"/>
      <c r="LA19" s="15">
        <v>12</v>
      </c>
      <c r="LB19" s="92"/>
      <c r="LC19" s="300"/>
      <c r="LD19" s="69"/>
      <c r="LE19" s="95"/>
      <c r="LF19" s="71"/>
      <c r="LG19" s="497">
        <f t="shared" si="35"/>
        <v>0</v>
      </c>
      <c r="LJ19" s="106"/>
      <c r="LK19" s="15">
        <v>12</v>
      </c>
      <c r="LL19" s="263"/>
      <c r="LM19" s="300"/>
      <c r="LN19" s="263"/>
      <c r="LO19" s="95"/>
      <c r="LP19" s="71"/>
      <c r="LQ19" s="497">
        <f t="shared" si="36"/>
        <v>0</v>
      </c>
      <c r="LT19" s="106"/>
      <c r="LU19" s="15">
        <v>12</v>
      </c>
      <c r="LV19" s="92"/>
      <c r="LW19" s="300"/>
      <c r="LX19" s="92"/>
      <c r="LY19" s="95"/>
      <c r="LZ19" s="71"/>
      <c r="MA19" s="497">
        <f t="shared" si="37"/>
        <v>0</v>
      </c>
      <c r="MB19" s="497"/>
      <c r="MD19" s="106"/>
      <c r="ME19" s="15">
        <v>12</v>
      </c>
      <c r="MF19" s="362"/>
      <c r="MG19" s="300"/>
      <c r="MH19" s="784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7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7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7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7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7">
        <f t="shared" si="11"/>
        <v>0</v>
      </c>
      <c r="BJ20" s="1046"/>
      <c r="BK20" s="15">
        <v>13</v>
      </c>
      <c r="BL20" s="248">
        <v>910.8</v>
      </c>
      <c r="BM20" s="231"/>
      <c r="BN20" s="248"/>
      <c r="BO20" s="296"/>
      <c r="BP20" s="671">
        <v>65</v>
      </c>
      <c r="BQ20" s="630">
        <f t="shared" si="12"/>
        <v>0</v>
      </c>
      <c r="BR20" s="497"/>
      <c r="BT20" s="106"/>
      <c r="BU20" s="247">
        <v>13</v>
      </c>
      <c r="BV20" s="263">
        <v>919</v>
      </c>
      <c r="BW20" s="785"/>
      <c r="BX20" s="263"/>
      <c r="BY20" s="850"/>
      <c r="BZ20" s="599"/>
      <c r="CA20" s="497">
        <f t="shared" si="13"/>
        <v>0</v>
      </c>
      <c r="CD20" s="642"/>
      <c r="CE20" s="15">
        <v>13</v>
      </c>
      <c r="CF20" s="263"/>
      <c r="CG20" s="785"/>
      <c r="CH20" s="263"/>
      <c r="CI20" s="672"/>
      <c r="CJ20" s="599"/>
      <c r="CK20" s="299">
        <f t="shared" si="14"/>
        <v>0</v>
      </c>
      <c r="CN20" s="527"/>
      <c r="CO20" s="15">
        <v>13</v>
      </c>
      <c r="CP20" s="263"/>
      <c r="CQ20" s="353"/>
      <c r="CR20" s="263"/>
      <c r="CS20" s="355"/>
      <c r="CT20" s="354"/>
      <c r="CU20" s="503">
        <f t="shared" si="48"/>
        <v>0</v>
      </c>
      <c r="CX20" s="106"/>
      <c r="CY20" s="15">
        <v>13</v>
      </c>
      <c r="CZ20" s="92"/>
      <c r="DA20" s="300"/>
      <c r="DB20" s="92"/>
      <c r="DC20" s="95"/>
      <c r="DD20" s="71"/>
      <c r="DE20" s="497">
        <f t="shared" si="15"/>
        <v>0</v>
      </c>
      <c r="DH20" s="106"/>
      <c r="DI20" s="15">
        <v>13</v>
      </c>
      <c r="DJ20" s="263"/>
      <c r="DK20" s="353"/>
      <c r="DL20" s="263"/>
      <c r="DM20" s="355"/>
      <c r="DN20" s="354"/>
      <c r="DO20" s="503">
        <f t="shared" si="16"/>
        <v>0</v>
      </c>
      <c r="DR20" s="106"/>
      <c r="DS20" s="15">
        <v>13</v>
      </c>
      <c r="DT20" s="92"/>
      <c r="DU20" s="353"/>
      <c r="DV20" s="92"/>
      <c r="DW20" s="355"/>
      <c r="DX20" s="354"/>
      <c r="DY20" s="497">
        <f t="shared" si="17"/>
        <v>0</v>
      </c>
      <c r="EB20" s="106"/>
      <c r="EC20" s="15">
        <v>13</v>
      </c>
      <c r="ED20" s="69"/>
      <c r="EE20" s="311"/>
      <c r="EF20" s="69"/>
      <c r="EG20" s="70"/>
      <c r="EH20" s="71"/>
      <c r="EI20" s="497">
        <f t="shared" si="18"/>
        <v>0</v>
      </c>
      <c r="EL20" s="106"/>
      <c r="EM20" s="15">
        <v>13</v>
      </c>
      <c r="EN20" s="69"/>
      <c r="EO20" s="311"/>
      <c r="EP20" s="69"/>
      <c r="EQ20" s="70"/>
      <c r="ER20" s="71"/>
      <c r="ES20" s="497">
        <f t="shared" si="19"/>
        <v>0</v>
      </c>
      <c r="EV20" s="106"/>
      <c r="EW20" s="15">
        <v>13</v>
      </c>
      <c r="EX20" s="263"/>
      <c r="EY20" s="304"/>
      <c r="EZ20" s="263"/>
      <c r="FA20" s="249"/>
      <c r="FB20" s="250"/>
      <c r="FC20" s="497">
        <f t="shared" si="20"/>
        <v>0</v>
      </c>
      <c r="FF20" s="106"/>
      <c r="FG20" s="15">
        <v>13</v>
      </c>
      <c r="FH20" s="263"/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/>
      <c r="FS20" s="300"/>
      <c r="FT20" s="92"/>
      <c r="FU20" s="70"/>
      <c r="FV20" s="71"/>
      <c r="FW20" s="497">
        <f t="shared" si="22"/>
        <v>0</v>
      </c>
      <c r="FX20" s="71"/>
      <c r="FZ20" s="106"/>
      <c r="GA20" s="15">
        <v>13</v>
      </c>
      <c r="GB20" s="69"/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/>
      <c r="GM20" s="300"/>
      <c r="GN20" s="429"/>
      <c r="GO20" s="95"/>
      <c r="GP20" s="71"/>
      <c r="GQ20" s="497">
        <f t="shared" si="24"/>
        <v>0</v>
      </c>
      <c r="GT20" s="106"/>
      <c r="GU20" s="15">
        <v>13</v>
      </c>
      <c r="GV20" s="263"/>
      <c r="GW20" s="304"/>
      <c r="GX20" s="263"/>
      <c r="GY20" s="296"/>
      <c r="GZ20" s="250"/>
      <c r="HA20" s="497">
        <f t="shared" si="25"/>
        <v>0</v>
      </c>
      <c r="HD20" s="106"/>
      <c r="HE20" s="15">
        <v>13</v>
      </c>
      <c r="HF20" s="263"/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/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/>
      <c r="IA20" s="311"/>
      <c r="IB20" s="69"/>
      <c r="IC20" s="70"/>
      <c r="ID20" s="71"/>
      <c r="IE20" s="497">
        <f t="shared" si="5"/>
        <v>0</v>
      </c>
      <c r="IH20" s="94"/>
      <c r="II20" s="15">
        <v>13</v>
      </c>
      <c r="IJ20" s="69"/>
      <c r="IK20" s="311"/>
      <c r="IL20" s="69"/>
      <c r="IM20" s="70"/>
      <c r="IN20" s="71"/>
      <c r="IO20" s="497">
        <f t="shared" si="28"/>
        <v>0</v>
      </c>
      <c r="IR20" s="106"/>
      <c r="IS20" s="15">
        <v>13</v>
      </c>
      <c r="IT20" s="263"/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/>
      <c r="JE20" s="311"/>
      <c r="JF20" s="92"/>
      <c r="JG20" s="249"/>
      <c r="JH20" s="71"/>
      <c r="JI20" s="497">
        <f t="shared" si="30"/>
        <v>0</v>
      </c>
      <c r="JL20" s="106"/>
      <c r="JM20" s="15">
        <v>13</v>
      </c>
      <c r="JN20" s="92"/>
      <c r="JO20" s="300"/>
      <c r="JP20" s="92"/>
      <c r="JQ20" s="70"/>
      <c r="JR20" s="71"/>
      <c r="JS20" s="497">
        <f t="shared" si="31"/>
        <v>0</v>
      </c>
      <c r="JV20" s="94"/>
      <c r="JW20" s="15">
        <v>13</v>
      </c>
      <c r="JX20" s="69"/>
      <c r="JY20" s="311"/>
      <c r="JZ20" s="69"/>
      <c r="KA20" s="70"/>
      <c r="KB20" s="71"/>
      <c r="KC20" s="497">
        <f t="shared" si="32"/>
        <v>0</v>
      </c>
      <c r="KE20" s="228"/>
      <c r="KF20" s="421"/>
      <c r="KG20" s="15">
        <v>13</v>
      </c>
      <c r="KH20" s="69"/>
      <c r="KI20" s="311"/>
      <c r="KJ20" s="69"/>
      <c r="KK20" s="70"/>
      <c r="KL20" s="71"/>
      <c r="KM20" s="497">
        <f t="shared" si="33"/>
        <v>0</v>
      </c>
      <c r="KP20" s="94"/>
      <c r="KQ20" s="15">
        <v>13</v>
      </c>
      <c r="KR20" s="69"/>
      <c r="KS20" s="311"/>
      <c r="KT20" s="69"/>
      <c r="KU20" s="70"/>
      <c r="KV20" s="71"/>
      <c r="KW20" s="497">
        <f t="shared" si="34"/>
        <v>0</v>
      </c>
      <c r="KZ20" s="106"/>
      <c r="LA20" s="15">
        <v>13</v>
      </c>
      <c r="LB20" s="69"/>
      <c r="LC20" s="300"/>
      <c r="LD20" s="92"/>
      <c r="LE20" s="95"/>
      <c r="LF20" s="71"/>
      <c r="LG20" s="497">
        <f t="shared" si="35"/>
        <v>0</v>
      </c>
      <c r="LJ20" s="106"/>
      <c r="LK20" s="15">
        <v>13</v>
      </c>
      <c r="LL20" s="263"/>
      <c r="LM20" s="300"/>
      <c r="LN20" s="263"/>
      <c r="LO20" s="95"/>
      <c r="LP20" s="71"/>
      <c r="LQ20" s="497">
        <f t="shared" si="36"/>
        <v>0</v>
      </c>
      <c r="LT20" s="106"/>
      <c r="LU20" s="15">
        <v>13</v>
      </c>
      <c r="LV20" s="92"/>
      <c r="LW20" s="300"/>
      <c r="LX20" s="92"/>
      <c r="LY20" s="95"/>
      <c r="LZ20" s="71"/>
      <c r="MA20" s="497">
        <f t="shared" si="37"/>
        <v>0</v>
      </c>
      <c r="MB20" s="497"/>
      <c r="MD20" s="106"/>
      <c r="ME20" s="15">
        <v>13</v>
      </c>
      <c r="MF20" s="362"/>
      <c r="MG20" s="300"/>
      <c r="MH20" s="784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65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889</v>
      </c>
      <c r="O21" s="311"/>
      <c r="P21" s="69"/>
      <c r="Q21" s="70"/>
      <c r="R21" s="71"/>
      <c r="S21" s="497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7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7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7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7">
        <f t="shared" si="11"/>
        <v>0</v>
      </c>
      <c r="BJ21" s="1046"/>
      <c r="BK21" s="15">
        <v>14</v>
      </c>
      <c r="BL21" s="263">
        <v>917.2</v>
      </c>
      <c r="BM21" s="231"/>
      <c r="BN21" s="263"/>
      <c r="BO21" s="296"/>
      <c r="BP21" s="671">
        <v>65</v>
      </c>
      <c r="BQ21" s="630">
        <f t="shared" si="12"/>
        <v>0</v>
      </c>
      <c r="BR21" s="497"/>
      <c r="BT21" s="106"/>
      <c r="BU21" s="247">
        <v>14</v>
      </c>
      <c r="BV21" s="263">
        <v>920.8</v>
      </c>
      <c r="BW21" s="785"/>
      <c r="BX21" s="263"/>
      <c r="BY21" s="850"/>
      <c r="BZ21" s="599"/>
      <c r="CA21" s="497">
        <f t="shared" si="13"/>
        <v>0</v>
      </c>
      <c r="CD21" s="642"/>
      <c r="CE21" s="15">
        <v>14</v>
      </c>
      <c r="CF21" s="263"/>
      <c r="CG21" s="785"/>
      <c r="CH21" s="263"/>
      <c r="CI21" s="672"/>
      <c r="CJ21" s="599"/>
      <c r="CK21" s="299">
        <f t="shared" si="14"/>
        <v>0</v>
      </c>
      <c r="CN21" s="527"/>
      <c r="CO21" s="15">
        <v>14</v>
      </c>
      <c r="CP21" s="263"/>
      <c r="CQ21" s="353"/>
      <c r="CR21" s="263"/>
      <c r="CS21" s="355"/>
      <c r="CT21" s="354"/>
      <c r="CU21" s="503">
        <f t="shared" si="48"/>
        <v>0</v>
      </c>
      <c r="CX21" s="106"/>
      <c r="CY21" s="15">
        <v>14</v>
      </c>
      <c r="CZ21" s="92"/>
      <c r="DA21" s="300"/>
      <c r="DB21" s="92"/>
      <c r="DC21" s="95"/>
      <c r="DD21" s="71"/>
      <c r="DE21" s="497">
        <f t="shared" si="15"/>
        <v>0</v>
      </c>
      <c r="DH21" s="106"/>
      <c r="DI21" s="15">
        <v>14</v>
      </c>
      <c r="DJ21" s="263"/>
      <c r="DK21" s="353"/>
      <c r="DL21" s="263"/>
      <c r="DM21" s="355"/>
      <c r="DN21" s="354"/>
      <c r="DO21" s="503">
        <f t="shared" si="16"/>
        <v>0</v>
      </c>
      <c r="DR21" s="106"/>
      <c r="DS21" s="15">
        <v>14</v>
      </c>
      <c r="DT21" s="92"/>
      <c r="DU21" s="353"/>
      <c r="DV21" s="92"/>
      <c r="DW21" s="355"/>
      <c r="DX21" s="354"/>
      <c r="DY21" s="497">
        <f t="shared" si="17"/>
        <v>0</v>
      </c>
      <c r="EB21" s="106"/>
      <c r="EC21" s="15">
        <v>14</v>
      </c>
      <c r="ED21" s="69"/>
      <c r="EE21" s="311"/>
      <c r="EF21" s="69"/>
      <c r="EG21" s="70"/>
      <c r="EH21" s="71"/>
      <c r="EI21" s="497">
        <f t="shared" si="18"/>
        <v>0</v>
      </c>
      <c r="EL21" s="106"/>
      <c r="EM21" s="15">
        <v>14</v>
      </c>
      <c r="EN21" s="69"/>
      <c r="EO21" s="311"/>
      <c r="EP21" s="69"/>
      <c r="EQ21" s="70"/>
      <c r="ER21" s="71"/>
      <c r="ES21" s="497">
        <f t="shared" si="19"/>
        <v>0</v>
      </c>
      <c r="EV21" s="106"/>
      <c r="EW21" s="15">
        <v>14</v>
      </c>
      <c r="EX21" s="263"/>
      <c r="EY21" s="304"/>
      <c r="EZ21" s="263"/>
      <c r="FA21" s="249"/>
      <c r="FB21" s="250"/>
      <c r="FC21" s="497">
        <f t="shared" si="20"/>
        <v>0</v>
      </c>
      <c r="FF21" s="106"/>
      <c r="FG21" s="15">
        <v>14</v>
      </c>
      <c r="FH21" s="263"/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/>
      <c r="FS21" s="300"/>
      <c r="FT21" s="92"/>
      <c r="FU21" s="70"/>
      <c r="FV21" s="71"/>
      <c r="FW21" s="497">
        <f t="shared" si="22"/>
        <v>0</v>
      </c>
      <c r="FX21" s="71"/>
      <c r="FZ21" s="106"/>
      <c r="GA21" s="15">
        <v>14</v>
      </c>
      <c r="GB21" s="69"/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/>
      <c r="GM21" s="300"/>
      <c r="GN21" s="429"/>
      <c r="GO21" s="95"/>
      <c r="GP21" s="71"/>
      <c r="GQ21" s="497">
        <f t="shared" si="24"/>
        <v>0</v>
      </c>
      <c r="GT21" s="106"/>
      <c r="GU21" s="15">
        <v>14</v>
      </c>
      <c r="GV21" s="263"/>
      <c r="GW21" s="304"/>
      <c r="GX21" s="263"/>
      <c r="GY21" s="296"/>
      <c r="GZ21" s="250"/>
      <c r="HA21" s="497">
        <f t="shared" si="25"/>
        <v>0</v>
      </c>
      <c r="HD21" s="106"/>
      <c r="HE21" s="15">
        <v>14</v>
      </c>
      <c r="HF21" s="263"/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/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/>
      <c r="IA21" s="311"/>
      <c r="IB21" s="69"/>
      <c r="IC21" s="70"/>
      <c r="ID21" s="71"/>
      <c r="IE21" s="497">
        <f t="shared" si="5"/>
        <v>0</v>
      </c>
      <c r="IH21" s="94"/>
      <c r="II21" s="15">
        <v>14</v>
      </c>
      <c r="IJ21" s="69"/>
      <c r="IK21" s="311"/>
      <c r="IL21" s="69"/>
      <c r="IM21" s="70"/>
      <c r="IN21" s="71"/>
      <c r="IO21" s="497">
        <f t="shared" si="28"/>
        <v>0</v>
      </c>
      <c r="IR21" s="106"/>
      <c r="IS21" s="15">
        <v>14</v>
      </c>
      <c r="IT21" s="263"/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/>
      <c r="JE21" s="311"/>
      <c r="JF21" s="92"/>
      <c r="JG21" s="249"/>
      <c r="JH21" s="71"/>
      <c r="JI21" s="497">
        <f t="shared" si="30"/>
        <v>0</v>
      </c>
      <c r="JL21" s="106"/>
      <c r="JM21" s="15">
        <v>14</v>
      </c>
      <c r="JN21" s="92"/>
      <c r="JO21" s="300"/>
      <c r="JP21" s="92"/>
      <c r="JQ21" s="70"/>
      <c r="JR21" s="71"/>
      <c r="JS21" s="497">
        <f t="shared" si="31"/>
        <v>0</v>
      </c>
      <c r="JV21" s="94"/>
      <c r="JW21" s="15">
        <v>14</v>
      </c>
      <c r="JX21" s="69"/>
      <c r="JY21" s="311"/>
      <c r="JZ21" s="69"/>
      <c r="KA21" s="70"/>
      <c r="KB21" s="71"/>
      <c r="KC21" s="497">
        <f t="shared" si="32"/>
        <v>0</v>
      </c>
      <c r="KE21" s="228"/>
      <c r="KF21" s="421"/>
      <c r="KG21" s="15">
        <v>14</v>
      </c>
      <c r="KH21" s="69"/>
      <c r="KI21" s="311"/>
      <c r="KJ21" s="69"/>
      <c r="KK21" s="70"/>
      <c r="KL21" s="71"/>
      <c r="KM21" s="497">
        <f t="shared" si="33"/>
        <v>0</v>
      </c>
      <c r="KP21" s="94"/>
      <c r="KQ21" s="15">
        <v>14</v>
      </c>
      <c r="KR21" s="69"/>
      <c r="KS21" s="311"/>
      <c r="KT21" s="69"/>
      <c r="KU21" s="70"/>
      <c r="KV21" s="71"/>
      <c r="KW21" s="497">
        <f t="shared" si="34"/>
        <v>0</v>
      </c>
      <c r="KZ21" s="106"/>
      <c r="LA21" s="15">
        <v>14</v>
      </c>
      <c r="LB21" s="92"/>
      <c r="LC21" s="300"/>
      <c r="LD21" s="92"/>
      <c r="LE21" s="95"/>
      <c r="LF21" s="71"/>
      <c r="LG21" s="497">
        <f t="shared" si="35"/>
        <v>0</v>
      </c>
      <c r="LJ21" s="106"/>
      <c r="LK21" s="15">
        <v>14</v>
      </c>
      <c r="LL21" s="263"/>
      <c r="LM21" s="300"/>
      <c r="LN21" s="263"/>
      <c r="LO21" s="95"/>
      <c r="LP21" s="71"/>
      <c r="LQ21" s="497">
        <f t="shared" si="36"/>
        <v>0</v>
      </c>
      <c r="LT21" s="106"/>
      <c r="LU21" s="15">
        <v>14</v>
      </c>
      <c r="LV21" s="92"/>
      <c r="LW21" s="300"/>
      <c r="LX21" s="92"/>
      <c r="LY21" s="95"/>
      <c r="LZ21" s="71"/>
      <c r="MA21" s="497">
        <f t="shared" si="37"/>
        <v>0</v>
      </c>
      <c r="MB21" s="497"/>
      <c r="MD21" s="106"/>
      <c r="ME21" s="15">
        <v>14</v>
      </c>
      <c r="MF21" s="362"/>
      <c r="MG21" s="300"/>
      <c r="MH21" s="784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7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7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7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7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7">
        <f t="shared" si="11"/>
        <v>0</v>
      </c>
      <c r="BJ22" s="1046"/>
      <c r="BK22" s="15">
        <v>15</v>
      </c>
      <c r="BL22" s="263">
        <v>907.2</v>
      </c>
      <c r="BM22" s="231"/>
      <c r="BN22" s="263"/>
      <c r="BO22" s="296"/>
      <c r="BP22" s="671">
        <v>65</v>
      </c>
      <c r="BQ22" s="630">
        <f t="shared" si="12"/>
        <v>0</v>
      </c>
      <c r="BR22" s="497"/>
      <c r="BT22" s="106"/>
      <c r="BU22" s="247">
        <v>15</v>
      </c>
      <c r="BV22" s="263">
        <v>874.5</v>
      </c>
      <c r="BW22" s="785"/>
      <c r="BX22" s="263"/>
      <c r="BY22" s="850"/>
      <c r="BZ22" s="599"/>
      <c r="CA22" s="497">
        <f t="shared" si="13"/>
        <v>0</v>
      </c>
      <c r="CD22" s="642"/>
      <c r="CE22" s="15">
        <v>15</v>
      </c>
      <c r="CF22" s="263"/>
      <c r="CG22" s="785"/>
      <c r="CH22" s="263"/>
      <c r="CI22" s="672"/>
      <c r="CJ22" s="599"/>
      <c r="CK22" s="299">
        <f t="shared" si="14"/>
        <v>0</v>
      </c>
      <c r="CN22" s="527"/>
      <c r="CO22" s="15">
        <v>15</v>
      </c>
      <c r="CP22" s="248"/>
      <c r="CQ22" s="353"/>
      <c r="CR22" s="248"/>
      <c r="CS22" s="355"/>
      <c r="CT22" s="354"/>
      <c r="CU22" s="503">
        <f t="shared" si="48"/>
        <v>0</v>
      </c>
      <c r="CX22" s="106"/>
      <c r="CY22" s="15">
        <v>15</v>
      </c>
      <c r="CZ22" s="92"/>
      <c r="DA22" s="300"/>
      <c r="DB22" s="92"/>
      <c r="DC22" s="95"/>
      <c r="DD22" s="71"/>
      <c r="DE22" s="497">
        <f t="shared" si="15"/>
        <v>0</v>
      </c>
      <c r="DH22" s="106"/>
      <c r="DI22" s="15">
        <v>15</v>
      </c>
      <c r="DJ22" s="263"/>
      <c r="DK22" s="353"/>
      <c r="DL22" s="263"/>
      <c r="DM22" s="355"/>
      <c r="DN22" s="354"/>
      <c r="DO22" s="503">
        <f t="shared" si="16"/>
        <v>0</v>
      </c>
      <c r="DR22" s="106"/>
      <c r="DS22" s="15">
        <v>15</v>
      </c>
      <c r="DT22" s="92"/>
      <c r="DU22" s="353"/>
      <c r="DV22" s="92"/>
      <c r="DW22" s="355"/>
      <c r="DX22" s="354"/>
      <c r="DY22" s="497">
        <f t="shared" si="17"/>
        <v>0</v>
      </c>
      <c r="EB22" s="106"/>
      <c r="EC22" s="15">
        <v>15</v>
      </c>
      <c r="ED22" s="69"/>
      <c r="EE22" s="311"/>
      <c r="EF22" s="69"/>
      <c r="EG22" s="70"/>
      <c r="EH22" s="71"/>
      <c r="EI22" s="497">
        <f t="shared" si="18"/>
        <v>0</v>
      </c>
      <c r="EL22" s="106"/>
      <c r="EM22" s="15">
        <v>15</v>
      </c>
      <c r="EN22" s="69"/>
      <c r="EO22" s="311"/>
      <c r="EP22" s="69"/>
      <c r="EQ22" s="70"/>
      <c r="ER22" s="71"/>
      <c r="ES22" s="497">
        <f t="shared" si="19"/>
        <v>0</v>
      </c>
      <c r="EV22" s="106"/>
      <c r="EW22" s="15">
        <v>15</v>
      </c>
      <c r="EX22" s="263"/>
      <c r="EY22" s="304"/>
      <c r="EZ22" s="263"/>
      <c r="FA22" s="249"/>
      <c r="FB22" s="250"/>
      <c r="FC22" s="497">
        <f t="shared" si="20"/>
        <v>0</v>
      </c>
      <c r="FF22" s="106"/>
      <c r="FG22" s="15">
        <v>15</v>
      </c>
      <c r="FH22" s="263"/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/>
      <c r="FS22" s="300"/>
      <c r="FT22" s="92"/>
      <c r="FU22" s="70"/>
      <c r="FV22" s="71"/>
      <c r="FW22" s="497">
        <f t="shared" si="22"/>
        <v>0</v>
      </c>
      <c r="FX22" s="71"/>
      <c r="FZ22" s="106"/>
      <c r="GA22" s="15">
        <v>15</v>
      </c>
      <c r="GB22" s="69"/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/>
      <c r="GM22" s="300"/>
      <c r="GN22" s="429"/>
      <c r="GO22" s="95"/>
      <c r="GP22" s="71"/>
      <c r="GQ22" s="497">
        <f t="shared" si="24"/>
        <v>0</v>
      </c>
      <c r="GT22" s="106"/>
      <c r="GU22" s="15">
        <v>15</v>
      </c>
      <c r="GV22" s="263"/>
      <c r="GW22" s="304"/>
      <c r="GX22" s="263"/>
      <c r="GY22" s="296"/>
      <c r="GZ22" s="250"/>
      <c r="HA22" s="497">
        <f t="shared" si="25"/>
        <v>0</v>
      </c>
      <c r="HD22" s="106"/>
      <c r="HE22" s="15">
        <v>15</v>
      </c>
      <c r="HF22" s="263"/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/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/>
      <c r="IA22" s="311"/>
      <c r="IB22" s="69"/>
      <c r="IC22" s="70"/>
      <c r="ID22" s="71"/>
      <c r="IE22" s="497">
        <f t="shared" si="5"/>
        <v>0</v>
      </c>
      <c r="IH22" s="94"/>
      <c r="II22" s="15">
        <v>15</v>
      </c>
      <c r="IJ22" s="69"/>
      <c r="IK22" s="311"/>
      <c r="IL22" s="69"/>
      <c r="IM22" s="70"/>
      <c r="IN22" s="71"/>
      <c r="IO22" s="497">
        <f t="shared" si="28"/>
        <v>0</v>
      </c>
      <c r="IR22" s="106"/>
      <c r="IS22" s="15">
        <v>15</v>
      </c>
      <c r="IT22" s="263"/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/>
      <c r="JE22" s="311"/>
      <c r="JF22" s="92"/>
      <c r="JG22" s="249"/>
      <c r="JH22" s="71"/>
      <c r="JI22" s="497">
        <f t="shared" si="30"/>
        <v>0</v>
      </c>
      <c r="JL22" s="106"/>
      <c r="JM22" s="15">
        <v>15</v>
      </c>
      <c r="JN22" s="92"/>
      <c r="JO22" s="300"/>
      <c r="JP22" s="92"/>
      <c r="JQ22" s="70"/>
      <c r="JR22" s="71"/>
      <c r="JS22" s="497">
        <f t="shared" si="31"/>
        <v>0</v>
      </c>
      <c r="JV22" s="94"/>
      <c r="JW22" s="15">
        <v>15</v>
      </c>
      <c r="JX22" s="69"/>
      <c r="JY22" s="311"/>
      <c r="JZ22" s="69"/>
      <c r="KA22" s="70"/>
      <c r="KB22" s="71"/>
      <c r="KC22" s="497">
        <f t="shared" si="32"/>
        <v>0</v>
      </c>
      <c r="KE22" s="228"/>
      <c r="KF22" s="421"/>
      <c r="KG22" s="15">
        <v>15</v>
      </c>
      <c r="KH22" s="69"/>
      <c r="KI22" s="311"/>
      <c r="KJ22" s="69"/>
      <c r="KK22" s="70"/>
      <c r="KL22" s="71"/>
      <c r="KM22" s="497">
        <f t="shared" si="33"/>
        <v>0</v>
      </c>
      <c r="KP22" s="94"/>
      <c r="KQ22" s="15">
        <v>15</v>
      </c>
      <c r="KR22" s="69"/>
      <c r="KS22" s="311"/>
      <c r="KT22" s="69"/>
      <c r="KU22" s="70"/>
      <c r="KV22" s="71"/>
      <c r="KW22" s="497">
        <f t="shared" si="34"/>
        <v>0</v>
      </c>
      <c r="KZ22" s="106"/>
      <c r="LA22" s="15">
        <v>15</v>
      </c>
      <c r="LB22" s="92"/>
      <c r="LC22" s="300"/>
      <c r="LD22" s="92"/>
      <c r="LE22" s="95"/>
      <c r="LF22" s="71"/>
      <c r="LG22" s="497">
        <f t="shared" si="35"/>
        <v>0</v>
      </c>
      <c r="LJ22" s="106"/>
      <c r="LK22" s="15">
        <v>15</v>
      </c>
      <c r="LL22" s="263"/>
      <c r="LM22" s="300"/>
      <c r="LN22" s="263"/>
      <c r="LO22" s="95"/>
      <c r="LP22" s="71"/>
      <c r="LQ22" s="497">
        <f t="shared" si="36"/>
        <v>0</v>
      </c>
      <c r="LT22" s="106"/>
      <c r="LU22" s="15">
        <v>15</v>
      </c>
      <c r="LV22" s="92"/>
      <c r="LW22" s="300"/>
      <c r="LX22" s="92"/>
      <c r="LY22" s="95"/>
      <c r="LZ22" s="71"/>
      <c r="MA22" s="497">
        <f t="shared" si="37"/>
        <v>0</v>
      </c>
      <c r="MB22" s="497"/>
      <c r="MD22" s="106"/>
      <c r="ME22" s="15">
        <v>15</v>
      </c>
      <c r="MF22" s="362"/>
      <c r="MG22" s="300"/>
      <c r="MH22" s="784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7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7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7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7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7">
        <f t="shared" si="11"/>
        <v>0</v>
      </c>
      <c r="BJ23" s="1046"/>
      <c r="BK23" s="15">
        <v>16</v>
      </c>
      <c r="BL23" s="263">
        <v>891.8</v>
      </c>
      <c r="BM23" s="231"/>
      <c r="BN23" s="263"/>
      <c r="BO23" s="296"/>
      <c r="BP23" s="671">
        <v>65</v>
      </c>
      <c r="BQ23" s="630">
        <f t="shared" si="12"/>
        <v>0</v>
      </c>
      <c r="BR23" s="497"/>
      <c r="BT23" s="106"/>
      <c r="BU23" s="247">
        <v>16</v>
      </c>
      <c r="BV23" s="263">
        <v>895.4</v>
      </c>
      <c r="BW23" s="785"/>
      <c r="BX23" s="263"/>
      <c r="BY23" s="850"/>
      <c r="BZ23" s="599"/>
      <c r="CA23" s="497">
        <f t="shared" si="13"/>
        <v>0</v>
      </c>
      <c r="CD23" s="642"/>
      <c r="CE23" s="15">
        <v>16</v>
      </c>
      <c r="CF23" s="263"/>
      <c r="CG23" s="785"/>
      <c r="CH23" s="263"/>
      <c r="CI23" s="672"/>
      <c r="CJ23" s="599"/>
      <c r="CK23" s="299">
        <f t="shared" si="14"/>
        <v>0</v>
      </c>
      <c r="CN23" s="527"/>
      <c r="CO23" s="15">
        <v>16</v>
      </c>
      <c r="CP23" s="263"/>
      <c r="CQ23" s="353"/>
      <c r="CR23" s="263"/>
      <c r="CS23" s="355"/>
      <c r="CT23" s="354"/>
      <c r="CU23" s="503">
        <f t="shared" si="48"/>
        <v>0</v>
      </c>
      <c r="CX23" s="106"/>
      <c r="CY23" s="15">
        <v>16</v>
      </c>
      <c r="CZ23" s="92"/>
      <c r="DA23" s="300"/>
      <c r="DB23" s="92"/>
      <c r="DC23" s="95"/>
      <c r="DD23" s="71"/>
      <c r="DE23" s="497">
        <f t="shared" si="15"/>
        <v>0</v>
      </c>
      <c r="DH23" s="106"/>
      <c r="DI23" s="15">
        <v>16</v>
      </c>
      <c r="DJ23" s="263"/>
      <c r="DK23" s="353"/>
      <c r="DL23" s="263"/>
      <c r="DM23" s="355"/>
      <c r="DN23" s="354"/>
      <c r="DO23" s="503">
        <f t="shared" si="16"/>
        <v>0</v>
      </c>
      <c r="DR23" s="106"/>
      <c r="DS23" s="15">
        <v>16</v>
      </c>
      <c r="DT23" s="92"/>
      <c r="DU23" s="353"/>
      <c r="DV23" s="92"/>
      <c r="DW23" s="355"/>
      <c r="DX23" s="354"/>
      <c r="DY23" s="497">
        <f t="shared" si="17"/>
        <v>0</v>
      </c>
      <c r="EB23" s="106"/>
      <c r="EC23" s="15">
        <v>16</v>
      </c>
      <c r="ED23" s="69"/>
      <c r="EE23" s="311"/>
      <c r="EF23" s="69"/>
      <c r="EG23" s="70"/>
      <c r="EH23" s="71"/>
      <c r="EI23" s="497">
        <f t="shared" si="18"/>
        <v>0</v>
      </c>
      <c r="EL23" s="106"/>
      <c r="EM23" s="15">
        <v>16</v>
      </c>
      <c r="EN23" s="69"/>
      <c r="EO23" s="311"/>
      <c r="EP23" s="69"/>
      <c r="EQ23" s="70"/>
      <c r="ER23" s="71"/>
      <c r="ES23" s="497">
        <f t="shared" si="19"/>
        <v>0</v>
      </c>
      <c r="EV23" s="106"/>
      <c r="EW23" s="15">
        <v>16</v>
      </c>
      <c r="EX23" s="263"/>
      <c r="EY23" s="304"/>
      <c r="EZ23" s="263"/>
      <c r="FA23" s="249"/>
      <c r="FB23" s="250"/>
      <c r="FC23" s="497">
        <f t="shared" si="20"/>
        <v>0</v>
      </c>
      <c r="FF23" s="106"/>
      <c r="FG23" s="15">
        <v>16</v>
      </c>
      <c r="FH23" s="263"/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/>
      <c r="FS23" s="300"/>
      <c r="FT23" s="92"/>
      <c r="FU23" s="70"/>
      <c r="FV23" s="71"/>
      <c r="FW23" s="497">
        <f t="shared" si="22"/>
        <v>0</v>
      </c>
      <c r="FX23" s="71"/>
      <c r="FZ23" s="106"/>
      <c r="GA23" s="15">
        <v>16</v>
      </c>
      <c r="GB23" s="69"/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/>
      <c r="GM23" s="300"/>
      <c r="GN23" s="429"/>
      <c r="GO23" s="95"/>
      <c r="GP23" s="71"/>
      <c r="GQ23" s="497">
        <f t="shared" si="24"/>
        <v>0</v>
      </c>
      <c r="GT23" s="106"/>
      <c r="GU23" s="15">
        <v>16</v>
      </c>
      <c r="GV23" s="263"/>
      <c r="GW23" s="304"/>
      <c r="GX23" s="263"/>
      <c r="GY23" s="296"/>
      <c r="GZ23" s="250"/>
      <c r="HA23" s="497">
        <f t="shared" si="25"/>
        <v>0</v>
      </c>
      <c r="HD23" s="106"/>
      <c r="HE23" s="15">
        <v>16</v>
      </c>
      <c r="HF23" s="263"/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/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/>
      <c r="IA23" s="311"/>
      <c r="IB23" s="69"/>
      <c r="IC23" s="70"/>
      <c r="ID23" s="71"/>
      <c r="IE23" s="497">
        <f t="shared" si="5"/>
        <v>0</v>
      </c>
      <c r="IH23" s="94"/>
      <c r="II23" s="15">
        <v>16</v>
      </c>
      <c r="IJ23" s="69"/>
      <c r="IK23" s="311"/>
      <c r="IL23" s="69"/>
      <c r="IM23" s="70"/>
      <c r="IN23" s="71"/>
      <c r="IO23" s="497">
        <f t="shared" si="28"/>
        <v>0</v>
      </c>
      <c r="IR23" s="106"/>
      <c r="IS23" s="15">
        <v>16</v>
      </c>
      <c r="IT23" s="263"/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/>
      <c r="JE23" s="311"/>
      <c r="JF23" s="92"/>
      <c r="JG23" s="249"/>
      <c r="JH23" s="71"/>
      <c r="JI23" s="497">
        <f t="shared" si="30"/>
        <v>0</v>
      </c>
      <c r="JL23" s="106"/>
      <c r="JM23" s="15">
        <v>16</v>
      </c>
      <c r="JN23" s="92"/>
      <c r="JO23" s="300"/>
      <c r="JP23" s="92"/>
      <c r="JQ23" s="70"/>
      <c r="JR23" s="71"/>
      <c r="JS23" s="497">
        <f t="shared" si="31"/>
        <v>0</v>
      </c>
      <c r="JV23" s="94"/>
      <c r="JW23" s="15">
        <v>16</v>
      </c>
      <c r="JX23" s="69"/>
      <c r="JY23" s="311"/>
      <c r="JZ23" s="69"/>
      <c r="KA23" s="70"/>
      <c r="KB23" s="71"/>
      <c r="KC23" s="497">
        <f t="shared" si="32"/>
        <v>0</v>
      </c>
      <c r="KE23" s="228"/>
      <c r="KF23" s="421"/>
      <c r="KG23" s="15">
        <v>16</v>
      </c>
      <c r="KH23" s="69"/>
      <c r="KI23" s="311"/>
      <c r="KJ23" s="69"/>
      <c r="KK23" s="70"/>
      <c r="KL23" s="71"/>
      <c r="KM23" s="497">
        <f t="shared" si="33"/>
        <v>0</v>
      </c>
      <c r="KP23" s="94"/>
      <c r="KQ23" s="15">
        <v>16</v>
      </c>
      <c r="KR23" s="69"/>
      <c r="KS23" s="311"/>
      <c r="KT23" s="69"/>
      <c r="KU23" s="70"/>
      <c r="KV23" s="71"/>
      <c r="KW23" s="497">
        <f t="shared" si="34"/>
        <v>0</v>
      </c>
      <c r="KZ23" s="106"/>
      <c r="LA23" s="15">
        <v>16</v>
      </c>
      <c r="LB23" s="92"/>
      <c r="LC23" s="300"/>
      <c r="LD23" s="92"/>
      <c r="LE23" s="95"/>
      <c r="LF23" s="71"/>
      <c r="LG23" s="497">
        <f t="shared" si="35"/>
        <v>0</v>
      </c>
      <c r="LJ23" s="106"/>
      <c r="LK23" s="15">
        <v>16</v>
      </c>
      <c r="LL23" s="263"/>
      <c r="LM23" s="300"/>
      <c r="LN23" s="263"/>
      <c r="LO23" s="95"/>
      <c r="LP23" s="71"/>
      <c r="LQ23" s="497">
        <f t="shared" si="36"/>
        <v>0</v>
      </c>
      <c r="LT23" s="106"/>
      <c r="LU23" s="15">
        <v>16</v>
      </c>
      <c r="LV23" s="92"/>
      <c r="LW23" s="300"/>
      <c r="LX23" s="92"/>
      <c r="LY23" s="95"/>
      <c r="LZ23" s="71"/>
      <c r="MA23" s="497">
        <f t="shared" si="37"/>
        <v>0</v>
      </c>
      <c r="MB23" s="497"/>
      <c r="MD23" s="106"/>
      <c r="ME23" s="15">
        <v>16</v>
      </c>
      <c r="MF23" s="362"/>
      <c r="MG23" s="300"/>
      <c r="MH23" s="784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7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7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7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7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7">
        <f t="shared" si="11"/>
        <v>0</v>
      </c>
      <c r="BJ24" s="1047"/>
      <c r="BK24" s="15">
        <v>17</v>
      </c>
      <c r="BL24" s="263">
        <v>915.3</v>
      </c>
      <c r="BM24" s="231"/>
      <c r="BN24" s="263"/>
      <c r="BO24" s="296"/>
      <c r="BP24" s="671">
        <v>65</v>
      </c>
      <c r="BQ24" s="630">
        <f t="shared" si="12"/>
        <v>0</v>
      </c>
      <c r="BR24" s="497"/>
      <c r="BT24" s="106"/>
      <c r="BU24" s="247">
        <v>17</v>
      </c>
      <c r="BV24" s="263">
        <v>925.3</v>
      </c>
      <c r="BW24" s="785"/>
      <c r="BX24" s="263"/>
      <c r="BY24" s="850"/>
      <c r="BZ24" s="599"/>
      <c r="CA24" s="497">
        <f t="shared" si="13"/>
        <v>0</v>
      </c>
      <c r="CD24" s="642"/>
      <c r="CE24" s="15">
        <v>17</v>
      </c>
      <c r="CF24" s="263"/>
      <c r="CG24" s="785"/>
      <c r="CH24" s="263"/>
      <c r="CI24" s="672"/>
      <c r="CJ24" s="599"/>
      <c r="CK24" s="299">
        <f t="shared" si="14"/>
        <v>0</v>
      </c>
      <c r="CN24" s="527"/>
      <c r="CO24" s="15">
        <v>17</v>
      </c>
      <c r="CP24" s="263"/>
      <c r="CQ24" s="353"/>
      <c r="CR24" s="263"/>
      <c r="CS24" s="355"/>
      <c r="CT24" s="354"/>
      <c r="CU24" s="503">
        <f t="shared" si="48"/>
        <v>0</v>
      </c>
      <c r="CX24" s="106"/>
      <c r="CY24" s="15">
        <v>17</v>
      </c>
      <c r="CZ24" s="92"/>
      <c r="DA24" s="300"/>
      <c r="DB24" s="92"/>
      <c r="DC24" s="95"/>
      <c r="DD24" s="71"/>
      <c r="DE24" s="497">
        <f t="shared" si="15"/>
        <v>0</v>
      </c>
      <c r="DH24" s="106"/>
      <c r="DI24" s="15">
        <v>17</v>
      </c>
      <c r="DJ24" s="263"/>
      <c r="DK24" s="353"/>
      <c r="DL24" s="263"/>
      <c r="DM24" s="355"/>
      <c r="DN24" s="354"/>
      <c r="DO24" s="503">
        <f t="shared" si="16"/>
        <v>0</v>
      </c>
      <c r="DR24" s="106"/>
      <c r="DS24" s="15">
        <v>17</v>
      </c>
      <c r="DT24" s="92"/>
      <c r="DU24" s="353"/>
      <c r="DV24" s="92"/>
      <c r="DW24" s="355"/>
      <c r="DX24" s="354"/>
      <c r="DY24" s="497">
        <f t="shared" si="17"/>
        <v>0</v>
      </c>
      <c r="EB24" s="106"/>
      <c r="EC24" s="15">
        <v>17</v>
      </c>
      <c r="ED24" s="69"/>
      <c r="EE24" s="311"/>
      <c r="EF24" s="69"/>
      <c r="EG24" s="70"/>
      <c r="EH24" s="71"/>
      <c r="EI24" s="497">
        <f t="shared" si="18"/>
        <v>0</v>
      </c>
      <c r="EL24" s="106"/>
      <c r="EM24" s="15">
        <v>17</v>
      </c>
      <c r="EN24" s="69"/>
      <c r="EO24" s="311"/>
      <c r="EP24" s="69"/>
      <c r="EQ24" s="70"/>
      <c r="ER24" s="71"/>
      <c r="ES24" s="497">
        <f t="shared" si="19"/>
        <v>0</v>
      </c>
      <c r="EV24" s="106"/>
      <c r="EW24" s="15">
        <v>17</v>
      </c>
      <c r="EX24" s="263"/>
      <c r="EY24" s="304"/>
      <c r="EZ24" s="263"/>
      <c r="FA24" s="249"/>
      <c r="FB24" s="250"/>
      <c r="FC24" s="497">
        <f t="shared" si="20"/>
        <v>0</v>
      </c>
      <c r="FF24" s="106"/>
      <c r="FG24" s="15">
        <v>17</v>
      </c>
      <c r="FH24" s="263"/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/>
      <c r="FS24" s="300"/>
      <c r="FT24" s="92"/>
      <c r="FU24" s="70"/>
      <c r="FV24" s="71"/>
      <c r="FW24" s="497">
        <f t="shared" si="22"/>
        <v>0</v>
      </c>
      <c r="FX24" s="71"/>
      <c r="FZ24" s="106"/>
      <c r="GA24" s="15">
        <v>17</v>
      </c>
      <c r="GB24" s="69"/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/>
      <c r="GM24" s="300"/>
      <c r="GN24" s="429"/>
      <c r="GO24" s="95"/>
      <c r="GP24" s="71"/>
      <c r="GQ24" s="497">
        <f t="shared" si="24"/>
        <v>0</v>
      </c>
      <c r="GT24" s="106"/>
      <c r="GU24" s="15">
        <v>17</v>
      </c>
      <c r="GV24" s="263"/>
      <c r="GW24" s="304"/>
      <c r="GX24" s="263"/>
      <c r="GY24" s="296"/>
      <c r="GZ24" s="250"/>
      <c r="HA24" s="497">
        <f t="shared" si="25"/>
        <v>0</v>
      </c>
      <c r="HD24" s="106"/>
      <c r="HE24" s="15">
        <v>17</v>
      </c>
      <c r="HF24" s="263"/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/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/>
      <c r="IA24" s="311"/>
      <c r="IB24" s="69"/>
      <c r="IC24" s="70"/>
      <c r="ID24" s="71"/>
      <c r="IE24" s="497">
        <f t="shared" si="5"/>
        <v>0</v>
      </c>
      <c r="IH24" s="106"/>
      <c r="II24" s="15">
        <v>17</v>
      </c>
      <c r="IJ24" s="69"/>
      <c r="IK24" s="311"/>
      <c r="IL24" s="69"/>
      <c r="IM24" s="70"/>
      <c r="IN24" s="71"/>
      <c r="IO24" s="497">
        <f t="shared" si="28"/>
        <v>0</v>
      </c>
      <c r="IR24" s="106"/>
      <c r="IS24" s="15">
        <v>17</v>
      </c>
      <c r="IT24" s="263"/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/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/>
      <c r="JO24" s="300"/>
      <c r="JP24" s="92"/>
      <c r="JQ24" s="70"/>
      <c r="JR24" s="71"/>
      <c r="JS24" s="497">
        <f t="shared" si="31"/>
        <v>0</v>
      </c>
      <c r="JV24" s="94"/>
      <c r="JW24" s="15">
        <v>17</v>
      </c>
      <c r="JX24" s="69"/>
      <c r="JY24" s="311"/>
      <c r="JZ24" s="69"/>
      <c r="KA24" s="70"/>
      <c r="KB24" s="71"/>
      <c r="KC24" s="497">
        <f t="shared" si="32"/>
        <v>0</v>
      </c>
      <c r="KE24" s="228"/>
      <c r="KF24" s="421"/>
      <c r="KG24" s="15">
        <v>17</v>
      </c>
      <c r="KH24" s="69"/>
      <c r="KI24" s="311"/>
      <c r="KJ24" s="69"/>
      <c r="KK24" s="70"/>
      <c r="KL24" s="71"/>
      <c r="KM24" s="497">
        <f t="shared" si="33"/>
        <v>0</v>
      </c>
      <c r="KP24" s="94"/>
      <c r="KQ24" s="15">
        <v>17</v>
      </c>
      <c r="KR24" s="69"/>
      <c r="KS24" s="311"/>
      <c r="KT24" s="69"/>
      <c r="KU24" s="70"/>
      <c r="KV24" s="71"/>
      <c r="KW24" s="497">
        <f t="shared" si="34"/>
        <v>0</v>
      </c>
      <c r="KZ24" s="106"/>
      <c r="LA24" s="15">
        <v>17</v>
      </c>
      <c r="LB24" s="92"/>
      <c r="LC24" s="300"/>
      <c r="LD24" s="92"/>
      <c r="LE24" s="95"/>
      <c r="LF24" s="71"/>
      <c r="LG24" s="497">
        <f t="shared" si="35"/>
        <v>0</v>
      </c>
      <c r="LJ24" s="106"/>
      <c r="LK24" s="15">
        <v>17</v>
      </c>
      <c r="LL24" s="263"/>
      <c r="LM24" s="300"/>
      <c r="LN24" s="263"/>
      <c r="LO24" s="95"/>
      <c r="LP24" s="71"/>
      <c r="LQ24" s="497">
        <f t="shared" si="36"/>
        <v>0</v>
      </c>
      <c r="LT24" s="106"/>
      <c r="LU24" s="15">
        <v>17</v>
      </c>
      <c r="LV24" s="92"/>
      <c r="LW24" s="300"/>
      <c r="LX24" s="92"/>
      <c r="LY24" s="95"/>
      <c r="LZ24" s="71"/>
      <c r="MA24" s="497">
        <f t="shared" si="37"/>
        <v>0</v>
      </c>
      <c r="MB24" s="497"/>
      <c r="MD24" s="106"/>
      <c r="ME24" s="15">
        <v>17</v>
      </c>
      <c r="MF24" s="362"/>
      <c r="MG24" s="300"/>
      <c r="MH24" s="784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7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7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7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7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7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71">
        <v>65</v>
      </c>
      <c r="BQ25" s="630">
        <f t="shared" si="12"/>
        <v>0</v>
      </c>
      <c r="BR25" s="497"/>
      <c r="BT25" s="106"/>
      <c r="BU25" s="247">
        <v>18</v>
      </c>
      <c r="BV25" s="263">
        <v>940.7</v>
      </c>
      <c r="BW25" s="785"/>
      <c r="BX25" s="263"/>
      <c r="BY25" s="850"/>
      <c r="BZ25" s="599"/>
      <c r="CA25" s="497">
        <f t="shared" si="13"/>
        <v>0</v>
      </c>
      <c r="CD25" s="642"/>
      <c r="CE25" s="15">
        <v>18</v>
      </c>
      <c r="CF25" s="263"/>
      <c r="CG25" s="785"/>
      <c r="CH25" s="263"/>
      <c r="CI25" s="672"/>
      <c r="CJ25" s="599"/>
      <c r="CK25" s="497">
        <f t="shared" si="14"/>
        <v>0</v>
      </c>
      <c r="CN25" s="527"/>
      <c r="CO25" s="15">
        <v>18</v>
      </c>
      <c r="CP25" s="263"/>
      <c r="CQ25" s="353"/>
      <c r="CR25" s="263"/>
      <c r="CS25" s="355"/>
      <c r="CT25" s="354"/>
      <c r="CU25" s="503">
        <f t="shared" si="48"/>
        <v>0</v>
      </c>
      <c r="CX25" s="94"/>
      <c r="CY25" s="15">
        <v>18</v>
      </c>
      <c r="CZ25" s="92"/>
      <c r="DA25" s="300"/>
      <c r="DB25" s="92"/>
      <c r="DC25" s="95"/>
      <c r="DD25" s="71"/>
      <c r="DE25" s="497">
        <f t="shared" si="15"/>
        <v>0</v>
      </c>
      <c r="DH25" s="94"/>
      <c r="DI25" s="15">
        <v>18</v>
      </c>
      <c r="DJ25" s="92"/>
      <c r="DK25" s="353"/>
      <c r="DL25" s="92"/>
      <c r="DM25" s="355"/>
      <c r="DN25" s="354"/>
      <c r="DO25" s="503">
        <f t="shared" si="16"/>
        <v>0</v>
      </c>
      <c r="DR25" s="94"/>
      <c r="DS25" s="15">
        <v>18</v>
      </c>
      <c r="DT25" s="92"/>
      <c r="DU25" s="353"/>
      <c r="DV25" s="92"/>
      <c r="DW25" s="355"/>
      <c r="DX25" s="354"/>
      <c r="DY25" s="497">
        <f t="shared" si="17"/>
        <v>0</v>
      </c>
      <c r="EB25" s="94"/>
      <c r="EC25" s="15">
        <v>18</v>
      </c>
      <c r="ED25" s="69"/>
      <c r="EE25" s="311"/>
      <c r="EF25" s="69"/>
      <c r="EG25" s="70"/>
      <c r="EH25" s="71"/>
      <c r="EI25" s="497">
        <f t="shared" si="18"/>
        <v>0</v>
      </c>
      <c r="EL25" s="94"/>
      <c r="EM25" s="15">
        <v>18</v>
      </c>
      <c r="EN25" s="69"/>
      <c r="EO25" s="311"/>
      <c r="EP25" s="69"/>
      <c r="EQ25" s="70"/>
      <c r="ER25" s="71"/>
      <c r="ES25" s="497">
        <f t="shared" si="19"/>
        <v>0</v>
      </c>
      <c r="EV25" s="94"/>
      <c r="EW25" s="15">
        <v>18</v>
      </c>
      <c r="EX25" s="263"/>
      <c r="EY25" s="304"/>
      <c r="EZ25" s="263"/>
      <c r="FA25" s="249"/>
      <c r="FB25" s="250"/>
      <c r="FC25" s="497">
        <f t="shared" si="20"/>
        <v>0</v>
      </c>
      <c r="FF25" s="94"/>
      <c r="FG25" s="15">
        <v>18</v>
      </c>
      <c r="FH25" s="263"/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/>
      <c r="FS25" s="300"/>
      <c r="FT25" s="92"/>
      <c r="FU25" s="70"/>
      <c r="FV25" s="71"/>
      <c r="FW25" s="497">
        <f t="shared" si="22"/>
        <v>0</v>
      </c>
      <c r="FX25" s="71"/>
      <c r="FZ25" s="94"/>
      <c r="GA25" s="15">
        <v>18</v>
      </c>
      <c r="GB25" s="69"/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/>
      <c r="GM25" s="300"/>
      <c r="GN25" s="429"/>
      <c r="GO25" s="95"/>
      <c r="GP25" s="71"/>
      <c r="GQ25" s="497">
        <f t="shared" si="24"/>
        <v>0</v>
      </c>
      <c r="GT25" s="94"/>
      <c r="GU25" s="15">
        <v>18</v>
      </c>
      <c r="GV25" s="263"/>
      <c r="GW25" s="304"/>
      <c r="GX25" s="263"/>
      <c r="GY25" s="296"/>
      <c r="GZ25" s="250"/>
      <c r="HA25" s="497">
        <f t="shared" si="25"/>
        <v>0</v>
      </c>
      <c r="HD25" s="94"/>
      <c r="HE25" s="15">
        <v>18</v>
      </c>
      <c r="HF25" s="263"/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/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/>
      <c r="IA25" s="311"/>
      <c r="IB25" s="69"/>
      <c r="IC25" s="70"/>
      <c r="ID25" s="71"/>
      <c r="IE25" s="497">
        <f t="shared" si="5"/>
        <v>0</v>
      </c>
      <c r="IH25" s="106"/>
      <c r="II25" s="15">
        <v>18</v>
      </c>
      <c r="IJ25" s="69"/>
      <c r="IK25" s="311"/>
      <c r="IL25" s="69"/>
      <c r="IM25" s="70"/>
      <c r="IN25" s="71"/>
      <c r="IO25" s="497">
        <f t="shared" si="28"/>
        <v>0</v>
      </c>
      <c r="IR25" s="94"/>
      <c r="IS25" s="15">
        <v>18</v>
      </c>
      <c r="IT25" s="263"/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/>
      <c r="JE25" s="311"/>
      <c r="JF25" s="92"/>
      <c r="JG25" s="249"/>
      <c r="JH25" s="71"/>
      <c r="JI25" s="497">
        <f t="shared" si="30"/>
        <v>0</v>
      </c>
      <c r="JL25" s="94"/>
      <c r="JM25" s="15">
        <v>18</v>
      </c>
      <c r="JN25" s="92"/>
      <c r="JO25" s="300"/>
      <c r="JP25" s="92"/>
      <c r="JQ25" s="70"/>
      <c r="JR25" s="71"/>
      <c r="JS25" s="497">
        <f t="shared" si="31"/>
        <v>0</v>
      </c>
      <c r="JV25" s="94"/>
      <c r="JW25" s="15">
        <v>18</v>
      </c>
      <c r="JX25" s="69"/>
      <c r="JY25" s="311"/>
      <c r="JZ25" s="69"/>
      <c r="KA25" s="70"/>
      <c r="KB25" s="71"/>
      <c r="KC25" s="497">
        <f t="shared" si="32"/>
        <v>0</v>
      </c>
      <c r="KE25" s="228"/>
      <c r="KF25" s="421"/>
      <c r="KG25" s="15">
        <v>18</v>
      </c>
      <c r="KH25" s="69"/>
      <c r="KI25" s="311"/>
      <c r="KJ25" s="69"/>
      <c r="KK25" s="70"/>
      <c r="KL25" s="71"/>
      <c r="KM25" s="497">
        <f t="shared" si="33"/>
        <v>0</v>
      </c>
      <c r="KP25" s="94"/>
      <c r="KQ25" s="15">
        <v>18</v>
      </c>
      <c r="KR25" s="69"/>
      <c r="KS25" s="311"/>
      <c r="KT25" s="69"/>
      <c r="KU25" s="70"/>
      <c r="KV25" s="71"/>
      <c r="KW25" s="497">
        <f t="shared" si="34"/>
        <v>0</v>
      </c>
      <c r="KZ25" s="94"/>
      <c r="LA25" s="15">
        <v>18</v>
      </c>
      <c r="LB25" s="92"/>
      <c r="LC25" s="300"/>
      <c r="LD25" s="92"/>
      <c r="LE25" s="95"/>
      <c r="LF25" s="71"/>
      <c r="LG25" s="497">
        <f t="shared" si="35"/>
        <v>0</v>
      </c>
      <c r="LJ25" s="94"/>
      <c r="LK25" s="15">
        <v>18</v>
      </c>
      <c r="LL25" s="263"/>
      <c r="LM25" s="300"/>
      <c r="LN25" s="263"/>
      <c r="LO25" s="95"/>
      <c r="LP25" s="71"/>
      <c r="LQ25" s="497">
        <f t="shared" si="36"/>
        <v>0</v>
      </c>
      <c r="LT25" s="94"/>
      <c r="LU25" s="15">
        <v>18</v>
      </c>
      <c r="LV25" s="92"/>
      <c r="LW25" s="300"/>
      <c r="LX25" s="92"/>
      <c r="LY25" s="95"/>
      <c r="LZ25" s="71"/>
      <c r="MA25" s="497">
        <f t="shared" si="37"/>
        <v>0</v>
      </c>
      <c r="MB25" s="497"/>
      <c r="MD25" s="94"/>
      <c r="ME25" s="15">
        <v>18</v>
      </c>
      <c r="MF25" s="362"/>
      <c r="MG25" s="300"/>
      <c r="MH25" s="784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7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7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7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7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7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71">
        <v>65</v>
      </c>
      <c r="BQ26" s="630">
        <f t="shared" si="12"/>
        <v>0</v>
      </c>
      <c r="BR26" s="497"/>
      <c r="BT26" s="106"/>
      <c r="BU26" s="247">
        <v>19</v>
      </c>
      <c r="BV26" s="263">
        <v>920.8</v>
      </c>
      <c r="BW26" s="785"/>
      <c r="BX26" s="263"/>
      <c r="BY26" s="850"/>
      <c r="BZ26" s="599"/>
      <c r="CA26" s="497">
        <f t="shared" si="13"/>
        <v>0</v>
      </c>
      <c r="CD26" s="642"/>
      <c r="CE26" s="15">
        <v>19</v>
      </c>
      <c r="CF26" s="263"/>
      <c r="CG26" s="785"/>
      <c r="CH26" s="263"/>
      <c r="CI26" s="672"/>
      <c r="CJ26" s="599"/>
      <c r="CK26" s="497">
        <f t="shared" si="14"/>
        <v>0</v>
      </c>
      <c r="CN26" s="527"/>
      <c r="CO26" s="15">
        <v>19</v>
      </c>
      <c r="CP26" s="263"/>
      <c r="CQ26" s="353"/>
      <c r="CR26" s="263"/>
      <c r="CS26" s="355"/>
      <c r="CT26" s="354"/>
      <c r="CU26" s="503">
        <f t="shared" si="48"/>
        <v>0</v>
      </c>
      <c r="CX26" s="106"/>
      <c r="CY26" s="15">
        <v>19</v>
      </c>
      <c r="CZ26" s="92"/>
      <c r="DA26" s="300"/>
      <c r="DB26" s="92"/>
      <c r="DC26" s="95"/>
      <c r="DD26" s="71"/>
      <c r="DE26" s="497">
        <f t="shared" si="15"/>
        <v>0</v>
      </c>
      <c r="DH26" s="106"/>
      <c r="DI26" s="15">
        <v>19</v>
      </c>
      <c r="DJ26" s="92"/>
      <c r="DK26" s="353"/>
      <c r="DL26" s="92"/>
      <c r="DM26" s="355"/>
      <c r="DN26" s="354"/>
      <c r="DO26" s="503">
        <f t="shared" si="16"/>
        <v>0</v>
      </c>
      <c r="DR26" s="106"/>
      <c r="DS26" s="15">
        <v>19</v>
      </c>
      <c r="DT26" s="92"/>
      <c r="DU26" s="353"/>
      <c r="DV26" s="92"/>
      <c r="DW26" s="355"/>
      <c r="DX26" s="354"/>
      <c r="DY26" s="497">
        <f t="shared" si="17"/>
        <v>0</v>
      </c>
      <c r="EB26" s="106"/>
      <c r="EC26" s="15">
        <v>19</v>
      </c>
      <c r="ED26" s="69"/>
      <c r="EE26" s="311"/>
      <c r="EF26" s="69"/>
      <c r="EG26" s="70"/>
      <c r="EH26" s="71"/>
      <c r="EI26" s="497">
        <f t="shared" si="18"/>
        <v>0</v>
      </c>
      <c r="EL26" s="106"/>
      <c r="EM26" s="15">
        <v>19</v>
      </c>
      <c r="EN26" s="69"/>
      <c r="EO26" s="311"/>
      <c r="EP26" s="69"/>
      <c r="EQ26" s="70"/>
      <c r="ER26" s="71"/>
      <c r="ES26" s="497">
        <f t="shared" si="19"/>
        <v>0</v>
      </c>
      <c r="EV26" s="94"/>
      <c r="EW26" s="15">
        <v>19</v>
      </c>
      <c r="EX26" s="263"/>
      <c r="EY26" s="304"/>
      <c r="EZ26" s="263"/>
      <c r="FA26" s="249"/>
      <c r="FB26" s="250"/>
      <c r="FC26" s="497">
        <f t="shared" si="20"/>
        <v>0</v>
      </c>
      <c r="FF26" s="94"/>
      <c r="FG26" s="15">
        <v>19</v>
      </c>
      <c r="FH26" s="263"/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/>
      <c r="FS26" s="300"/>
      <c r="FT26" s="92"/>
      <c r="FU26" s="70"/>
      <c r="FV26" s="71"/>
      <c r="FW26" s="497">
        <f t="shared" si="22"/>
        <v>0</v>
      </c>
      <c r="FX26" s="71"/>
      <c r="FZ26" s="106"/>
      <c r="GA26" s="15">
        <v>19</v>
      </c>
      <c r="GB26" s="69"/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/>
      <c r="GM26" s="300"/>
      <c r="GN26" s="429"/>
      <c r="GO26" s="95"/>
      <c r="GP26" s="71"/>
      <c r="GQ26" s="497">
        <f t="shared" si="24"/>
        <v>0</v>
      </c>
      <c r="GT26" s="106"/>
      <c r="GU26" s="15">
        <v>19</v>
      </c>
      <c r="GV26" s="263"/>
      <c r="GW26" s="304"/>
      <c r="GX26" s="263"/>
      <c r="GY26" s="296"/>
      <c r="GZ26" s="250"/>
      <c r="HA26" s="497">
        <f t="shared" si="25"/>
        <v>0</v>
      </c>
      <c r="HD26" s="106"/>
      <c r="HE26" s="15">
        <v>19</v>
      </c>
      <c r="HF26" s="263"/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/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/>
      <c r="IA26" s="311"/>
      <c r="IB26" s="69"/>
      <c r="IC26" s="70"/>
      <c r="ID26" s="71"/>
      <c r="IE26" s="497">
        <f t="shared" si="5"/>
        <v>0</v>
      </c>
      <c r="IH26" s="106"/>
      <c r="II26" s="15">
        <v>19</v>
      </c>
      <c r="IJ26" s="69"/>
      <c r="IK26" s="311"/>
      <c r="IL26" s="69"/>
      <c r="IM26" s="70"/>
      <c r="IN26" s="71"/>
      <c r="IO26" s="497">
        <f t="shared" si="28"/>
        <v>0</v>
      </c>
      <c r="IR26" s="106"/>
      <c r="IS26" s="15">
        <v>19</v>
      </c>
      <c r="IT26" s="263"/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/>
      <c r="JE26" s="311"/>
      <c r="JF26" s="92"/>
      <c r="JG26" s="249"/>
      <c r="JH26" s="71"/>
      <c r="JI26" s="497">
        <f t="shared" si="30"/>
        <v>0</v>
      </c>
      <c r="JL26" s="106"/>
      <c r="JM26" s="15">
        <v>19</v>
      </c>
      <c r="JN26" s="92"/>
      <c r="JO26" s="300"/>
      <c r="JP26" s="92"/>
      <c r="JQ26" s="70"/>
      <c r="JR26" s="71"/>
      <c r="JS26" s="497">
        <f t="shared" si="31"/>
        <v>0</v>
      </c>
      <c r="JV26" s="94"/>
      <c r="JW26" s="15">
        <v>19</v>
      </c>
      <c r="JX26" s="69"/>
      <c r="JY26" s="311"/>
      <c r="JZ26" s="69"/>
      <c r="KA26" s="70"/>
      <c r="KB26" s="71"/>
      <c r="KC26" s="497">
        <f t="shared" si="32"/>
        <v>0</v>
      </c>
      <c r="KE26" s="228"/>
      <c r="KF26" s="421"/>
      <c r="KG26" s="15">
        <v>19</v>
      </c>
      <c r="KH26" s="69"/>
      <c r="KI26" s="311"/>
      <c r="KJ26" s="69"/>
      <c r="KK26" s="70"/>
      <c r="KL26" s="71"/>
      <c r="KM26" s="497">
        <f t="shared" si="33"/>
        <v>0</v>
      </c>
      <c r="KP26" s="94"/>
      <c r="KQ26" s="15">
        <v>19</v>
      </c>
      <c r="KR26" s="69"/>
      <c r="KS26" s="311"/>
      <c r="KT26" s="69"/>
      <c r="KU26" s="70"/>
      <c r="KV26" s="71"/>
      <c r="KW26" s="497">
        <f t="shared" si="34"/>
        <v>0</v>
      </c>
      <c r="KZ26" s="106"/>
      <c r="LA26" s="15">
        <v>19</v>
      </c>
      <c r="LB26" s="92"/>
      <c r="LC26" s="300"/>
      <c r="LD26" s="92"/>
      <c r="LE26" s="95"/>
      <c r="LF26" s="71"/>
      <c r="LG26" s="497">
        <f t="shared" si="35"/>
        <v>0</v>
      </c>
      <c r="LJ26" s="106"/>
      <c r="LK26" s="15">
        <v>19</v>
      </c>
      <c r="LL26" s="263"/>
      <c r="LM26" s="300"/>
      <c r="LN26" s="263"/>
      <c r="LO26" s="95"/>
      <c r="LP26" s="71"/>
      <c r="LQ26" s="497">
        <f t="shared" si="36"/>
        <v>0</v>
      </c>
      <c r="LT26" s="106"/>
      <c r="LU26" s="15">
        <v>19</v>
      </c>
      <c r="LV26" s="92"/>
      <c r="LW26" s="300"/>
      <c r="LX26" s="92"/>
      <c r="LY26" s="95"/>
      <c r="LZ26" s="71"/>
      <c r="MA26" s="497">
        <f t="shared" si="37"/>
        <v>0</v>
      </c>
      <c r="MB26" s="497"/>
      <c r="MD26" s="106"/>
      <c r="ME26" s="15">
        <v>19</v>
      </c>
      <c r="MF26" s="362"/>
      <c r="MG26" s="300"/>
      <c r="MH26" s="784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3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870</v>
      </c>
      <c r="O27" s="311"/>
      <c r="P27" s="69"/>
      <c r="Q27" s="70"/>
      <c r="R27" s="71"/>
      <c r="S27" s="497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7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7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7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7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71">
        <v>65</v>
      </c>
      <c r="BQ27" s="630">
        <f t="shared" si="12"/>
        <v>0</v>
      </c>
      <c r="BR27" s="497"/>
      <c r="BT27" s="106"/>
      <c r="BU27" s="247">
        <v>20</v>
      </c>
      <c r="BV27" s="263">
        <v>913.5</v>
      </c>
      <c r="BW27" s="785"/>
      <c r="BX27" s="263"/>
      <c r="BY27" s="850"/>
      <c r="BZ27" s="599"/>
      <c r="CA27" s="497">
        <f t="shared" si="13"/>
        <v>0</v>
      </c>
      <c r="CD27" s="642"/>
      <c r="CE27" s="15">
        <v>20</v>
      </c>
      <c r="CF27" s="263"/>
      <c r="CG27" s="785"/>
      <c r="CH27" s="263"/>
      <c r="CI27" s="672"/>
      <c r="CJ27" s="599"/>
      <c r="CK27" s="497">
        <f t="shared" si="14"/>
        <v>0</v>
      </c>
      <c r="CN27" s="527"/>
      <c r="CO27" s="15">
        <v>20</v>
      </c>
      <c r="CP27" s="263"/>
      <c r="CQ27" s="353"/>
      <c r="CR27" s="263"/>
      <c r="CS27" s="355"/>
      <c r="CT27" s="354"/>
      <c r="CU27" s="503">
        <f t="shared" si="48"/>
        <v>0</v>
      </c>
      <c r="CX27" s="106"/>
      <c r="CY27" s="15">
        <v>20</v>
      </c>
      <c r="CZ27" s="92"/>
      <c r="DA27" s="300"/>
      <c r="DB27" s="92"/>
      <c r="DC27" s="95"/>
      <c r="DD27" s="71"/>
      <c r="DE27" s="497">
        <f t="shared" si="15"/>
        <v>0</v>
      </c>
      <c r="DH27" s="106"/>
      <c r="DI27" s="15">
        <v>20</v>
      </c>
      <c r="DJ27" s="92"/>
      <c r="DK27" s="353"/>
      <c r="DL27" s="92"/>
      <c r="DM27" s="355"/>
      <c r="DN27" s="354"/>
      <c r="DO27" s="503">
        <f t="shared" si="16"/>
        <v>0</v>
      </c>
      <c r="DR27" s="106"/>
      <c r="DS27" s="15">
        <v>20</v>
      </c>
      <c r="DT27" s="92"/>
      <c r="DU27" s="353"/>
      <c r="DV27" s="92"/>
      <c r="DW27" s="355"/>
      <c r="DX27" s="354"/>
      <c r="DY27" s="497">
        <f t="shared" si="17"/>
        <v>0</v>
      </c>
      <c r="EB27" s="106"/>
      <c r="EC27" s="15">
        <v>20</v>
      </c>
      <c r="ED27" s="69"/>
      <c r="EE27" s="311"/>
      <c r="EF27" s="69"/>
      <c r="EG27" s="70"/>
      <c r="EH27" s="71"/>
      <c r="EI27" s="497">
        <f t="shared" si="18"/>
        <v>0</v>
      </c>
      <c r="EL27" s="106"/>
      <c r="EM27" s="15">
        <v>20</v>
      </c>
      <c r="EN27" s="69"/>
      <c r="EO27" s="311"/>
      <c r="EP27" s="69"/>
      <c r="EQ27" s="70"/>
      <c r="ER27" s="71"/>
      <c r="ES27" s="497">
        <f t="shared" si="19"/>
        <v>0</v>
      </c>
      <c r="EV27" s="94"/>
      <c r="EW27" s="15">
        <v>20</v>
      </c>
      <c r="EX27" s="263"/>
      <c r="EY27" s="304"/>
      <c r="EZ27" s="263"/>
      <c r="FA27" s="249"/>
      <c r="FB27" s="250"/>
      <c r="FC27" s="497">
        <f t="shared" si="20"/>
        <v>0</v>
      </c>
      <c r="FF27" s="94"/>
      <c r="FG27" s="15">
        <v>20</v>
      </c>
      <c r="FH27" s="263"/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/>
      <c r="FS27" s="300"/>
      <c r="FT27" s="92"/>
      <c r="FU27" s="70"/>
      <c r="FV27" s="71"/>
      <c r="FW27" s="497">
        <f t="shared" si="22"/>
        <v>0</v>
      </c>
      <c r="FX27" s="71"/>
      <c r="FZ27" s="106"/>
      <c r="GA27" s="15">
        <v>20</v>
      </c>
      <c r="GB27" s="69"/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/>
      <c r="GM27" s="300"/>
      <c r="GN27" s="429"/>
      <c r="GO27" s="95"/>
      <c r="GP27" s="71"/>
      <c r="GQ27" s="497">
        <f t="shared" si="24"/>
        <v>0</v>
      </c>
      <c r="GT27" s="106"/>
      <c r="GU27" s="15">
        <v>20</v>
      </c>
      <c r="GV27" s="263"/>
      <c r="GW27" s="304"/>
      <c r="GX27" s="263"/>
      <c r="GY27" s="296"/>
      <c r="GZ27" s="250"/>
      <c r="HA27" s="497">
        <f t="shared" si="25"/>
        <v>0</v>
      </c>
      <c r="HD27" s="106"/>
      <c r="HE27" s="15">
        <v>20</v>
      </c>
      <c r="HF27" s="263"/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/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/>
      <c r="IA27" s="311"/>
      <c r="IB27" s="69"/>
      <c r="IC27" s="70"/>
      <c r="ID27" s="71"/>
      <c r="IE27" s="497">
        <f t="shared" si="5"/>
        <v>0</v>
      </c>
      <c r="IH27" s="106"/>
      <c r="II27" s="15">
        <v>20</v>
      </c>
      <c r="IJ27" s="69"/>
      <c r="IK27" s="311"/>
      <c r="IL27" s="69"/>
      <c r="IM27" s="70"/>
      <c r="IN27" s="71"/>
      <c r="IO27" s="497">
        <f t="shared" si="28"/>
        <v>0</v>
      </c>
      <c r="IR27" s="106"/>
      <c r="IS27" s="15">
        <v>20</v>
      </c>
      <c r="IT27" s="263"/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/>
      <c r="JE27" s="311"/>
      <c r="JF27" s="92"/>
      <c r="JG27" s="249"/>
      <c r="JH27" s="71"/>
      <c r="JI27" s="497">
        <f t="shared" si="30"/>
        <v>0</v>
      </c>
      <c r="JL27" s="106"/>
      <c r="JM27" s="15">
        <v>20</v>
      </c>
      <c r="JN27" s="92"/>
      <c r="JO27" s="300"/>
      <c r="JP27" s="92"/>
      <c r="JQ27" s="70"/>
      <c r="JR27" s="71"/>
      <c r="JS27" s="497">
        <f t="shared" si="31"/>
        <v>0</v>
      </c>
      <c r="JV27" s="94"/>
      <c r="JW27" s="15">
        <v>20</v>
      </c>
      <c r="JX27" s="69"/>
      <c r="JY27" s="311"/>
      <c r="JZ27" s="69"/>
      <c r="KA27" s="70"/>
      <c r="KB27" s="71"/>
      <c r="KC27" s="497">
        <f t="shared" si="32"/>
        <v>0</v>
      </c>
      <c r="KE27" s="228"/>
      <c r="KF27" s="421"/>
      <c r="KG27" s="15">
        <v>20</v>
      </c>
      <c r="KH27" s="69"/>
      <c r="KI27" s="311"/>
      <c r="KJ27" s="69"/>
      <c r="KK27" s="70"/>
      <c r="KL27" s="71"/>
      <c r="KM27" s="497">
        <f t="shared" si="33"/>
        <v>0</v>
      </c>
      <c r="KP27" s="94"/>
      <c r="KQ27" s="15">
        <v>20</v>
      </c>
      <c r="KR27" s="69"/>
      <c r="KS27" s="311"/>
      <c r="KT27" s="69"/>
      <c r="KU27" s="70"/>
      <c r="KV27" s="71"/>
      <c r="KW27" s="497">
        <f t="shared" si="34"/>
        <v>0</v>
      </c>
      <c r="KZ27" s="106"/>
      <c r="LA27" s="15">
        <v>20</v>
      </c>
      <c r="LB27" s="92"/>
      <c r="LC27" s="300"/>
      <c r="LD27" s="92"/>
      <c r="LE27" s="95"/>
      <c r="LF27" s="71"/>
      <c r="LG27" s="497">
        <f t="shared" si="35"/>
        <v>0</v>
      </c>
      <c r="LJ27" s="106"/>
      <c r="LK27" s="15">
        <v>20</v>
      </c>
      <c r="LL27" s="263"/>
      <c r="LM27" s="300"/>
      <c r="LN27" s="263"/>
      <c r="LO27" s="95"/>
      <c r="LP27" s="71"/>
      <c r="LQ27" s="497">
        <f t="shared" si="36"/>
        <v>0</v>
      </c>
      <c r="LT27" s="106"/>
      <c r="LU27" s="15">
        <v>20</v>
      </c>
      <c r="LV27" s="92"/>
      <c r="LW27" s="300"/>
      <c r="LX27" s="92"/>
      <c r="LY27" s="95"/>
      <c r="LZ27" s="71"/>
      <c r="MA27" s="497">
        <f t="shared" si="37"/>
        <v>0</v>
      </c>
      <c r="MB27" s="497"/>
      <c r="MD27" s="106"/>
      <c r="ME27" s="15">
        <v>20</v>
      </c>
      <c r="MF27" s="362"/>
      <c r="MG27" s="300"/>
      <c r="MH27" s="784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7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7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7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7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7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71"/>
      <c r="BQ28" s="510">
        <f t="shared" si="12"/>
        <v>0</v>
      </c>
      <c r="BR28" s="497"/>
      <c r="BT28" s="106"/>
      <c r="BU28" s="247">
        <v>21</v>
      </c>
      <c r="BV28" s="263">
        <v>907.2</v>
      </c>
      <c r="BW28" s="785"/>
      <c r="BX28" s="263"/>
      <c r="BY28" s="850"/>
      <c r="BZ28" s="599"/>
      <c r="CA28" s="497">
        <f t="shared" si="13"/>
        <v>0</v>
      </c>
      <c r="CD28" s="643"/>
      <c r="CE28" s="15">
        <v>21</v>
      </c>
      <c r="CF28" s="263"/>
      <c r="CG28" s="785"/>
      <c r="CH28" s="263"/>
      <c r="CI28" s="672"/>
      <c r="CJ28" s="599"/>
      <c r="CK28" s="497">
        <f t="shared" si="14"/>
        <v>0</v>
      </c>
      <c r="CN28" s="527"/>
      <c r="CO28" s="15">
        <v>21</v>
      </c>
      <c r="CP28" s="263"/>
      <c r="CQ28" s="353"/>
      <c r="CR28" s="263"/>
      <c r="CS28" s="355"/>
      <c r="CT28" s="354"/>
      <c r="CU28" s="503">
        <f t="shared" si="48"/>
        <v>0</v>
      </c>
      <c r="CX28" s="106"/>
      <c r="CY28" s="15">
        <v>21</v>
      </c>
      <c r="CZ28" s="92"/>
      <c r="DA28" s="300"/>
      <c r="DB28" s="92"/>
      <c r="DC28" s="95"/>
      <c r="DD28" s="71"/>
      <c r="DE28" s="497">
        <f t="shared" si="15"/>
        <v>0</v>
      </c>
      <c r="DH28" s="106"/>
      <c r="DI28" s="15">
        <v>21</v>
      </c>
      <c r="DJ28" s="92"/>
      <c r="DK28" s="353"/>
      <c r="DL28" s="92"/>
      <c r="DM28" s="355"/>
      <c r="DN28" s="354"/>
      <c r="DO28" s="503">
        <f t="shared" si="16"/>
        <v>0</v>
      </c>
      <c r="DR28" s="106"/>
      <c r="DS28" s="15">
        <v>21</v>
      </c>
      <c r="DT28" s="92"/>
      <c r="DU28" s="353"/>
      <c r="DV28" s="92"/>
      <c r="DW28" s="355"/>
      <c r="DX28" s="354"/>
      <c r="DY28" s="497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7">
        <f t="shared" si="18"/>
        <v>0</v>
      </c>
      <c r="EL28" s="106"/>
      <c r="EM28" s="15">
        <v>21</v>
      </c>
      <c r="EN28" s="69"/>
      <c r="EO28" s="311"/>
      <c r="EP28" s="69"/>
      <c r="EQ28" s="70"/>
      <c r="ER28" s="71"/>
      <c r="ES28" s="497">
        <f t="shared" si="19"/>
        <v>0</v>
      </c>
      <c r="EV28" s="94"/>
      <c r="EW28" s="15">
        <v>21</v>
      </c>
      <c r="EX28" s="263"/>
      <c r="EY28" s="304"/>
      <c r="EZ28" s="263"/>
      <c r="FA28" s="249"/>
      <c r="FB28" s="250"/>
      <c r="FC28" s="497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7">
        <f t="shared" si="22"/>
        <v>0</v>
      </c>
      <c r="FX28" s="71"/>
      <c r="FZ28" s="106"/>
      <c r="GA28" s="15">
        <v>21</v>
      </c>
      <c r="GB28" s="69"/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/>
      <c r="GM28" s="300"/>
      <c r="GN28" s="429"/>
      <c r="GO28" s="95"/>
      <c r="GP28" s="71"/>
      <c r="GQ28" s="497">
        <f t="shared" si="24"/>
        <v>0</v>
      </c>
      <c r="GT28" s="106"/>
      <c r="GU28" s="15">
        <v>21</v>
      </c>
      <c r="GV28" s="92"/>
      <c r="GW28" s="304"/>
      <c r="GX28" s="92"/>
      <c r="GY28" s="296"/>
      <c r="GZ28" s="250"/>
      <c r="HA28" s="497">
        <f t="shared" si="25"/>
        <v>0</v>
      </c>
      <c r="HD28" s="106"/>
      <c r="HE28" s="15">
        <v>21</v>
      </c>
      <c r="HF28" s="263"/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7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7">
        <f t="shared" si="5"/>
        <v>0</v>
      </c>
      <c r="IH28" s="106"/>
      <c r="II28" s="15">
        <v>21</v>
      </c>
      <c r="IJ28" s="69"/>
      <c r="IK28" s="311"/>
      <c r="IL28" s="69"/>
      <c r="IM28" s="70"/>
      <c r="IN28" s="71"/>
      <c r="IO28" s="497">
        <f t="shared" si="28"/>
        <v>0</v>
      </c>
      <c r="IR28" s="106"/>
      <c r="IS28" s="15">
        <v>21</v>
      </c>
      <c r="IT28" s="263"/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/>
      <c r="JE28" s="311"/>
      <c r="JF28" s="69"/>
      <c r="JG28" s="249"/>
      <c r="JH28" s="71"/>
      <c r="JI28" s="497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7">
        <f>JR28*JP28</f>
        <v>0</v>
      </c>
      <c r="JV28" s="94"/>
      <c r="JW28" s="15">
        <v>21</v>
      </c>
      <c r="JX28" s="69"/>
      <c r="JY28" s="311"/>
      <c r="JZ28" s="69"/>
      <c r="KA28" s="70"/>
      <c r="KB28" s="71"/>
      <c r="KC28" s="497">
        <f t="shared" si="32"/>
        <v>0</v>
      </c>
      <c r="KF28" s="94"/>
      <c r="KG28" s="15">
        <v>21</v>
      </c>
      <c r="KH28" s="69"/>
      <c r="KI28" s="311"/>
      <c r="KJ28" s="69"/>
      <c r="KK28" s="70"/>
      <c r="KL28" s="71"/>
      <c r="KM28" s="497">
        <f t="shared" si="33"/>
        <v>0</v>
      </c>
      <c r="KP28" s="94"/>
      <c r="KQ28" s="15">
        <v>21</v>
      </c>
      <c r="KR28" s="69"/>
      <c r="KS28" s="311"/>
      <c r="KT28" s="69"/>
      <c r="KU28" s="70"/>
      <c r="KV28" s="71"/>
      <c r="KW28" s="497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7">
        <f t="shared" si="35"/>
        <v>0</v>
      </c>
      <c r="LJ28" s="106"/>
      <c r="LK28" s="15">
        <v>21</v>
      </c>
      <c r="LL28" s="92"/>
      <c r="LM28" s="300"/>
      <c r="LN28" s="92"/>
      <c r="LO28" s="95"/>
      <c r="LP28" s="71"/>
      <c r="LQ28" s="497">
        <f t="shared" si="36"/>
        <v>0</v>
      </c>
      <c r="LT28" s="106"/>
      <c r="LU28" s="15">
        <v>21</v>
      </c>
      <c r="LV28" s="92"/>
      <c r="LW28" s="300"/>
      <c r="LX28" s="92"/>
      <c r="LY28" s="95"/>
      <c r="LZ28" s="71"/>
      <c r="MA28" s="497">
        <f t="shared" si="37"/>
        <v>0</v>
      </c>
      <c r="MB28" s="497"/>
      <c r="MD28" s="106"/>
      <c r="ME28" s="15">
        <v>21</v>
      </c>
      <c r="MF28" s="362"/>
      <c r="MG28" s="300"/>
      <c r="MH28" s="784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28"/>
      <c r="L29" s="106"/>
      <c r="M29" s="15"/>
      <c r="N29" s="69"/>
      <c r="O29" s="311"/>
      <c r="P29" s="69"/>
      <c r="Q29" s="70"/>
      <c r="R29" s="71"/>
      <c r="S29" s="497">
        <f>SUM(S8:S28)</f>
        <v>0</v>
      </c>
      <c r="V29" s="106"/>
      <c r="W29" s="15"/>
      <c r="X29" s="69"/>
      <c r="Y29" s="311"/>
      <c r="Z29" s="69"/>
      <c r="AA29" s="70"/>
      <c r="AB29" s="71"/>
      <c r="AC29" s="497">
        <f>SUM(AC8:AC28)</f>
        <v>0</v>
      </c>
      <c r="AF29" s="106"/>
      <c r="AG29" s="15"/>
      <c r="AH29" s="92"/>
      <c r="AI29" s="300"/>
      <c r="AJ29" s="92"/>
      <c r="AK29" s="95"/>
      <c r="AL29" s="71"/>
      <c r="AM29" s="497">
        <f>AL29*AJ29</f>
        <v>0</v>
      </c>
      <c r="AP29" s="106"/>
      <c r="AQ29" s="15"/>
      <c r="AR29" s="92"/>
      <c r="AS29" s="300"/>
      <c r="AT29" s="263"/>
      <c r="AU29" s="95"/>
      <c r="AV29" s="71"/>
      <c r="AW29" s="497">
        <f t="shared" si="10"/>
        <v>0</v>
      </c>
      <c r="AZ29" s="106"/>
      <c r="BA29" s="15"/>
      <c r="BB29" s="92"/>
      <c r="BC29" s="300"/>
      <c r="BD29" s="263"/>
      <c r="BE29" s="95"/>
      <c r="BF29" s="71"/>
      <c r="BG29" s="497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71"/>
      <c r="BQ29" s="510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7">
        <v>0</v>
      </c>
      <c r="CD29" s="106"/>
      <c r="CE29" s="15">
        <v>22</v>
      </c>
      <c r="CF29" s="263"/>
      <c r="CG29" s="785"/>
      <c r="CH29" s="263"/>
      <c r="CI29" s="786"/>
      <c r="CJ29" s="599"/>
      <c r="CK29" s="497">
        <f t="shared" si="14"/>
        <v>0</v>
      </c>
      <c r="CN29" s="527"/>
      <c r="CO29" s="15">
        <v>22</v>
      </c>
      <c r="CP29" s="92"/>
      <c r="CQ29" s="353"/>
      <c r="CR29" s="92"/>
      <c r="CS29" s="355"/>
      <c r="CT29" s="354"/>
      <c r="CU29" s="503">
        <f t="shared" si="48"/>
        <v>0</v>
      </c>
      <c r="CX29" s="106"/>
      <c r="CY29" s="15"/>
      <c r="CZ29" s="92"/>
      <c r="DA29" s="300"/>
      <c r="DB29" s="92"/>
      <c r="DC29" s="95"/>
      <c r="DD29" s="71"/>
      <c r="DE29" s="497">
        <f t="shared" si="15"/>
        <v>0</v>
      </c>
      <c r="DH29" s="106"/>
      <c r="DI29" s="15"/>
      <c r="DJ29" s="92"/>
      <c r="DK29" s="300"/>
      <c r="DL29" s="92"/>
      <c r="DM29" s="95"/>
      <c r="DN29" s="71"/>
      <c r="DO29" s="503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7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7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7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7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7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7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7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7">
        <f>SUM(HA8:HA28)</f>
        <v>0</v>
      </c>
      <c r="HD29" s="106"/>
      <c r="HE29" s="15"/>
      <c r="HF29" s="92"/>
      <c r="HG29" s="300"/>
      <c r="HH29" s="92"/>
      <c r="HI29" s="95"/>
      <c r="HJ29" s="71"/>
      <c r="HK29" s="497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7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7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7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7">
        <f t="shared" si="30"/>
        <v>0</v>
      </c>
      <c r="JL29" s="106"/>
      <c r="JM29" s="15"/>
      <c r="JN29" s="92"/>
      <c r="JO29" s="300"/>
      <c r="JP29" s="92"/>
      <c r="JQ29" s="70"/>
      <c r="JR29" s="71"/>
      <c r="JS29" s="497">
        <f>SUM(JS8:JS28)</f>
        <v>0</v>
      </c>
      <c r="JV29" s="106"/>
      <c r="JW29" s="15"/>
      <c r="JX29" s="69"/>
      <c r="JY29" s="311"/>
      <c r="JZ29" s="69"/>
      <c r="KA29" s="70"/>
      <c r="KB29" s="71"/>
      <c r="KC29" s="497">
        <f>SUM(KC8:KC28)</f>
        <v>0</v>
      </c>
      <c r="KF29" s="106"/>
      <c r="KG29" s="15"/>
      <c r="KH29" s="69"/>
      <c r="KI29" s="311"/>
      <c r="KJ29" s="69"/>
      <c r="KK29" s="70"/>
      <c r="KL29" s="71"/>
      <c r="KM29" s="497">
        <f>SUM(KM8:KM28)</f>
        <v>0</v>
      </c>
      <c r="KP29" s="106"/>
      <c r="KQ29" s="15"/>
      <c r="KR29" s="69"/>
      <c r="KS29" s="311"/>
      <c r="KT29" s="69"/>
      <c r="KU29" s="70"/>
      <c r="KV29" s="71"/>
      <c r="KW29" s="497">
        <f>SUM(KW8:KW28)</f>
        <v>0</v>
      </c>
      <c r="KZ29" s="106"/>
      <c r="LA29" s="15"/>
      <c r="LB29" s="92"/>
      <c r="LC29" s="300"/>
      <c r="LD29" s="92"/>
      <c r="LE29" s="95"/>
      <c r="LF29" s="71"/>
      <c r="LG29" s="497">
        <f>LF29*LD29</f>
        <v>0</v>
      </c>
      <c r="LJ29" s="106"/>
      <c r="LK29" s="15"/>
      <c r="LL29" s="92"/>
      <c r="LM29" s="300"/>
      <c r="LN29" s="263"/>
      <c r="LO29" s="95"/>
      <c r="LP29" s="71"/>
      <c r="LQ29" s="497">
        <f t="shared" si="36"/>
        <v>0</v>
      </c>
      <c r="LT29" s="106"/>
      <c r="LU29" s="15"/>
      <c r="LV29" s="92"/>
      <c r="LW29" s="300"/>
      <c r="LX29" s="92"/>
      <c r="LY29" s="95"/>
      <c r="LZ29" s="71"/>
      <c r="MA29" s="497">
        <f t="shared" si="37"/>
        <v>0</v>
      </c>
      <c r="MB29" s="497"/>
      <c r="MD29" s="106"/>
      <c r="ME29" s="15">
        <v>22</v>
      </c>
      <c r="MF29" s="362"/>
      <c r="MG29" s="300"/>
      <c r="MH29" s="784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7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28"/>
      <c r="L30" s="106"/>
      <c r="M30" s="15"/>
      <c r="N30" s="69"/>
      <c r="O30" s="311"/>
      <c r="P30" s="105"/>
      <c r="Q30" s="70"/>
      <c r="R30" s="71"/>
      <c r="S30" s="497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7">
        <f>SUM(AM8:AM29)</f>
        <v>0</v>
      </c>
      <c r="AP30" s="106"/>
      <c r="AQ30" s="15"/>
      <c r="AR30" s="92"/>
      <c r="AS30" s="300"/>
      <c r="AT30" s="92"/>
      <c r="AU30" s="95"/>
      <c r="AV30" s="71"/>
      <c r="AW30" s="497">
        <f>SUM(AW8:AW29)</f>
        <v>0</v>
      </c>
      <c r="AZ30" s="106"/>
      <c r="BA30" s="15"/>
      <c r="BB30" s="92"/>
      <c r="BC30" s="300"/>
      <c r="BD30" s="92"/>
      <c r="BE30" s="95"/>
      <c r="BF30" s="71"/>
      <c r="BG30" s="497">
        <f>SUM(BG8:BG29)</f>
        <v>0</v>
      </c>
      <c r="BJ30" s="106"/>
      <c r="BK30" s="15"/>
      <c r="BL30" s="69"/>
      <c r="BM30" s="135"/>
      <c r="BN30" s="69"/>
      <c r="BO30" s="95"/>
      <c r="BP30" s="71"/>
      <c r="BQ30" s="497">
        <f>SUM(BQ8:BQ29)</f>
        <v>0</v>
      </c>
      <c r="BT30" s="106"/>
      <c r="BU30" s="247"/>
      <c r="BV30" s="248"/>
      <c r="BW30" s="79"/>
      <c r="BX30" s="69"/>
      <c r="BY30" s="95"/>
      <c r="BZ30" s="71"/>
      <c r="CA30" s="497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7">
        <f>SUM(CK8:CK29)</f>
        <v>0</v>
      </c>
      <c r="CN30" s="106"/>
      <c r="CO30" s="15"/>
      <c r="CP30" s="69"/>
      <c r="CQ30" s="300"/>
      <c r="CR30" s="69"/>
      <c r="CS30" s="95"/>
      <c r="CT30" s="71"/>
      <c r="CU30" s="503">
        <f t="shared" si="48"/>
        <v>0</v>
      </c>
      <c r="CX30" s="106"/>
      <c r="CY30" s="15"/>
      <c r="CZ30" s="69"/>
      <c r="DA30" s="300"/>
      <c r="DB30" s="69"/>
      <c r="DC30" s="95"/>
      <c r="DD30" s="71"/>
      <c r="DE30" s="497">
        <f>SUM(DE8:DE29)</f>
        <v>0</v>
      </c>
      <c r="DH30" s="106"/>
      <c r="DI30" s="15"/>
      <c r="DJ30" s="69"/>
      <c r="DK30" s="300"/>
      <c r="DL30" s="69"/>
      <c r="DM30" s="95"/>
      <c r="DN30" s="71"/>
      <c r="DO30" s="497">
        <f>SUM(DO8:DO29)</f>
        <v>0</v>
      </c>
      <c r="DR30" s="106"/>
      <c r="DS30" s="15"/>
      <c r="DT30" s="69"/>
      <c r="DU30" s="300"/>
      <c r="DV30" s="69"/>
      <c r="DW30" s="95"/>
      <c r="DX30" s="71"/>
      <c r="DY30" s="497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7">
        <f>SUM(FC8:FC29)</f>
        <v>0</v>
      </c>
      <c r="FF30" s="94"/>
      <c r="FG30" s="15"/>
      <c r="FH30" s="92"/>
      <c r="FI30" s="300"/>
      <c r="FJ30" s="105"/>
      <c r="FK30" s="70"/>
      <c r="FL30" s="71"/>
      <c r="FM30" s="497">
        <f>SUM(FM18:FM29)</f>
        <v>0</v>
      </c>
      <c r="FP30" s="106"/>
      <c r="FQ30" s="15"/>
      <c r="FR30" s="92"/>
      <c r="FS30" s="300"/>
      <c r="FT30" s="92"/>
      <c r="FU30" s="70"/>
      <c r="FV30" s="71"/>
      <c r="FW30" s="497">
        <f>SUM(FW8:FW29)</f>
        <v>0</v>
      </c>
      <c r="FZ30" s="106"/>
      <c r="GA30" s="15"/>
      <c r="GB30" s="69"/>
      <c r="GC30" s="311"/>
      <c r="GD30" s="105"/>
      <c r="GE30" s="70"/>
      <c r="GF30" s="71"/>
      <c r="GG30" s="497">
        <f>SUM(GG8:GG29)</f>
        <v>0</v>
      </c>
      <c r="GJ30" s="106"/>
      <c r="GK30" s="15"/>
      <c r="GL30" s="429"/>
      <c r="GM30" s="300"/>
      <c r="GN30" s="69"/>
      <c r="GO30" s="95"/>
      <c r="GP30" s="71"/>
      <c r="GQ30" s="497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3"/>
      <c r="HN30" s="106"/>
      <c r="HO30" s="15"/>
      <c r="HP30" s="92"/>
      <c r="HQ30" s="300"/>
      <c r="HR30" s="105"/>
      <c r="HS30" s="70"/>
      <c r="HT30" s="71"/>
      <c r="HU30" s="497">
        <f>SUM(HU8:HU29)</f>
        <v>0</v>
      </c>
      <c r="HX30" s="106"/>
      <c r="HY30" s="15"/>
      <c r="HZ30" s="69"/>
      <c r="IA30" s="311"/>
      <c r="IB30" s="105"/>
      <c r="IC30" s="70"/>
      <c r="ID30" s="71"/>
      <c r="IE30" s="497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7">
        <f>SUM(IO8:IO29)</f>
        <v>0</v>
      </c>
      <c r="IR30" s="106"/>
      <c r="IS30" s="15"/>
      <c r="IT30" s="69"/>
      <c r="IU30" s="79"/>
      <c r="IV30" s="69"/>
      <c r="IW30" s="95"/>
      <c r="IX30" s="71"/>
      <c r="IY30" s="497">
        <f>SUM(IY8:IY29)</f>
        <v>0</v>
      </c>
      <c r="JB30" s="106"/>
      <c r="JC30" s="15"/>
      <c r="JD30" s="69"/>
      <c r="JE30" s="311"/>
      <c r="JF30" s="105"/>
      <c r="JG30" s="70"/>
      <c r="JH30" s="71"/>
      <c r="JI30" s="497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7">
        <f>SUM(LG8:LG29)</f>
        <v>0</v>
      </c>
      <c r="LJ30" s="106"/>
      <c r="LK30" s="15"/>
      <c r="LL30" s="92"/>
      <c r="LM30" s="300"/>
      <c r="LN30" s="92"/>
      <c r="LO30" s="95"/>
      <c r="LP30" s="71"/>
      <c r="LQ30" s="497">
        <f>SUM(LQ8:LQ29)</f>
        <v>0</v>
      </c>
      <c r="LT30" s="106"/>
      <c r="LU30" s="15"/>
      <c r="LV30" s="69"/>
      <c r="LW30" s="300"/>
      <c r="LX30" s="69"/>
      <c r="LY30" s="95"/>
      <c r="LZ30" s="71"/>
      <c r="MA30" s="497">
        <f>SUM(MA8:MA29)</f>
        <v>0</v>
      </c>
      <c r="MB30" s="497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28"/>
      <c r="L31" s="184"/>
      <c r="M31" s="37"/>
      <c r="N31" s="366"/>
      <c r="O31" s="367"/>
      <c r="P31" s="205"/>
      <c r="Q31" s="139"/>
      <c r="R31" s="199"/>
      <c r="S31" s="502"/>
      <c r="V31" s="184"/>
      <c r="W31" s="37"/>
      <c r="X31" s="366"/>
      <c r="Y31" s="367"/>
      <c r="Z31" s="205"/>
      <c r="AA31" s="139"/>
      <c r="AB31" s="199"/>
      <c r="AC31" s="502"/>
      <c r="AF31" s="184"/>
      <c r="AG31" s="371"/>
      <c r="AH31" s="366"/>
      <c r="AI31" s="204"/>
      <c r="AJ31" s="366"/>
      <c r="AK31" s="382"/>
      <c r="AL31" s="199"/>
      <c r="AM31" s="502"/>
      <c r="AP31" s="184"/>
      <c r="AQ31" s="37"/>
      <c r="AR31" s="375"/>
      <c r="AS31" s="367"/>
      <c r="AT31" s="375"/>
      <c r="AU31" s="382"/>
      <c r="AV31" s="199"/>
      <c r="AW31" s="502"/>
      <c r="AZ31" s="184"/>
      <c r="BA31" s="37"/>
      <c r="BB31" s="375"/>
      <c r="BC31" s="367"/>
      <c r="BD31" s="375"/>
      <c r="BE31" s="382"/>
      <c r="BF31" s="199"/>
      <c r="BG31" s="502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3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2"/>
      <c r="EL31" s="184"/>
      <c r="EM31" s="37"/>
      <c r="EN31" s="366"/>
      <c r="EO31" s="367"/>
      <c r="EP31" s="205"/>
      <c r="EQ31" s="139"/>
      <c r="ER31" s="199"/>
      <c r="ES31" s="502"/>
      <c r="EV31" s="184"/>
      <c r="EW31" s="37"/>
      <c r="EX31" s="366"/>
      <c r="EY31" s="367"/>
      <c r="EZ31" s="205"/>
      <c r="FA31" s="139"/>
      <c r="FB31" s="199"/>
      <c r="FC31" s="502"/>
      <c r="FF31" s="376"/>
      <c r="FG31" s="37"/>
      <c r="FH31" s="366"/>
      <c r="FI31" s="204"/>
      <c r="FJ31" s="366"/>
      <c r="FK31" s="139"/>
      <c r="FL31" s="199"/>
      <c r="FM31" s="502"/>
      <c r="FP31" s="184"/>
      <c r="FQ31" s="37"/>
      <c r="FR31" s="375"/>
      <c r="FS31" s="367"/>
      <c r="FT31" s="375"/>
      <c r="FU31" s="139"/>
      <c r="FV31" s="199"/>
      <c r="FW31" s="502"/>
      <c r="FZ31" s="184"/>
      <c r="GA31" s="37"/>
      <c r="GB31" s="366"/>
      <c r="GC31" s="367"/>
      <c r="GD31" s="205"/>
      <c r="GE31" s="139"/>
      <c r="GF31" s="199"/>
      <c r="GG31" s="502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5"/>
      <c r="HD31" s="324"/>
      <c r="HE31" s="52"/>
      <c r="HF31" s="377"/>
      <c r="HG31" s="378"/>
      <c r="HH31" s="379"/>
      <c r="HI31" s="380"/>
      <c r="HJ31" s="381"/>
      <c r="HK31" s="505"/>
      <c r="HN31" s="184"/>
      <c r="HO31" s="37"/>
      <c r="HP31" s="375"/>
      <c r="HQ31" s="367"/>
      <c r="HR31" s="205"/>
      <c r="HS31" s="139"/>
      <c r="HT31" s="199"/>
      <c r="HU31" s="502"/>
      <c r="HX31" s="184"/>
      <c r="HY31" s="37"/>
      <c r="HZ31" s="366"/>
      <c r="IA31" s="367"/>
      <c r="IB31" s="205"/>
      <c r="IC31" s="139"/>
      <c r="ID31" s="199"/>
      <c r="IE31" s="502"/>
      <c r="IH31" s="184"/>
      <c r="II31" s="37"/>
      <c r="IJ31" s="366"/>
      <c r="IK31" s="367"/>
      <c r="IL31" s="205"/>
      <c r="IM31" s="139"/>
      <c r="IN31" s="199"/>
      <c r="IO31" s="502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2"/>
      <c r="JL31" s="184"/>
      <c r="JM31" s="37"/>
      <c r="JN31" s="375"/>
      <c r="JO31" s="367"/>
      <c r="JP31" s="205"/>
      <c r="JQ31" s="139"/>
      <c r="JR31" s="199"/>
      <c r="JS31" s="502"/>
      <c r="JV31" s="184"/>
      <c r="JW31" s="37"/>
      <c r="JX31" s="366"/>
      <c r="JY31" s="367"/>
      <c r="JZ31" s="205"/>
      <c r="KA31" s="139"/>
      <c r="KB31" s="199"/>
      <c r="KC31" s="502"/>
      <c r="KF31" s="184"/>
      <c r="KG31" s="37"/>
      <c r="KH31" s="366"/>
      <c r="KI31" s="367"/>
      <c r="KJ31" s="205"/>
      <c r="KK31" s="139"/>
      <c r="KL31" s="199"/>
      <c r="KM31" s="502"/>
      <c r="KP31" s="184"/>
      <c r="KQ31" s="37"/>
      <c r="KR31" s="366"/>
      <c r="KS31" s="367"/>
      <c r="KT31" s="205"/>
      <c r="KU31" s="139"/>
      <c r="KV31" s="199"/>
      <c r="KW31" s="502"/>
      <c r="KZ31" s="184"/>
      <c r="LA31" s="371"/>
      <c r="LB31" s="366"/>
      <c r="LC31" s="204"/>
      <c r="LD31" s="366"/>
      <c r="LE31" s="382"/>
      <c r="LF31" s="199"/>
      <c r="LG31" s="502"/>
      <c r="LJ31" s="184"/>
      <c r="LK31" s="37"/>
      <c r="LL31" s="375"/>
      <c r="LM31" s="367"/>
      <c r="LN31" s="375"/>
      <c r="LO31" s="382"/>
      <c r="LP31" s="199"/>
      <c r="LQ31" s="502"/>
      <c r="LT31" s="184"/>
      <c r="LU31" s="37"/>
      <c r="LV31" s="205"/>
      <c r="LW31" s="204"/>
      <c r="LX31" s="366"/>
      <c r="LY31" s="382"/>
      <c r="LZ31" s="383"/>
      <c r="MA31" s="502"/>
      <c r="MB31" s="502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7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7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7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28"/>
      <c r="N32" s="105">
        <f>SUM(N8:N31)</f>
        <v>18968.2</v>
      </c>
      <c r="P32" s="105">
        <f>SUM(P8:P31)</f>
        <v>0</v>
      </c>
      <c r="S32" s="497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7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97"/>
      <c r="MB32" s="49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8"/>
      <c r="N33" s="1063" t="s">
        <v>21</v>
      </c>
      <c r="O33" s="1064"/>
      <c r="P33" s="284">
        <f>Q5-P32</f>
        <v>18968.2</v>
      </c>
      <c r="Q33" s="228"/>
      <c r="S33" s="497"/>
      <c r="X33" s="762" t="s">
        <v>21</v>
      </c>
      <c r="Y33" s="763"/>
      <c r="Z33" s="284">
        <f>AA5-Z32</f>
        <v>18971.599999999999</v>
      </c>
      <c r="AA33" s="228"/>
      <c r="AH33" s="762" t="s">
        <v>21</v>
      </c>
      <c r="AI33" s="763"/>
      <c r="AJ33" s="218">
        <f>AK5-AJ32</f>
        <v>19228.599999999999</v>
      </c>
      <c r="AM33" s="497"/>
      <c r="AR33" s="762" t="s">
        <v>21</v>
      </c>
      <c r="AS33" s="763"/>
      <c r="AT33" s="141">
        <f>AU5-AT32</f>
        <v>18731.419999999998</v>
      </c>
      <c r="AZ33" s="75"/>
      <c r="BB33" s="809" t="s">
        <v>21</v>
      </c>
      <c r="BC33" s="810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0</v>
      </c>
      <c r="CP33" s="322" t="s">
        <v>21</v>
      </c>
      <c r="CQ33" s="323"/>
      <c r="CR33" s="141">
        <f>CP32-CR32</f>
        <v>0</v>
      </c>
      <c r="CZ33" s="322" t="s">
        <v>21</v>
      </c>
      <c r="DA33" s="323"/>
      <c r="DB33" s="141">
        <f>CZ32-DB32</f>
        <v>0</v>
      </c>
      <c r="DJ33" s="322" t="s">
        <v>21</v>
      </c>
      <c r="DK33" s="323"/>
      <c r="DL33" s="141">
        <f>DJ32-DL32</f>
        <v>0</v>
      </c>
      <c r="DT33" s="322" t="s">
        <v>21</v>
      </c>
      <c r="DU33" s="323"/>
      <c r="DV33" s="141">
        <f>DT32-DV32</f>
        <v>0</v>
      </c>
      <c r="ED33" s="322" t="s">
        <v>21</v>
      </c>
      <c r="EE33" s="323"/>
      <c r="EF33" s="141">
        <f>ED32-EF32</f>
        <v>0</v>
      </c>
      <c r="EN33" s="1017" t="s">
        <v>21</v>
      </c>
      <c r="EO33" s="1018"/>
      <c r="EP33" s="141">
        <f>EN32-EP32</f>
        <v>0</v>
      </c>
      <c r="EX33" s="1017" t="s">
        <v>21</v>
      </c>
      <c r="EY33" s="1018"/>
      <c r="EZ33" s="141">
        <f>EX32-EZ32</f>
        <v>0</v>
      </c>
      <c r="FH33" s="322" t="s">
        <v>21</v>
      </c>
      <c r="FI33" s="323"/>
      <c r="FJ33" s="141">
        <f>FH32-FJ32</f>
        <v>0</v>
      </c>
      <c r="FR33" s="322" t="s">
        <v>21</v>
      </c>
      <c r="FS33" s="323"/>
      <c r="FT33" s="284">
        <f>FR32-FT32</f>
        <v>0</v>
      </c>
      <c r="GB33" s="322" t="s">
        <v>21</v>
      </c>
      <c r="GC33" s="323"/>
      <c r="GD33" s="141">
        <f>GE5-GD32</f>
        <v>0</v>
      </c>
      <c r="GL33" s="322" t="s">
        <v>21</v>
      </c>
      <c r="GM33" s="323"/>
      <c r="GN33" s="141">
        <f>GL32-GN32</f>
        <v>0</v>
      </c>
      <c r="GV33" s="322" t="s">
        <v>21</v>
      </c>
      <c r="GW33" s="323"/>
      <c r="GX33" s="141">
        <f>GV32-GX32</f>
        <v>0</v>
      </c>
      <c r="HF33" s="322" t="s">
        <v>21</v>
      </c>
      <c r="HG33" s="323"/>
      <c r="HH33" s="141">
        <f>HF32-HH32</f>
        <v>0</v>
      </c>
      <c r="HP33" s="322" t="s">
        <v>21</v>
      </c>
      <c r="HQ33" s="323"/>
      <c r="HR33" s="141">
        <f>HP32-HR32</f>
        <v>0</v>
      </c>
      <c r="HZ33" s="603" t="s">
        <v>21</v>
      </c>
      <c r="IA33" s="604"/>
      <c r="IB33" s="284">
        <f>IC5-IB32</f>
        <v>0</v>
      </c>
      <c r="IC33" s="228"/>
      <c r="IJ33" s="603" t="s">
        <v>21</v>
      </c>
      <c r="IK33" s="604"/>
      <c r="IL33" s="141">
        <f>IJ32-IL32</f>
        <v>0</v>
      </c>
      <c r="IT33" s="603" t="s">
        <v>21</v>
      </c>
      <c r="IU33" s="604"/>
      <c r="IV33" s="141">
        <f>IT32-IV32</f>
        <v>0</v>
      </c>
      <c r="JD33" s="603" t="s">
        <v>21</v>
      </c>
      <c r="JE33" s="604"/>
      <c r="JF33" s="141">
        <f>JD32-JF32</f>
        <v>0</v>
      </c>
      <c r="JN33" s="603" t="s">
        <v>21</v>
      </c>
      <c r="JO33" s="604"/>
      <c r="JP33" s="141">
        <f>JN32-JP32</f>
        <v>0</v>
      </c>
      <c r="JX33" s="603" t="s">
        <v>21</v>
      </c>
      <c r="JY33" s="604"/>
      <c r="JZ33" s="284">
        <f>KA5-JZ32</f>
        <v>0</v>
      </c>
      <c r="KA33" s="228"/>
      <c r="KH33" s="603" t="s">
        <v>21</v>
      </c>
      <c r="KI33" s="604"/>
      <c r="KJ33" s="284">
        <f>KK5-KJ32</f>
        <v>0</v>
      </c>
      <c r="KK33" s="228"/>
      <c r="KR33" s="603" t="s">
        <v>21</v>
      </c>
      <c r="KS33" s="604"/>
      <c r="KT33" s="284">
        <f>KU5-KT32</f>
        <v>0</v>
      </c>
      <c r="KU33" s="228"/>
      <c r="LB33" s="512" t="s">
        <v>21</v>
      </c>
      <c r="LC33" s="513"/>
      <c r="LD33" s="218">
        <f>LE5-LD32</f>
        <v>0</v>
      </c>
      <c r="LL33" s="512" t="s">
        <v>21</v>
      </c>
      <c r="LM33" s="513"/>
      <c r="LN33" s="141">
        <f>LO5-LN32</f>
        <v>0</v>
      </c>
      <c r="MA33" s="497"/>
      <c r="MB33" s="497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6" t="s">
        <v>21</v>
      </c>
      <c r="NA33" s="667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186" t="s">
        <v>21</v>
      </c>
      <c r="RU33" s="1187"/>
      <c r="RV33" s="141">
        <f>SUM(RW5-RV32)</f>
        <v>0</v>
      </c>
      <c r="SC33" s="1186" t="s">
        <v>21</v>
      </c>
      <c r="SD33" s="1187"/>
      <c r="SE33" s="141">
        <f>SUM(SF5-SE32)</f>
        <v>0</v>
      </c>
      <c r="SL33" s="1186" t="s">
        <v>21</v>
      </c>
      <c r="SM33" s="1187"/>
      <c r="SN33" s="218">
        <f>SUM(SO5-SN32)</f>
        <v>0</v>
      </c>
      <c r="SU33" s="1186" t="s">
        <v>21</v>
      </c>
      <c r="SV33" s="1187"/>
      <c r="SW33" s="141">
        <f>SUM(SX5-SW32)</f>
        <v>0</v>
      </c>
      <c r="TD33" s="1186" t="s">
        <v>21</v>
      </c>
      <c r="TE33" s="1187"/>
      <c r="TF33" s="141">
        <f>SUM(TG5-TF32)</f>
        <v>0</v>
      </c>
      <c r="TM33" s="1186" t="s">
        <v>21</v>
      </c>
      <c r="TN33" s="1187"/>
      <c r="TO33" s="141">
        <f>SUM(TP5-TO32)</f>
        <v>0</v>
      </c>
      <c r="TV33" s="1186" t="s">
        <v>21</v>
      </c>
      <c r="TW33" s="1187"/>
      <c r="TX33" s="141">
        <f>SUM(TY5-TX32)</f>
        <v>0</v>
      </c>
      <c r="UE33" s="1186" t="s">
        <v>21</v>
      </c>
      <c r="UF33" s="1187"/>
      <c r="UG33" s="141">
        <f>SUM(UH5-UG32)</f>
        <v>0</v>
      </c>
      <c r="UN33" s="1186" t="s">
        <v>21</v>
      </c>
      <c r="UO33" s="1187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186" t="s">
        <v>21</v>
      </c>
      <c r="VP33" s="1187"/>
      <c r="VQ33" s="141">
        <f>VR5-VQ32</f>
        <v>-22</v>
      </c>
      <c r="VX33" s="1186" t="s">
        <v>21</v>
      </c>
      <c r="VY33" s="1187"/>
      <c r="VZ33" s="141">
        <f>WA5-VZ32</f>
        <v>-22</v>
      </c>
      <c r="WG33" s="1186" t="s">
        <v>21</v>
      </c>
      <c r="WH33" s="1187"/>
      <c r="WI33" s="141">
        <f>WJ5-WI32</f>
        <v>-22</v>
      </c>
      <c r="WP33" s="1186" t="s">
        <v>21</v>
      </c>
      <c r="WQ33" s="1187"/>
      <c r="WR33" s="141">
        <f>WS5-WR32</f>
        <v>-22</v>
      </c>
      <c r="WY33" s="1186" t="s">
        <v>21</v>
      </c>
      <c r="WZ33" s="1187"/>
      <c r="XA33" s="141">
        <f>XB5-XA32</f>
        <v>-22</v>
      </c>
      <c r="XH33" s="1186" t="s">
        <v>21</v>
      </c>
      <c r="XI33" s="1187"/>
      <c r="XJ33" s="141">
        <f>XK5-XJ32</f>
        <v>-22</v>
      </c>
      <c r="XQ33" s="1186" t="s">
        <v>21</v>
      </c>
      <c r="XR33" s="1187"/>
      <c r="XS33" s="141">
        <f>XT5-XS32</f>
        <v>-22</v>
      </c>
      <c r="XZ33" s="1186" t="s">
        <v>21</v>
      </c>
      <c r="YA33" s="1187"/>
      <c r="YB33" s="141">
        <f>YC5-YB32</f>
        <v>-22</v>
      </c>
      <c r="YI33" s="1186" t="s">
        <v>21</v>
      </c>
      <c r="YJ33" s="1187"/>
      <c r="YK33" s="141">
        <f>YL5-YK32</f>
        <v>-22</v>
      </c>
      <c r="YR33" s="1186" t="s">
        <v>21</v>
      </c>
      <c r="YS33" s="1187"/>
      <c r="YT33" s="141">
        <f>YU5-YT32</f>
        <v>-22</v>
      </c>
      <c r="ZA33" s="1186" t="s">
        <v>21</v>
      </c>
      <c r="ZB33" s="1187"/>
      <c r="ZC33" s="141">
        <f>ZD5-ZC32</f>
        <v>-22</v>
      </c>
      <c r="ZJ33" s="1186" t="s">
        <v>21</v>
      </c>
      <c r="ZK33" s="1187"/>
      <c r="ZL33" s="141">
        <f>ZM5-ZL32</f>
        <v>-22</v>
      </c>
      <c r="ZS33" s="1186" t="s">
        <v>21</v>
      </c>
      <c r="ZT33" s="1187"/>
      <c r="ZU33" s="141">
        <f>ZV5-ZU32</f>
        <v>-22</v>
      </c>
      <c r="AAB33" s="1186" t="s">
        <v>21</v>
      </c>
      <c r="AAC33" s="1187"/>
      <c r="AAD33" s="141">
        <f>AAE5-AAD32</f>
        <v>-22</v>
      </c>
      <c r="AAK33" s="1186" t="s">
        <v>21</v>
      </c>
      <c r="AAL33" s="1187"/>
      <c r="AAM33" s="141">
        <f>AAN5-AAM32</f>
        <v>-22</v>
      </c>
      <c r="AAT33" s="1186" t="s">
        <v>21</v>
      </c>
      <c r="AAU33" s="1187"/>
      <c r="AAV33" s="141">
        <f>AAV32-AAT32</f>
        <v>22</v>
      </c>
      <c r="ABC33" s="1186" t="s">
        <v>21</v>
      </c>
      <c r="ABD33" s="1187"/>
      <c r="ABE33" s="141">
        <f>ABF5-ABE32</f>
        <v>-22</v>
      </c>
      <c r="ABL33" s="1186" t="s">
        <v>21</v>
      </c>
      <c r="ABM33" s="1187"/>
      <c r="ABN33" s="141">
        <f>ABO5-ABN32</f>
        <v>-22</v>
      </c>
      <c r="ABU33" s="1186" t="s">
        <v>21</v>
      </c>
      <c r="ABV33" s="1187"/>
      <c r="ABW33" s="141">
        <f>ABX5-ABW32</f>
        <v>-22</v>
      </c>
      <c r="ACD33" s="1186" t="s">
        <v>21</v>
      </c>
      <c r="ACE33" s="1187"/>
      <c r="ACF33" s="141">
        <f>ACG5-ACF32</f>
        <v>-22</v>
      </c>
      <c r="ACM33" s="1186" t="s">
        <v>21</v>
      </c>
      <c r="ACN33" s="1187"/>
      <c r="ACO33" s="141">
        <f>ACP5-ACO32</f>
        <v>-22</v>
      </c>
      <c r="ACV33" s="1186" t="s">
        <v>21</v>
      </c>
      <c r="ACW33" s="1187"/>
      <c r="ACX33" s="141">
        <f>ACY5-ACX32</f>
        <v>-22</v>
      </c>
      <c r="ADE33" s="1186" t="s">
        <v>21</v>
      </c>
      <c r="ADF33" s="1187"/>
      <c r="ADG33" s="141">
        <f>ADH5-ADG32</f>
        <v>-22</v>
      </c>
      <c r="ADN33" s="1186" t="s">
        <v>21</v>
      </c>
      <c r="ADO33" s="1187"/>
      <c r="ADP33" s="141">
        <f>ADQ5-ADP32</f>
        <v>-22</v>
      </c>
      <c r="ADW33" s="1186" t="s">
        <v>21</v>
      </c>
      <c r="ADX33" s="1187"/>
      <c r="ADY33" s="141">
        <f>ADZ5-ADY32</f>
        <v>-22</v>
      </c>
      <c r="AEF33" s="1186" t="s">
        <v>21</v>
      </c>
      <c r="AEG33" s="1187"/>
      <c r="AEH33" s="141">
        <f>AEI5-AEH32</f>
        <v>-22</v>
      </c>
      <c r="AEO33" s="1186" t="s">
        <v>21</v>
      </c>
      <c r="AEP33" s="118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8"/>
      <c r="N34" s="1065" t="s">
        <v>4</v>
      </c>
      <c r="O34" s="1066"/>
      <c r="P34" s="49"/>
      <c r="S34" s="497"/>
      <c r="X34" s="764" t="s">
        <v>4</v>
      </c>
      <c r="Y34" s="765"/>
      <c r="Z34" s="49"/>
      <c r="AH34" s="764" t="s">
        <v>4</v>
      </c>
      <c r="AI34" s="765"/>
      <c r="AJ34" s="49"/>
      <c r="AM34" s="497"/>
      <c r="AR34" s="764" t="s">
        <v>4</v>
      </c>
      <c r="AS34" s="765"/>
      <c r="AT34" s="49"/>
      <c r="AZ34" s="75"/>
      <c r="BB34" s="811" t="s">
        <v>4</v>
      </c>
      <c r="BC34" s="812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19" t="s">
        <v>4</v>
      </c>
      <c r="EO34" s="1020"/>
      <c r="EP34" s="49"/>
      <c r="EX34" s="1019" t="s">
        <v>4</v>
      </c>
      <c r="EY34" s="1020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5" t="s">
        <v>4</v>
      </c>
      <c r="IA34" s="606"/>
      <c r="IB34" s="49"/>
      <c r="IJ34" s="605" t="s">
        <v>4</v>
      </c>
      <c r="IK34" s="606"/>
      <c r="IL34" s="49"/>
      <c r="IT34" s="605" t="s">
        <v>4</v>
      </c>
      <c r="IU34" s="606"/>
      <c r="IV34" s="49"/>
      <c r="JD34" s="605" t="s">
        <v>4</v>
      </c>
      <c r="JE34" s="606"/>
      <c r="JF34" s="49"/>
      <c r="JN34" s="605" t="s">
        <v>4</v>
      </c>
      <c r="JO34" s="606"/>
      <c r="JP34" s="49">
        <v>0</v>
      </c>
      <c r="JX34" s="605" t="s">
        <v>4</v>
      </c>
      <c r="JY34" s="606"/>
      <c r="JZ34" s="49"/>
      <c r="KH34" s="605" t="s">
        <v>4</v>
      </c>
      <c r="KI34" s="606"/>
      <c r="KJ34" s="49"/>
      <c r="KR34" s="605" t="s">
        <v>4</v>
      </c>
      <c r="KS34" s="606"/>
      <c r="KT34" s="49"/>
      <c r="LB34" s="514" t="s">
        <v>4</v>
      </c>
      <c r="LC34" s="515"/>
      <c r="LD34" s="49"/>
      <c r="LL34" s="514" t="s">
        <v>4</v>
      </c>
      <c r="LM34" s="515"/>
      <c r="LN34" s="49"/>
      <c r="LV34" s="512" t="s">
        <v>21</v>
      </c>
      <c r="LW34" s="513"/>
      <c r="LX34" s="141">
        <f>LY5-LX32</f>
        <v>0</v>
      </c>
      <c r="MA34" s="497"/>
      <c r="MB34" s="497"/>
      <c r="MF34" s="324" t="s">
        <v>4</v>
      </c>
      <c r="MG34" s="325"/>
      <c r="MH34" s="49"/>
      <c r="MP34" s="324" t="s">
        <v>4</v>
      </c>
      <c r="MQ34" s="325"/>
      <c r="MR34" s="49"/>
      <c r="MZ34" s="668" t="s">
        <v>4</v>
      </c>
      <c r="NA34" s="669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188" t="s">
        <v>4</v>
      </c>
      <c r="RU34" s="1189"/>
      <c r="RV34" s="49"/>
      <c r="SC34" s="1188" t="s">
        <v>4</v>
      </c>
      <c r="SD34" s="1189"/>
      <c r="SE34" s="49"/>
      <c r="SL34" s="1188" t="s">
        <v>4</v>
      </c>
      <c r="SM34" s="1189"/>
      <c r="SN34" s="49"/>
      <c r="SU34" s="1188" t="s">
        <v>4</v>
      </c>
      <c r="SV34" s="1189"/>
      <c r="SW34" s="49"/>
      <c r="TD34" s="1188" t="s">
        <v>4</v>
      </c>
      <c r="TE34" s="1189"/>
      <c r="TF34" s="49"/>
      <c r="TM34" s="1188" t="s">
        <v>4</v>
      </c>
      <c r="TN34" s="1189"/>
      <c r="TO34" s="49"/>
      <c r="TV34" s="1188" t="s">
        <v>4</v>
      </c>
      <c r="TW34" s="1189"/>
      <c r="TX34" s="49"/>
      <c r="UE34" s="1188" t="s">
        <v>4</v>
      </c>
      <c r="UF34" s="1189"/>
      <c r="UG34" s="49"/>
      <c r="UN34" s="1188" t="s">
        <v>4</v>
      </c>
      <c r="UO34" s="1189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188" t="s">
        <v>4</v>
      </c>
      <c r="VP34" s="1189"/>
      <c r="VQ34" s="49"/>
      <c r="VX34" s="1188" t="s">
        <v>4</v>
      </c>
      <c r="VY34" s="1189"/>
      <c r="VZ34" s="49"/>
      <c r="WG34" s="1188" t="s">
        <v>4</v>
      </c>
      <c r="WH34" s="1189"/>
      <c r="WI34" s="49"/>
      <c r="WP34" s="1188" t="s">
        <v>4</v>
      </c>
      <c r="WQ34" s="1189"/>
      <c r="WR34" s="49"/>
      <c r="WY34" s="1188" t="s">
        <v>4</v>
      </c>
      <c r="WZ34" s="1189"/>
      <c r="XA34" s="49"/>
      <c r="XH34" s="1188" t="s">
        <v>4</v>
      </c>
      <c r="XI34" s="1189"/>
      <c r="XJ34" s="49"/>
      <c r="XQ34" s="1188" t="s">
        <v>4</v>
      </c>
      <c r="XR34" s="1189"/>
      <c r="XS34" s="49"/>
      <c r="XZ34" s="1188" t="s">
        <v>4</v>
      </c>
      <c r="YA34" s="1189"/>
      <c r="YB34" s="49"/>
      <c r="YI34" s="1188" t="s">
        <v>4</v>
      </c>
      <c r="YJ34" s="1189"/>
      <c r="YK34" s="49"/>
      <c r="YR34" s="1188" t="s">
        <v>4</v>
      </c>
      <c r="YS34" s="1189"/>
      <c r="YT34" s="49"/>
      <c r="ZA34" s="1188" t="s">
        <v>4</v>
      </c>
      <c r="ZB34" s="1189"/>
      <c r="ZC34" s="49"/>
      <c r="ZJ34" s="1188" t="s">
        <v>4</v>
      </c>
      <c r="ZK34" s="1189"/>
      <c r="ZL34" s="49"/>
      <c r="ZS34" s="1188" t="s">
        <v>4</v>
      </c>
      <c r="ZT34" s="1189"/>
      <c r="ZU34" s="49"/>
      <c r="AAB34" s="1188" t="s">
        <v>4</v>
      </c>
      <c r="AAC34" s="1189"/>
      <c r="AAD34" s="49"/>
      <c r="AAK34" s="1188" t="s">
        <v>4</v>
      </c>
      <c r="AAL34" s="1189"/>
      <c r="AAM34" s="49"/>
      <c r="AAT34" s="1188" t="s">
        <v>4</v>
      </c>
      <c r="AAU34" s="1189"/>
      <c r="AAV34" s="49"/>
      <c r="ABC34" s="1188" t="s">
        <v>4</v>
      </c>
      <c r="ABD34" s="1189"/>
      <c r="ABE34" s="49"/>
      <c r="ABL34" s="1188" t="s">
        <v>4</v>
      </c>
      <c r="ABM34" s="1189"/>
      <c r="ABN34" s="49"/>
      <c r="ABU34" s="1188" t="s">
        <v>4</v>
      </c>
      <c r="ABV34" s="1189"/>
      <c r="ABW34" s="49"/>
      <c r="ACD34" s="1188" t="s">
        <v>4</v>
      </c>
      <c r="ACE34" s="1189"/>
      <c r="ACF34" s="49"/>
      <c r="ACM34" s="1188" t="s">
        <v>4</v>
      </c>
      <c r="ACN34" s="1189"/>
      <c r="ACO34" s="49"/>
      <c r="ACV34" s="1188" t="s">
        <v>4</v>
      </c>
      <c r="ACW34" s="1189"/>
      <c r="ACX34" s="49"/>
      <c r="ADE34" s="1188" t="s">
        <v>4</v>
      </c>
      <c r="ADF34" s="1189"/>
      <c r="ADG34" s="49"/>
      <c r="ADN34" s="1188" t="s">
        <v>4</v>
      </c>
      <c r="ADO34" s="1189"/>
      <c r="ADP34" s="49"/>
      <c r="ADW34" s="1188" t="s">
        <v>4</v>
      </c>
      <c r="ADX34" s="1189"/>
      <c r="ADY34" s="49"/>
      <c r="AEF34" s="1188" t="s">
        <v>4</v>
      </c>
      <c r="AEG34" s="1189"/>
      <c r="AEH34" s="49"/>
      <c r="AEO34" s="1188" t="s">
        <v>4</v>
      </c>
      <c r="AEP34" s="118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8"/>
      <c r="S35" s="497"/>
      <c r="AM35" s="497"/>
      <c r="AZ35" s="75"/>
      <c r="CP35" s="75" t="s">
        <v>41</v>
      </c>
      <c r="LV35" s="514" t="s">
        <v>4</v>
      </c>
      <c r="LW35" s="515"/>
      <c r="LX35" s="49"/>
      <c r="MA35" s="497"/>
      <c r="MB35" s="49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8"/>
      <c r="S36" s="497"/>
      <c r="AM36" s="497"/>
      <c r="AZ36" s="75"/>
      <c r="MA36" s="497"/>
      <c r="MB36" s="49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7"/>
      <c r="AM37" s="497"/>
      <c r="AZ37" s="75"/>
      <c r="MA37" s="497"/>
      <c r="MB37" s="49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7"/>
      <c r="AM38" s="497"/>
      <c r="AZ38" s="75"/>
      <c r="MA38" s="497"/>
      <c r="MB38" s="49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7"/>
      <c r="MB39" s="49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7"/>
      <c r="MB40" s="49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7"/>
      <c r="MB41" s="49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7"/>
      <c r="MB42" s="49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7"/>
      <c r="MB43" s="49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7"/>
      <c r="MB44" s="49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/>
      <c r="B1" s="1181"/>
      <c r="C1" s="1181"/>
      <c r="D1" s="1181"/>
      <c r="E1" s="1181"/>
      <c r="F1" s="1181"/>
      <c r="G1" s="1181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14"/>
      <c r="H4" s="148"/>
      <c r="I4" s="504"/>
    </row>
    <row r="5" spans="1:10" ht="14.25" customHeight="1" x14ac:dyDescent="0.25">
      <c r="A5" s="1182"/>
      <c r="B5" s="1213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182"/>
      <c r="B6" s="1213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186" t="s">
        <v>21</v>
      </c>
      <c r="E32" s="1187"/>
      <c r="F32" s="141">
        <f>G5-F30</f>
        <v>0</v>
      </c>
    </row>
    <row r="33" spans="1:6" ht="15.75" thickBot="1" x14ac:dyDescent="0.3">
      <c r="A33" s="125"/>
      <c r="D33" s="811" t="s">
        <v>4</v>
      </c>
      <c r="E33" s="812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51" t="s">
        <v>77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4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2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2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2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2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2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2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2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2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2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2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2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2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2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2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2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2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2">
        <f t="shared" si="3"/>
        <v>0</v>
      </c>
      <c r="C26" s="37"/>
      <c r="D26" s="248">
        <v>0</v>
      </c>
      <c r="E26" s="204"/>
      <c r="F26" s="259">
        <f t="shared" si="0"/>
        <v>0</v>
      </c>
      <c r="G26" s="565"/>
      <c r="H26" s="566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6" t="s">
        <v>21</v>
      </c>
      <c r="E29" s="1187"/>
      <c r="F29" s="141">
        <f>E5+E6-F27+E7+E4</f>
        <v>0</v>
      </c>
    </row>
    <row r="30" spans="1:9" ht="15.75" thickBot="1" x14ac:dyDescent="0.3">
      <c r="A30" s="125"/>
      <c r="D30" s="748" t="s">
        <v>4</v>
      </c>
      <c r="E30" s="7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/>
      <c r="B5" s="229"/>
      <c r="C5" s="261"/>
      <c r="D5" s="262"/>
      <c r="E5" s="254"/>
      <c r="F5" s="229"/>
      <c r="G5" s="88">
        <f>F30</f>
        <v>0</v>
      </c>
      <c r="H5" s="154">
        <f>E5-G5+E6</f>
        <v>0</v>
      </c>
    </row>
    <row r="6" spans="1:10" ht="15.75" x14ac:dyDescent="0.25">
      <c r="A6" s="236"/>
      <c r="B6" s="548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6" t="s">
        <v>7</v>
      </c>
      <c r="C8" s="537" t="s">
        <v>8</v>
      </c>
      <c r="D8" s="538" t="s">
        <v>17</v>
      </c>
      <c r="E8" s="539" t="s">
        <v>2</v>
      </c>
      <c r="F8" s="540" t="s">
        <v>18</v>
      </c>
      <c r="G8" s="535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41"/>
      <c r="D9" s="542"/>
      <c r="E9" s="543"/>
      <c r="F9" s="544">
        <f>D9</f>
        <v>0</v>
      </c>
      <c r="G9" s="249"/>
      <c r="H9" s="250"/>
      <c r="I9" s="254">
        <f>E5+E6+E4+E7-F9</f>
        <v>0</v>
      </c>
      <c r="J9" s="281">
        <f>H9*F9</f>
        <v>0</v>
      </c>
    </row>
    <row r="10" spans="1:10" x14ac:dyDescent="0.25">
      <c r="B10" s="89"/>
      <c r="C10" s="402"/>
      <c r="D10" s="498"/>
      <c r="E10" s="626"/>
      <c r="F10" s="403">
        <f>D10</f>
        <v>0</v>
      </c>
      <c r="G10" s="249"/>
      <c r="H10" s="250"/>
      <c r="I10" s="254">
        <f>I9-F10</f>
        <v>0</v>
      </c>
      <c r="J10" s="281">
        <f t="shared" ref="J10:J28" si="0">H10*F10</f>
        <v>0</v>
      </c>
    </row>
    <row r="11" spans="1:10" x14ac:dyDescent="0.25">
      <c r="B11" s="89"/>
      <c r="C11" s="402"/>
      <c r="D11" s="498"/>
      <c r="E11" s="626"/>
      <c r="F11" s="403">
        <f t="shared" ref="F11:F29" si="1">D11</f>
        <v>0</v>
      </c>
      <c r="G11" s="249"/>
      <c r="H11" s="250"/>
      <c r="I11" s="254">
        <f t="shared" ref="I11:I28" si="2">I10-F11</f>
        <v>0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8">
        <v>0</v>
      </c>
      <c r="E12" s="626"/>
      <c r="F12" s="403">
        <f t="shared" si="1"/>
        <v>0</v>
      </c>
      <c r="G12" s="249"/>
      <c r="H12" s="250"/>
      <c r="I12" s="254">
        <f t="shared" si="2"/>
        <v>0</v>
      </c>
      <c r="J12" s="281">
        <f t="shared" si="0"/>
        <v>0</v>
      </c>
    </row>
    <row r="13" spans="1:10" x14ac:dyDescent="0.25">
      <c r="B13" s="89"/>
      <c r="C13" s="402"/>
      <c r="D13" s="498">
        <v>0</v>
      </c>
      <c r="E13" s="626"/>
      <c r="F13" s="403">
        <f t="shared" si="1"/>
        <v>0</v>
      </c>
      <c r="G13" s="249"/>
      <c r="H13" s="250"/>
      <c r="I13" s="254">
        <f t="shared" si="2"/>
        <v>0</v>
      </c>
      <c r="J13" s="281">
        <f t="shared" si="0"/>
        <v>0</v>
      </c>
    </row>
    <row r="14" spans="1:10" x14ac:dyDescent="0.25">
      <c r="A14" s="19"/>
      <c r="B14" s="89"/>
      <c r="C14" s="402"/>
      <c r="D14" s="498">
        <v>0</v>
      </c>
      <c r="E14" s="626"/>
      <c r="F14" s="403">
        <f t="shared" si="1"/>
        <v>0</v>
      </c>
      <c r="G14" s="249"/>
      <c r="H14" s="250"/>
      <c r="I14" s="254">
        <f t="shared" si="2"/>
        <v>0</v>
      </c>
      <c r="J14" s="281">
        <f t="shared" si="0"/>
        <v>0</v>
      </c>
    </row>
    <row r="15" spans="1:10" x14ac:dyDescent="0.25">
      <c r="B15" s="89"/>
      <c r="C15" s="402"/>
      <c r="D15" s="498">
        <v>0</v>
      </c>
      <c r="E15" s="626"/>
      <c r="F15" s="403">
        <f t="shared" si="1"/>
        <v>0</v>
      </c>
      <c r="G15" s="249"/>
      <c r="H15" s="250"/>
      <c r="I15" s="254">
        <f t="shared" si="2"/>
        <v>0</v>
      </c>
      <c r="J15" s="281">
        <f t="shared" si="0"/>
        <v>0</v>
      </c>
    </row>
    <row r="16" spans="1:10" x14ac:dyDescent="0.25">
      <c r="B16" s="89"/>
      <c r="C16" s="402"/>
      <c r="D16" s="498">
        <v>0</v>
      </c>
      <c r="E16" s="626"/>
      <c r="F16" s="403">
        <f t="shared" si="1"/>
        <v>0</v>
      </c>
      <c r="G16" s="249"/>
      <c r="H16" s="250"/>
      <c r="I16" s="254">
        <f t="shared" si="2"/>
        <v>0</v>
      </c>
      <c r="J16" s="281">
        <f t="shared" si="0"/>
        <v>0</v>
      </c>
    </row>
    <row r="17" spans="1:10" x14ac:dyDescent="0.25">
      <c r="B17" s="89"/>
      <c r="C17" s="402"/>
      <c r="D17" s="498">
        <v>0</v>
      </c>
      <c r="E17" s="626"/>
      <c r="F17" s="403">
        <f t="shared" si="1"/>
        <v>0</v>
      </c>
      <c r="G17" s="249"/>
      <c r="H17" s="250"/>
      <c r="I17" s="254">
        <f t="shared" si="2"/>
        <v>0</v>
      </c>
      <c r="J17" s="281">
        <f t="shared" si="0"/>
        <v>0</v>
      </c>
    </row>
    <row r="18" spans="1:10" x14ac:dyDescent="0.25">
      <c r="B18" s="89"/>
      <c r="C18" s="402"/>
      <c r="D18" s="498">
        <v>0</v>
      </c>
      <c r="E18" s="626"/>
      <c r="F18" s="403">
        <f t="shared" si="1"/>
        <v>0</v>
      </c>
      <c r="G18" s="249"/>
      <c r="H18" s="250"/>
      <c r="I18" s="254">
        <f t="shared" si="2"/>
        <v>0</v>
      </c>
      <c r="J18" s="281">
        <f t="shared" si="0"/>
        <v>0</v>
      </c>
    </row>
    <row r="19" spans="1:10" x14ac:dyDescent="0.25">
      <c r="B19" s="89"/>
      <c r="C19" s="402"/>
      <c r="D19" s="498">
        <v>0</v>
      </c>
      <c r="E19" s="626"/>
      <c r="F19" s="403">
        <f t="shared" si="1"/>
        <v>0</v>
      </c>
      <c r="G19" s="249"/>
      <c r="H19" s="250"/>
      <c r="I19" s="254">
        <f t="shared" si="2"/>
        <v>0</v>
      </c>
      <c r="J19" s="281">
        <f t="shared" si="0"/>
        <v>0</v>
      </c>
    </row>
    <row r="20" spans="1:10" x14ac:dyDescent="0.25">
      <c r="B20" s="89"/>
      <c r="C20" s="402"/>
      <c r="D20" s="498">
        <v>0</v>
      </c>
      <c r="E20" s="424"/>
      <c r="F20" s="498">
        <f t="shared" si="1"/>
        <v>0</v>
      </c>
      <c r="G20" s="249"/>
      <c r="H20" s="250"/>
      <c r="I20" s="254">
        <f t="shared" si="2"/>
        <v>0</v>
      </c>
      <c r="J20" s="281">
        <f t="shared" si="0"/>
        <v>0</v>
      </c>
    </row>
    <row r="21" spans="1:10" x14ac:dyDescent="0.25">
      <c r="B21" s="89"/>
      <c r="C21" s="402"/>
      <c r="D21" s="498">
        <v>0</v>
      </c>
      <c r="E21" s="424"/>
      <c r="F21" s="498">
        <f t="shared" si="1"/>
        <v>0</v>
      </c>
      <c r="G21" s="249"/>
      <c r="H21" s="250"/>
      <c r="I21" s="254">
        <f t="shared" si="2"/>
        <v>0</v>
      </c>
      <c r="J21" s="281">
        <f t="shared" si="0"/>
        <v>0</v>
      </c>
    </row>
    <row r="22" spans="1:10" x14ac:dyDescent="0.25">
      <c r="B22" s="89"/>
      <c r="C22" s="402"/>
      <c r="D22" s="498">
        <v>0</v>
      </c>
      <c r="E22" s="424"/>
      <c r="F22" s="498">
        <f t="shared" si="1"/>
        <v>0</v>
      </c>
      <c r="G22" s="249"/>
      <c r="H22" s="250"/>
      <c r="I22" s="254">
        <f t="shared" si="2"/>
        <v>0</v>
      </c>
      <c r="J22" s="281">
        <f t="shared" si="0"/>
        <v>0</v>
      </c>
    </row>
    <row r="23" spans="1:10" x14ac:dyDescent="0.25">
      <c r="B23" s="89"/>
      <c r="C23" s="402"/>
      <c r="D23" s="498">
        <v>0</v>
      </c>
      <c r="E23" s="424"/>
      <c r="F23" s="498">
        <f t="shared" si="1"/>
        <v>0</v>
      </c>
      <c r="G23" s="249"/>
      <c r="H23" s="250"/>
      <c r="I23" s="254">
        <f t="shared" si="2"/>
        <v>0</v>
      </c>
      <c r="J23" s="281">
        <f t="shared" si="0"/>
        <v>0</v>
      </c>
    </row>
    <row r="24" spans="1:10" x14ac:dyDescent="0.25">
      <c r="B24" s="89"/>
      <c r="C24" s="402"/>
      <c r="D24" s="498">
        <v>0</v>
      </c>
      <c r="E24" s="424"/>
      <c r="F24" s="498">
        <f t="shared" si="1"/>
        <v>0</v>
      </c>
      <c r="G24" s="249"/>
      <c r="H24" s="250"/>
      <c r="I24" s="254">
        <f t="shared" si="2"/>
        <v>0</v>
      </c>
      <c r="J24" s="281">
        <f t="shared" si="0"/>
        <v>0</v>
      </c>
    </row>
    <row r="25" spans="1:10" x14ac:dyDescent="0.25">
      <c r="B25" s="89"/>
      <c r="C25" s="402"/>
      <c r="D25" s="498">
        <v>0</v>
      </c>
      <c r="E25" s="424"/>
      <c r="F25" s="498">
        <f t="shared" si="1"/>
        <v>0</v>
      </c>
      <c r="G25" s="249"/>
      <c r="H25" s="250"/>
      <c r="I25" s="254">
        <f t="shared" si="2"/>
        <v>0</v>
      </c>
      <c r="J25" s="281">
        <f t="shared" si="0"/>
        <v>0</v>
      </c>
    </row>
    <row r="26" spans="1:10" x14ac:dyDescent="0.25">
      <c r="B26" s="89"/>
      <c r="C26" s="402"/>
      <c r="D26" s="498">
        <v>0</v>
      </c>
      <c r="E26" s="424"/>
      <c r="F26" s="498">
        <f t="shared" si="1"/>
        <v>0</v>
      </c>
      <c r="G26" s="249"/>
      <c r="H26" s="250"/>
      <c r="I26" s="254">
        <f t="shared" si="2"/>
        <v>0</v>
      </c>
      <c r="J26" s="60">
        <f t="shared" si="0"/>
        <v>0</v>
      </c>
    </row>
    <row r="27" spans="1:10" x14ac:dyDescent="0.25">
      <c r="B27" s="89"/>
      <c r="C27" s="402"/>
      <c r="D27" s="498">
        <f t="shared" ref="D27:D28" si="3">C27*B27</f>
        <v>0</v>
      </c>
      <c r="E27" s="424"/>
      <c r="F27" s="498">
        <f t="shared" si="1"/>
        <v>0</v>
      </c>
      <c r="G27" s="249"/>
      <c r="H27" s="250"/>
      <c r="I27" s="254">
        <f t="shared" si="2"/>
        <v>0</v>
      </c>
      <c r="J27" s="60">
        <f t="shared" si="0"/>
        <v>0</v>
      </c>
    </row>
    <row r="28" spans="1:10" x14ac:dyDescent="0.25">
      <c r="B28" s="89"/>
      <c r="C28" s="402"/>
      <c r="D28" s="498">
        <f t="shared" si="3"/>
        <v>0</v>
      </c>
      <c r="E28" s="424"/>
      <c r="F28" s="498">
        <f t="shared" si="1"/>
        <v>0</v>
      </c>
      <c r="G28" s="249"/>
      <c r="H28" s="250"/>
      <c r="I28" s="254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45"/>
      <c r="D29" s="546">
        <f>B29*C29</f>
        <v>0</v>
      </c>
      <c r="E29" s="547"/>
      <c r="F29" s="49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6" t="s">
        <v>21</v>
      </c>
      <c r="E32" s="1187"/>
      <c r="F32" s="141">
        <f>E5-F30+E6+E7</f>
        <v>0</v>
      </c>
    </row>
    <row r="33" spans="1:6" ht="15.75" thickBot="1" x14ac:dyDescent="0.3">
      <c r="A33" s="125"/>
      <c r="D33" s="624" t="s">
        <v>4</v>
      </c>
      <c r="E33" s="62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2" t="s">
        <v>285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ht="15" customHeight="1" x14ac:dyDescent="0.25">
      <c r="A5" s="1214" t="s">
        <v>101</v>
      </c>
      <c r="B5" s="1203" t="s">
        <v>102</v>
      </c>
      <c r="C5" s="66">
        <v>59</v>
      </c>
      <c r="D5" s="234">
        <v>44786</v>
      </c>
      <c r="E5" s="232">
        <v>1019.43</v>
      </c>
      <c r="F5" s="229">
        <v>33</v>
      </c>
      <c r="G5" s="1021"/>
    </row>
    <row r="6" spans="1:9" ht="15.75" customHeight="1" x14ac:dyDescent="0.25">
      <c r="A6" s="1214"/>
      <c r="B6" s="1203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4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225</v>
      </c>
      <c r="H9" s="250">
        <v>61</v>
      </c>
      <c r="I9" s="132">
        <f>E5+E6+E7-F9+E4</f>
        <v>814.18999999999994</v>
      </c>
    </row>
    <row r="10" spans="1:9" x14ac:dyDescent="0.25">
      <c r="B10" s="532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226</v>
      </c>
      <c r="H10" s="250">
        <v>61</v>
      </c>
      <c r="I10" s="254">
        <f>I9-F10</f>
        <v>786.68</v>
      </c>
    </row>
    <row r="11" spans="1:9" x14ac:dyDescent="0.25">
      <c r="B11" s="532">
        <f>B10-C11</f>
        <v>24</v>
      </c>
      <c r="C11" s="229">
        <v>1</v>
      </c>
      <c r="D11" s="286">
        <v>29.71</v>
      </c>
      <c r="E11" s="785">
        <v>44795</v>
      </c>
      <c r="F11" s="597">
        <f t="shared" si="0"/>
        <v>29.71</v>
      </c>
      <c r="G11" s="598" t="s">
        <v>254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2">
        <f t="shared" ref="B12:B14" si="2">B11-C12</f>
        <v>24</v>
      </c>
      <c r="C12" s="229"/>
      <c r="D12" s="961">
        <v>0</v>
      </c>
      <c r="E12" s="966"/>
      <c r="F12" s="967">
        <f t="shared" si="0"/>
        <v>0</v>
      </c>
      <c r="G12" s="963"/>
      <c r="H12" s="474"/>
      <c r="I12" s="254">
        <f t="shared" si="1"/>
        <v>756.96999999999991</v>
      </c>
    </row>
    <row r="13" spans="1:9" x14ac:dyDescent="0.25">
      <c r="B13" s="532">
        <f t="shared" si="2"/>
        <v>24</v>
      </c>
      <c r="C13" s="229"/>
      <c r="D13" s="961">
        <v>0</v>
      </c>
      <c r="E13" s="966"/>
      <c r="F13" s="967">
        <f t="shared" si="0"/>
        <v>0</v>
      </c>
      <c r="G13" s="963"/>
      <c r="H13" s="474"/>
      <c r="I13" s="254">
        <f t="shared" si="1"/>
        <v>756.96999999999991</v>
      </c>
    </row>
    <row r="14" spans="1:9" x14ac:dyDescent="0.25">
      <c r="A14" s="19"/>
      <c r="B14" s="532">
        <f t="shared" si="2"/>
        <v>24</v>
      </c>
      <c r="C14" s="229"/>
      <c r="D14" s="961">
        <v>0</v>
      </c>
      <c r="E14" s="966"/>
      <c r="F14" s="967">
        <f t="shared" si="0"/>
        <v>0</v>
      </c>
      <c r="G14" s="963"/>
      <c r="H14" s="474"/>
      <c r="I14" s="254">
        <f t="shared" si="1"/>
        <v>756.96999999999991</v>
      </c>
    </row>
    <row r="15" spans="1:9" x14ac:dyDescent="0.25">
      <c r="B15" s="532">
        <f>B14-C15</f>
        <v>24</v>
      </c>
      <c r="C15" s="229"/>
      <c r="D15" s="961">
        <v>0</v>
      </c>
      <c r="E15" s="966"/>
      <c r="F15" s="967">
        <f t="shared" si="0"/>
        <v>0</v>
      </c>
      <c r="G15" s="963"/>
      <c r="H15" s="474"/>
      <c r="I15" s="254">
        <f t="shared" si="1"/>
        <v>756.96999999999991</v>
      </c>
    </row>
    <row r="16" spans="1:9" x14ac:dyDescent="0.25">
      <c r="B16" s="532">
        <f t="shared" ref="B16:B26" si="3">B15-C16</f>
        <v>24</v>
      </c>
      <c r="C16" s="229"/>
      <c r="D16" s="961">
        <v>0</v>
      </c>
      <c r="E16" s="966"/>
      <c r="F16" s="967">
        <f t="shared" si="0"/>
        <v>0</v>
      </c>
      <c r="G16" s="963"/>
      <c r="H16" s="474"/>
      <c r="I16" s="254">
        <f t="shared" si="1"/>
        <v>756.96999999999991</v>
      </c>
    </row>
    <row r="17" spans="1:9" x14ac:dyDescent="0.25">
      <c r="B17" s="532">
        <f t="shared" si="3"/>
        <v>24</v>
      </c>
      <c r="C17" s="229"/>
      <c r="D17" s="961">
        <v>0</v>
      </c>
      <c r="E17" s="966"/>
      <c r="F17" s="967">
        <f t="shared" si="0"/>
        <v>0</v>
      </c>
      <c r="G17" s="963"/>
      <c r="H17" s="474"/>
      <c r="I17" s="254">
        <f t="shared" si="1"/>
        <v>756.96999999999991</v>
      </c>
    </row>
    <row r="18" spans="1:9" x14ac:dyDescent="0.25">
      <c r="B18" s="532">
        <f t="shared" si="3"/>
        <v>24</v>
      </c>
      <c r="C18" s="229"/>
      <c r="D18" s="961">
        <v>0</v>
      </c>
      <c r="E18" s="966"/>
      <c r="F18" s="967">
        <f t="shared" si="0"/>
        <v>0</v>
      </c>
      <c r="G18" s="963"/>
      <c r="H18" s="474"/>
      <c r="I18" s="254">
        <f t="shared" si="1"/>
        <v>756.96999999999991</v>
      </c>
    </row>
    <row r="19" spans="1:9" x14ac:dyDescent="0.25">
      <c r="B19" s="532">
        <f t="shared" si="3"/>
        <v>24</v>
      </c>
      <c r="C19" s="229"/>
      <c r="D19" s="961">
        <v>0</v>
      </c>
      <c r="E19" s="966"/>
      <c r="F19" s="967">
        <f t="shared" si="0"/>
        <v>0</v>
      </c>
      <c r="G19" s="963"/>
      <c r="H19" s="474"/>
      <c r="I19" s="254">
        <f t="shared" si="1"/>
        <v>756.96999999999991</v>
      </c>
    </row>
    <row r="20" spans="1:9" x14ac:dyDescent="0.25">
      <c r="B20" s="532">
        <f t="shared" si="3"/>
        <v>24</v>
      </c>
      <c r="C20" s="229"/>
      <c r="D20" s="961">
        <v>0</v>
      </c>
      <c r="E20" s="966"/>
      <c r="F20" s="967">
        <f t="shared" si="0"/>
        <v>0</v>
      </c>
      <c r="G20" s="963"/>
      <c r="H20" s="474"/>
      <c r="I20" s="132">
        <f t="shared" si="1"/>
        <v>756.96999999999991</v>
      </c>
    </row>
    <row r="21" spans="1:9" x14ac:dyDescent="0.25">
      <c r="B21" s="532">
        <f t="shared" si="3"/>
        <v>24</v>
      </c>
      <c r="C21" s="229"/>
      <c r="D21" s="961">
        <v>0</v>
      </c>
      <c r="E21" s="966"/>
      <c r="F21" s="967">
        <f t="shared" si="0"/>
        <v>0</v>
      </c>
      <c r="G21" s="963"/>
      <c r="H21" s="474"/>
      <c r="I21" s="132">
        <f t="shared" si="1"/>
        <v>756.96999999999991</v>
      </c>
    </row>
    <row r="22" spans="1:9" x14ac:dyDescent="0.25">
      <c r="B22" s="532">
        <f t="shared" si="3"/>
        <v>24</v>
      </c>
      <c r="C22" s="229"/>
      <c r="D22" s="961">
        <v>0</v>
      </c>
      <c r="E22" s="966"/>
      <c r="F22" s="967">
        <f t="shared" si="0"/>
        <v>0</v>
      </c>
      <c r="G22" s="963"/>
      <c r="H22" s="474"/>
      <c r="I22" s="132">
        <f t="shared" si="1"/>
        <v>756.96999999999991</v>
      </c>
    </row>
    <row r="23" spans="1:9" x14ac:dyDescent="0.25">
      <c r="B23" s="532">
        <f t="shared" si="3"/>
        <v>24</v>
      </c>
      <c r="C23" s="247"/>
      <c r="D23" s="961">
        <v>0</v>
      </c>
      <c r="E23" s="966"/>
      <c r="F23" s="967">
        <f t="shared" si="0"/>
        <v>0</v>
      </c>
      <c r="G23" s="963"/>
      <c r="H23" s="474"/>
      <c r="I23" s="132">
        <f t="shared" si="1"/>
        <v>756.96999999999991</v>
      </c>
    </row>
    <row r="24" spans="1:9" x14ac:dyDescent="0.25">
      <c r="B24" s="532">
        <f t="shared" si="3"/>
        <v>24</v>
      </c>
      <c r="C24" s="15"/>
      <c r="D24" s="961">
        <v>0</v>
      </c>
      <c r="E24" s="966"/>
      <c r="F24" s="967">
        <f t="shared" si="0"/>
        <v>0</v>
      </c>
      <c r="G24" s="963"/>
      <c r="H24" s="474"/>
      <c r="I24" s="254">
        <f t="shared" si="1"/>
        <v>756.96999999999991</v>
      </c>
    </row>
    <row r="25" spans="1:9" x14ac:dyDescent="0.25">
      <c r="B25" s="532">
        <f t="shared" si="3"/>
        <v>24</v>
      </c>
      <c r="C25" s="15"/>
      <c r="D25" s="961">
        <v>0</v>
      </c>
      <c r="E25" s="968"/>
      <c r="F25" s="967">
        <f t="shared" si="0"/>
        <v>0</v>
      </c>
      <c r="G25" s="963"/>
      <c r="H25" s="474"/>
      <c r="I25" s="254">
        <f t="shared" si="1"/>
        <v>756.96999999999991</v>
      </c>
    </row>
    <row r="26" spans="1:9" ht="15.75" thickBot="1" x14ac:dyDescent="0.3">
      <c r="A26" s="121"/>
      <c r="B26" s="532">
        <f t="shared" si="3"/>
        <v>24</v>
      </c>
      <c r="C26" s="37"/>
      <c r="D26" s="286">
        <v>0</v>
      </c>
      <c r="E26" s="1022"/>
      <c r="F26" s="597">
        <f t="shared" si="0"/>
        <v>0</v>
      </c>
      <c r="G26" s="1023"/>
      <c r="H26" s="969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86" t="s">
        <v>21</v>
      </c>
      <c r="E29" s="1187"/>
      <c r="F29" s="141">
        <f>E5+E6-F27+E7+E4</f>
        <v>756.97</v>
      </c>
    </row>
    <row r="30" spans="1:9" ht="15.75" thickBot="1" x14ac:dyDescent="0.3">
      <c r="A30" s="125"/>
      <c r="D30" s="1019" t="s">
        <v>4</v>
      </c>
      <c r="E30" s="1020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21"/>
    </row>
    <row r="6" spans="1:9" ht="15.75" customHeight="1" thickTop="1" x14ac:dyDescent="0.25">
      <c r="A6" s="1190"/>
      <c r="B6" s="1215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190"/>
      <c r="B7" s="1216"/>
      <c r="C7" s="450"/>
      <c r="D7" s="288"/>
      <c r="E7" s="436"/>
      <c r="F7" s="229"/>
      <c r="G7" s="5">
        <f>D28</f>
        <v>320</v>
      </c>
      <c r="H7" s="675">
        <f>E7-G7</f>
        <v>-320</v>
      </c>
    </row>
    <row r="8" spans="1:9" ht="16.5" customHeight="1" thickBot="1" x14ac:dyDescent="0.3">
      <c r="A8" s="758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6"/>
      <c r="F10" s="597">
        <f>D10</f>
        <v>0</v>
      </c>
      <c r="G10" s="598"/>
      <c r="H10" s="599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62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62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70"/>
      <c r="F16" s="259">
        <f t="shared" si="1"/>
        <v>20</v>
      </c>
      <c r="G16" s="963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70"/>
      <c r="F17" s="259">
        <f t="shared" si="1"/>
        <v>20</v>
      </c>
      <c r="G17" s="963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70"/>
      <c r="F18" s="259">
        <f t="shared" si="1"/>
        <v>20</v>
      </c>
      <c r="G18" s="963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70"/>
      <c r="F19" s="259">
        <f t="shared" si="1"/>
        <v>20</v>
      </c>
      <c r="G19" s="963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70"/>
      <c r="F20" s="259">
        <f t="shared" si="1"/>
        <v>20</v>
      </c>
      <c r="G20" s="963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71"/>
      <c r="F21" s="259">
        <f t="shared" si="1"/>
        <v>20</v>
      </c>
      <c r="G21" s="963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71"/>
      <c r="F22" s="259">
        <f t="shared" si="1"/>
        <v>20</v>
      </c>
      <c r="G22" s="963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71"/>
      <c r="F23" s="259">
        <f t="shared" si="1"/>
        <v>20</v>
      </c>
      <c r="G23" s="963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71"/>
      <c r="F24" s="259">
        <f t="shared" si="1"/>
        <v>20</v>
      </c>
      <c r="G24" s="963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71"/>
      <c r="F25" s="259">
        <f t="shared" si="1"/>
        <v>20</v>
      </c>
      <c r="G25" s="963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186" t="s">
        <v>21</v>
      </c>
      <c r="E30" s="1187"/>
      <c r="F30" s="141">
        <f>E5+E6-F28+E7+E4+E8</f>
        <v>-320</v>
      </c>
    </row>
    <row r="31" spans="1:9" ht="15.75" thickBot="1" x14ac:dyDescent="0.3">
      <c r="A31" s="125"/>
      <c r="D31" s="756" t="s">
        <v>4</v>
      </c>
      <c r="E31" s="757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G5" sqref="G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217" t="s">
        <v>286</v>
      </c>
      <c r="B1" s="1217"/>
      <c r="C1" s="1217"/>
      <c r="D1" s="1217"/>
      <c r="E1" s="1217"/>
      <c r="F1" s="1217"/>
      <c r="G1" s="1217"/>
      <c r="H1" s="1217"/>
      <c r="I1" s="1217"/>
      <c r="J1" s="1217"/>
      <c r="K1" s="627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30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218" t="s">
        <v>101</v>
      </c>
      <c r="B5" s="73" t="s">
        <v>48</v>
      </c>
      <c r="C5" s="754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18506.88</v>
      </c>
    </row>
    <row r="6" spans="1:12" ht="15.75" customHeight="1" x14ac:dyDescent="0.25">
      <c r="A6" s="1219"/>
      <c r="B6" s="1044" t="s">
        <v>297</v>
      </c>
      <c r="C6" s="156"/>
      <c r="D6" s="135"/>
      <c r="E6" s="78"/>
      <c r="F6" s="62"/>
    </row>
    <row r="7" spans="1:12" ht="15.75" customHeight="1" thickBot="1" x14ac:dyDescent="0.3">
      <c r="A7" s="770"/>
      <c r="B7" s="158"/>
      <c r="C7" s="699"/>
      <c r="D7" s="700"/>
      <c r="E7" s="701"/>
      <c r="F7" s="629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0" t="s">
        <v>59</v>
      </c>
      <c r="I8" s="551" t="s">
        <v>60</v>
      </c>
      <c r="J8" s="551" t="s">
        <v>61</v>
      </c>
      <c r="K8" s="552" t="s">
        <v>62</v>
      </c>
    </row>
    <row r="9" spans="1:12" ht="15.75" thickTop="1" x14ac:dyDescent="0.25">
      <c r="A9" s="771" t="s">
        <v>32</v>
      </c>
      <c r="B9" s="1052">
        <v>27.22</v>
      </c>
      <c r="C9" s="247"/>
      <c r="D9" s="784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3">
        <f>E5-F9+E4+E6+E7</f>
        <v>18506.88</v>
      </c>
      <c r="J9" s="554">
        <f>F5-C9+F4+F6+F7</f>
        <v>680</v>
      </c>
      <c r="K9" s="555">
        <f>F9*H9</f>
        <v>0</v>
      </c>
    </row>
    <row r="10" spans="1:12" x14ac:dyDescent="0.25">
      <c r="A10" s="772"/>
      <c r="B10" s="1052">
        <v>27.22</v>
      </c>
      <c r="C10" s="247"/>
      <c r="D10" s="784">
        <f t="shared" si="0"/>
        <v>0</v>
      </c>
      <c r="E10" s="304"/>
      <c r="F10" s="248">
        <f t="shared" si="1"/>
        <v>0</v>
      </c>
      <c r="G10" s="249"/>
      <c r="H10" s="250"/>
      <c r="I10" s="556">
        <f>I9-F10</f>
        <v>18506.88</v>
      </c>
      <c r="J10" s="557">
        <f>J9-C10</f>
        <v>680</v>
      </c>
      <c r="K10" s="558">
        <f t="shared" ref="K10:K73" si="2">F10*H10</f>
        <v>0</v>
      </c>
    </row>
    <row r="11" spans="1:12" x14ac:dyDescent="0.25">
      <c r="A11" s="773"/>
      <c r="B11" s="1052">
        <v>27.22</v>
      </c>
      <c r="C11" s="247"/>
      <c r="D11" s="784">
        <f t="shared" si="0"/>
        <v>0</v>
      </c>
      <c r="E11" s="843"/>
      <c r="F11" s="248">
        <f t="shared" si="1"/>
        <v>0</v>
      </c>
      <c r="G11" s="249"/>
      <c r="H11" s="250"/>
      <c r="I11" s="556">
        <f t="shared" ref="I11:I74" si="3">I10-F11</f>
        <v>18506.88</v>
      </c>
      <c r="J11" s="557">
        <f t="shared" ref="J11" si="4">J10-C11</f>
        <v>680</v>
      </c>
      <c r="K11" s="558">
        <f t="shared" si="2"/>
        <v>0</v>
      </c>
    </row>
    <row r="12" spans="1:12" x14ac:dyDescent="0.25">
      <c r="A12" s="771" t="s">
        <v>33</v>
      </c>
      <c r="B12" s="1052">
        <v>27.22</v>
      </c>
      <c r="C12" s="247"/>
      <c r="D12" s="784">
        <f t="shared" si="0"/>
        <v>0</v>
      </c>
      <c r="E12" s="304"/>
      <c r="F12" s="248">
        <f t="shared" si="1"/>
        <v>0</v>
      </c>
      <c r="G12" s="249"/>
      <c r="H12" s="250"/>
      <c r="I12" s="556">
        <f t="shared" si="3"/>
        <v>18506.88</v>
      </c>
      <c r="J12" s="557">
        <f>J11-C12</f>
        <v>680</v>
      </c>
      <c r="K12" s="558">
        <f t="shared" si="2"/>
        <v>0</v>
      </c>
    </row>
    <row r="13" spans="1:12" ht="15" customHeight="1" x14ac:dyDescent="0.25">
      <c r="A13" s="529"/>
      <c r="B13" s="1052">
        <v>27.22</v>
      </c>
      <c r="C13" s="247"/>
      <c r="D13" s="784">
        <f t="shared" si="0"/>
        <v>0</v>
      </c>
      <c r="E13" s="843"/>
      <c r="F13" s="248">
        <f t="shared" si="1"/>
        <v>0</v>
      </c>
      <c r="G13" s="249"/>
      <c r="H13" s="250"/>
      <c r="I13" s="556">
        <f t="shared" si="3"/>
        <v>18506.88</v>
      </c>
      <c r="J13" s="557">
        <f t="shared" ref="J13:J76" si="5">J12-C13</f>
        <v>680</v>
      </c>
      <c r="K13" s="558">
        <f t="shared" si="2"/>
        <v>0</v>
      </c>
    </row>
    <row r="14" spans="1:12" x14ac:dyDescent="0.25">
      <c r="A14" s="529"/>
      <c r="B14" s="1052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94">
        <f t="shared" si="3"/>
        <v>18506.88</v>
      </c>
      <c r="J14" s="559">
        <f t="shared" si="5"/>
        <v>680</v>
      </c>
      <c r="K14" s="1095">
        <f t="shared" si="2"/>
        <v>0</v>
      </c>
      <c r="L14" s="226"/>
    </row>
    <row r="15" spans="1:12" x14ac:dyDescent="0.25">
      <c r="A15" s="529"/>
      <c r="B15" s="1052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94">
        <f t="shared" si="3"/>
        <v>18506.88</v>
      </c>
      <c r="J15" s="559">
        <f t="shared" si="5"/>
        <v>680</v>
      </c>
      <c r="K15" s="1095">
        <f t="shared" si="2"/>
        <v>0</v>
      </c>
      <c r="L15" s="226"/>
    </row>
    <row r="16" spans="1:12" x14ac:dyDescent="0.25">
      <c r="A16" s="529"/>
      <c r="B16" s="1052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94">
        <f t="shared" si="3"/>
        <v>18506.88</v>
      </c>
      <c r="J16" s="559">
        <f t="shared" si="5"/>
        <v>680</v>
      </c>
      <c r="K16" s="1095">
        <f t="shared" si="2"/>
        <v>0</v>
      </c>
      <c r="L16" s="226"/>
    </row>
    <row r="17" spans="1:12" x14ac:dyDescent="0.25">
      <c r="A17" s="529"/>
      <c r="B17" s="1052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94">
        <f t="shared" si="3"/>
        <v>18506.88</v>
      </c>
      <c r="J17" s="559">
        <f t="shared" si="5"/>
        <v>680</v>
      </c>
      <c r="K17" s="1095">
        <f t="shared" si="2"/>
        <v>0</v>
      </c>
      <c r="L17" s="226"/>
    </row>
    <row r="18" spans="1:12" x14ac:dyDescent="0.25">
      <c r="A18" s="226"/>
      <c r="B18" s="1052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94">
        <f t="shared" si="3"/>
        <v>18506.88</v>
      </c>
      <c r="J18" s="559">
        <f t="shared" si="5"/>
        <v>680</v>
      </c>
      <c r="K18" s="1095">
        <f t="shared" si="2"/>
        <v>0</v>
      </c>
      <c r="L18" s="226"/>
    </row>
    <row r="19" spans="1:12" x14ac:dyDescent="0.25">
      <c r="A19" s="226"/>
      <c r="B19" s="1052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94">
        <f t="shared" si="3"/>
        <v>18506.88</v>
      </c>
      <c r="J19" s="559">
        <f t="shared" si="5"/>
        <v>680</v>
      </c>
      <c r="K19" s="1095">
        <f t="shared" si="2"/>
        <v>0</v>
      </c>
      <c r="L19" s="226"/>
    </row>
    <row r="20" spans="1:12" x14ac:dyDescent="0.25">
      <c r="A20" s="226"/>
      <c r="B20" s="1052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94">
        <f t="shared" si="3"/>
        <v>18506.88</v>
      </c>
      <c r="J20" s="559">
        <f t="shared" si="5"/>
        <v>680</v>
      </c>
      <c r="K20" s="1095">
        <f t="shared" si="2"/>
        <v>0</v>
      </c>
      <c r="L20" s="226"/>
    </row>
    <row r="21" spans="1:12" x14ac:dyDescent="0.25">
      <c r="A21" s="226"/>
      <c r="B21" s="1052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94">
        <f t="shared" si="3"/>
        <v>18506.88</v>
      </c>
      <c r="J21" s="559">
        <f t="shared" si="5"/>
        <v>680</v>
      </c>
      <c r="K21" s="1095">
        <f t="shared" si="2"/>
        <v>0</v>
      </c>
      <c r="L21" s="226"/>
    </row>
    <row r="22" spans="1:12" x14ac:dyDescent="0.25">
      <c r="A22" s="226" t="s">
        <v>22</v>
      </c>
      <c r="B22" s="1052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94">
        <f t="shared" si="3"/>
        <v>18506.88</v>
      </c>
      <c r="J22" s="559">
        <f t="shared" si="5"/>
        <v>680</v>
      </c>
      <c r="K22" s="1095">
        <f t="shared" si="2"/>
        <v>0</v>
      </c>
      <c r="L22" s="226"/>
    </row>
    <row r="23" spans="1:12" x14ac:dyDescent="0.25">
      <c r="A23" s="226"/>
      <c r="B23" s="1052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94">
        <f t="shared" si="3"/>
        <v>18506.88</v>
      </c>
      <c r="J23" s="559">
        <f t="shared" si="5"/>
        <v>680</v>
      </c>
      <c r="K23" s="1095">
        <f t="shared" si="2"/>
        <v>0</v>
      </c>
      <c r="L23" s="226"/>
    </row>
    <row r="24" spans="1:12" x14ac:dyDescent="0.25">
      <c r="A24" s="226"/>
      <c r="B24" s="1052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94">
        <f t="shared" si="3"/>
        <v>18506.88</v>
      </c>
      <c r="J24" s="559">
        <f t="shared" si="5"/>
        <v>680</v>
      </c>
      <c r="K24" s="1095">
        <f t="shared" si="2"/>
        <v>0</v>
      </c>
      <c r="L24" s="226"/>
    </row>
    <row r="25" spans="1:12" x14ac:dyDescent="0.25">
      <c r="A25" s="226"/>
      <c r="B25" s="1052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94">
        <f t="shared" si="3"/>
        <v>18506.88</v>
      </c>
      <c r="J25" s="559">
        <f t="shared" si="5"/>
        <v>680</v>
      </c>
      <c r="K25" s="1095">
        <f t="shared" si="2"/>
        <v>0</v>
      </c>
      <c r="L25" s="226"/>
    </row>
    <row r="26" spans="1:12" x14ac:dyDescent="0.25">
      <c r="A26" s="226"/>
      <c r="B26" s="1052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94">
        <f t="shared" si="3"/>
        <v>18506.88</v>
      </c>
      <c r="J26" s="559">
        <f t="shared" si="5"/>
        <v>680</v>
      </c>
      <c r="K26" s="1095">
        <f t="shared" si="2"/>
        <v>0</v>
      </c>
      <c r="L26" s="226"/>
    </row>
    <row r="27" spans="1:12" x14ac:dyDescent="0.25">
      <c r="A27" s="226"/>
      <c r="B27" s="1052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6">
        <f t="shared" si="3"/>
        <v>18506.88</v>
      </c>
      <c r="J27" s="557">
        <f t="shared" si="5"/>
        <v>680</v>
      </c>
      <c r="K27" s="558">
        <f t="shared" si="2"/>
        <v>0</v>
      </c>
    </row>
    <row r="28" spans="1:12" x14ac:dyDescent="0.25">
      <c r="A28" s="226"/>
      <c r="B28" s="1052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6">
        <f t="shared" si="3"/>
        <v>18506.88</v>
      </c>
      <c r="J28" s="557">
        <f t="shared" si="5"/>
        <v>680</v>
      </c>
      <c r="K28" s="558">
        <f t="shared" si="2"/>
        <v>0</v>
      </c>
    </row>
    <row r="29" spans="1:12" x14ac:dyDescent="0.25">
      <c r="A29" s="226"/>
      <c r="B29" s="1052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6">
        <f t="shared" si="3"/>
        <v>18506.88</v>
      </c>
      <c r="J29" s="559">
        <f t="shared" si="5"/>
        <v>680</v>
      </c>
      <c r="K29" s="558">
        <f t="shared" si="2"/>
        <v>0</v>
      </c>
    </row>
    <row r="30" spans="1:12" x14ac:dyDescent="0.25">
      <c r="A30" s="226"/>
      <c r="B30" s="1052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6">
        <f t="shared" si="3"/>
        <v>18506.88</v>
      </c>
      <c r="J30" s="559">
        <f t="shared" si="5"/>
        <v>680</v>
      </c>
      <c r="K30" s="558">
        <f t="shared" si="2"/>
        <v>0</v>
      </c>
    </row>
    <row r="31" spans="1:12" x14ac:dyDescent="0.25">
      <c r="A31" s="226"/>
      <c r="B31" s="1052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6">
        <f t="shared" si="3"/>
        <v>18506.88</v>
      </c>
      <c r="J31" s="559">
        <f t="shared" si="5"/>
        <v>680</v>
      </c>
      <c r="K31" s="558">
        <f t="shared" si="2"/>
        <v>0</v>
      </c>
    </row>
    <row r="32" spans="1:12" x14ac:dyDescent="0.25">
      <c r="B32" s="1052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6">
        <f t="shared" si="3"/>
        <v>18506.88</v>
      </c>
      <c r="J32" s="559">
        <f t="shared" si="5"/>
        <v>680</v>
      </c>
      <c r="K32" s="558">
        <f t="shared" si="2"/>
        <v>0</v>
      </c>
    </row>
    <row r="33" spans="2:11" x14ac:dyDescent="0.25">
      <c r="B33" s="1052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6">
        <f t="shared" si="3"/>
        <v>18506.88</v>
      </c>
      <c r="J33" s="559">
        <f t="shared" si="5"/>
        <v>680</v>
      </c>
      <c r="K33" s="558">
        <f t="shared" si="2"/>
        <v>0</v>
      </c>
    </row>
    <row r="34" spans="2:11" x14ac:dyDescent="0.25">
      <c r="B34" s="1052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6">
        <f t="shared" si="3"/>
        <v>18506.88</v>
      </c>
      <c r="J34" s="557">
        <f t="shared" si="5"/>
        <v>680</v>
      </c>
      <c r="K34" s="558">
        <f t="shared" si="2"/>
        <v>0</v>
      </c>
    </row>
    <row r="35" spans="2:11" x14ac:dyDescent="0.25">
      <c r="B35" s="1052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6">
        <f t="shared" si="3"/>
        <v>18506.88</v>
      </c>
      <c r="J35" s="557">
        <f t="shared" si="5"/>
        <v>680</v>
      </c>
      <c r="K35" s="558">
        <f t="shared" si="2"/>
        <v>0</v>
      </c>
    </row>
    <row r="36" spans="2:11" x14ac:dyDescent="0.25">
      <c r="B36" s="1052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6">
        <f t="shared" si="3"/>
        <v>18506.88</v>
      </c>
      <c r="J36" s="557">
        <f t="shared" si="5"/>
        <v>680</v>
      </c>
      <c r="K36" s="558">
        <f t="shared" si="2"/>
        <v>0</v>
      </c>
    </row>
    <row r="37" spans="2:11" x14ac:dyDescent="0.25">
      <c r="B37" s="1052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6">
        <f t="shared" si="3"/>
        <v>18506.88</v>
      </c>
      <c r="J37" s="557">
        <f t="shared" si="5"/>
        <v>680</v>
      </c>
      <c r="K37" s="558">
        <f t="shared" si="2"/>
        <v>0</v>
      </c>
    </row>
    <row r="38" spans="2:11" x14ac:dyDescent="0.25">
      <c r="B38" s="1052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6">
        <f t="shared" si="3"/>
        <v>18506.88</v>
      </c>
      <c r="J38" s="557">
        <f t="shared" si="5"/>
        <v>680</v>
      </c>
      <c r="K38" s="558">
        <f t="shared" si="2"/>
        <v>0</v>
      </c>
    </row>
    <row r="39" spans="2:11" x14ac:dyDescent="0.25">
      <c r="B39" s="1052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6">
        <f t="shared" si="3"/>
        <v>18506.88</v>
      </c>
      <c r="J39" s="557">
        <f t="shared" si="5"/>
        <v>680</v>
      </c>
      <c r="K39" s="558">
        <f t="shared" si="2"/>
        <v>0</v>
      </c>
    </row>
    <row r="40" spans="2:11" x14ac:dyDescent="0.25">
      <c r="B40" s="1052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6">
        <f t="shared" si="3"/>
        <v>18506.88</v>
      </c>
      <c r="J40" s="557">
        <f t="shared" si="5"/>
        <v>680</v>
      </c>
      <c r="K40" s="558">
        <f t="shared" si="2"/>
        <v>0</v>
      </c>
    </row>
    <row r="41" spans="2:11" x14ac:dyDescent="0.25">
      <c r="B41" s="1052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6">
        <f t="shared" si="3"/>
        <v>18506.88</v>
      </c>
      <c r="J41" s="557">
        <f t="shared" si="5"/>
        <v>680</v>
      </c>
      <c r="K41" s="558">
        <f t="shared" si="2"/>
        <v>0</v>
      </c>
    </row>
    <row r="42" spans="2:11" x14ac:dyDescent="0.25">
      <c r="B42" s="1052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6">
        <f t="shared" si="3"/>
        <v>18506.88</v>
      </c>
      <c r="J42" s="557">
        <f t="shared" si="5"/>
        <v>680</v>
      </c>
      <c r="K42" s="558">
        <f t="shared" si="2"/>
        <v>0</v>
      </c>
    </row>
    <row r="43" spans="2:11" x14ac:dyDescent="0.25">
      <c r="B43" s="1052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6">
        <f t="shared" si="3"/>
        <v>18506.88</v>
      </c>
      <c r="J43" s="557">
        <f t="shared" si="5"/>
        <v>680</v>
      </c>
      <c r="K43" s="558">
        <f t="shared" si="2"/>
        <v>0</v>
      </c>
    </row>
    <row r="44" spans="2:11" x14ac:dyDescent="0.25">
      <c r="B44" s="1052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6">
        <f t="shared" si="3"/>
        <v>18506.88</v>
      </c>
      <c r="J44" s="557">
        <f t="shared" si="5"/>
        <v>680</v>
      </c>
      <c r="K44" s="558">
        <f t="shared" si="2"/>
        <v>0</v>
      </c>
    </row>
    <row r="45" spans="2:11" x14ac:dyDescent="0.25">
      <c r="B45" s="1052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6">
        <f t="shared" si="3"/>
        <v>18506.88</v>
      </c>
      <c r="J45" s="557">
        <f t="shared" si="5"/>
        <v>680</v>
      </c>
      <c r="K45" s="558">
        <f t="shared" si="2"/>
        <v>0</v>
      </c>
    </row>
    <row r="46" spans="2:11" x14ac:dyDescent="0.25">
      <c r="B46" s="1052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6">
        <f t="shared" si="3"/>
        <v>18506.88</v>
      </c>
      <c r="J46" s="557">
        <f t="shared" si="5"/>
        <v>680</v>
      </c>
      <c r="K46" s="558">
        <f t="shared" si="2"/>
        <v>0</v>
      </c>
    </row>
    <row r="47" spans="2:11" x14ac:dyDescent="0.25">
      <c r="B47" s="1052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6">
        <f t="shared" si="3"/>
        <v>18506.88</v>
      </c>
      <c r="J47" s="557">
        <f t="shared" si="5"/>
        <v>680</v>
      </c>
      <c r="K47" s="558">
        <f t="shared" si="2"/>
        <v>0</v>
      </c>
    </row>
    <row r="48" spans="2:11" x14ac:dyDescent="0.25">
      <c r="B48" s="1052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6">
        <f t="shared" si="3"/>
        <v>18506.88</v>
      </c>
      <c r="J48" s="557">
        <f t="shared" si="5"/>
        <v>680</v>
      </c>
      <c r="K48" s="558">
        <f t="shared" si="2"/>
        <v>0</v>
      </c>
    </row>
    <row r="49" spans="1:11" x14ac:dyDescent="0.25">
      <c r="B49" s="1052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6">
        <f t="shared" si="3"/>
        <v>18506.88</v>
      </c>
      <c r="J49" s="557">
        <f t="shared" si="5"/>
        <v>680</v>
      </c>
      <c r="K49" s="558">
        <f t="shared" si="2"/>
        <v>0</v>
      </c>
    </row>
    <row r="50" spans="1:11" x14ac:dyDescent="0.25">
      <c r="B50" s="1052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6">
        <f t="shared" si="3"/>
        <v>18506.88</v>
      </c>
      <c r="J50" s="557">
        <f t="shared" si="5"/>
        <v>680</v>
      </c>
      <c r="K50" s="558">
        <f t="shared" si="2"/>
        <v>0</v>
      </c>
    </row>
    <row r="51" spans="1:11" x14ac:dyDescent="0.25">
      <c r="B51" s="1052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6">
        <f t="shared" si="3"/>
        <v>18506.88</v>
      </c>
      <c r="J51" s="557">
        <f t="shared" si="5"/>
        <v>680</v>
      </c>
      <c r="K51" s="558">
        <f t="shared" si="2"/>
        <v>0</v>
      </c>
    </row>
    <row r="52" spans="1:11" x14ac:dyDescent="0.25">
      <c r="B52" s="1052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6">
        <f t="shared" si="3"/>
        <v>18506.88</v>
      </c>
      <c r="J52" s="557">
        <f t="shared" si="5"/>
        <v>680</v>
      </c>
      <c r="K52" s="558">
        <f t="shared" si="2"/>
        <v>0</v>
      </c>
    </row>
    <row r="53" spans="1:11" x14ac:dyDescent="0.25">
      <c r="B53" s="1052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6">
        <f t="shared" si="3"/>
        <v>18506.88</v>
      </c>
      <c r="J53" s="557">
        <f t="shared" si="5"/>
        <v>680</v>
      </c>
      <c r="K53" s="558">
        <f t="shared" si="2"/>
        <v>0</v>
      </c>
    </row>
    <row r="54" spans="1:11" x14ac:dyDescent="0.25">
      <c r="B54" s="1052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6">
        <f t="shared" si="3"/>
        <v>18506.88</v>
      </c>
      <c r="J54" s="557">
        <f t="shared" si="5"/>
        <v>680</v>
      </c>
      <c r="K54" s="558">
        <f t="shared" si="2"/>
        <v>0</v>
      </c>
    </row>
    <row r="55" spans="1:11" x14ac:dyDescent="0.25">
      <c r="B55" s="1052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6">
        <f t="shared" si="3"/>
        <v>18506.88</v>
      </c>
      <c r="J55" s="557">
        <f t="shared" si="5"/>
        <v>680</v>
      </c>
      <c r="K55" s="558">
        <f t="shared" si="2"/>
        <v>0</v>
      </c>
    </row>
    <row r="56" spans="1:11" x14ac:dyDescent="0.25">
      <c r="B56" s="1052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6">
        <f t="shared" si="3"/>
        <v>18506.88</v>
      </c>
      <c r="J56" s="557">
        <f t="shared" si="5"/>
        <v>680</v>
      </c>
      <c r="K56" s="558">
        <f t="shared" si="2"/>
        <v>0</v>
      </c>
    </row>
    <row r="57" spans="1:11" x14ac:dyDescent="0.25">
      <c r="B57" s="1052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6">
        <f t="shared" si="3"/>
        <v>18506.88</v>
      </c>
      <c r="J57" s="557">
        <f t="shared" si="5"/>
        <v>680</v>
      </c>
      <c r="K57" s="558">
        <f t="shared" si="2"/>
        <v>0</v>
      </c>
    </row>
    <row r="58" spans="1:11" x14ac:dyDescent="0.25">
      <c r="B58" s="1052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6">
        <f t="shared" si="3"/>
        <v>18506.88</v>
      </c>
      <c r="J58" s="557">
        <f t="shared" si="5"/>
        <v>680</v>
      </c>
      <c r="K58" s="558">
        <f t="shared" si="2"/>
        <v>0</v>
      </c>
    </row>
    <row r="59" spans="1:11" x14ac:dyDescent="0.25">
      <c r="B59" s="1052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6">
        <f t="shared" si="3"/>
        <v>18506.88</v>
      </c>
      <c r="J59" s="557">
        <f t="shared" si="5"/>
        <v>680</v>
      </c>
      <c r="K59" s="558">
        <f t="shared" si="2"/>
        <v>0</v>
      </c>
    </row>
    <row r="60" spans="1:11" ht="15.75" thickBot="1" x14ac:dyDescent="0.3">
      <c r="A60" s="120"/>
      <c r="B60" s="1052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6">
        <f t="shared" si="3"/>
        <v>18506.88</v>
      </c>
      <c r="J60" s="557">
        <f t="shared" si="5"/>
        <v>680</v>
      </c>
      <c r="K60" s="558">
        <f t="shared" si="2"/>
        <v>0</v>
      </c>
    </row>
    <row r="61" spans="1:11" ht="15.75" thickTop="1" x14ac:dyDescent="0.25">
      <c r="A61" s="294"/>
      <c r="B61" s="1052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6">
        <f t="shared" si="3"/>
        <v>18506.88</v>
      </c>
      <c r="J61" s="557">
        <f t="shared" si="5"/>
        <v>680</v>
      </c>
      <c r="K61" s="558">
        <f t="shared" si="2"/>
        <v>0</v>
      </c>
    </row>
    <row r="62" spans="1:11" x14ac:dyDescent="0.25">
      <c r="A62" s="294"/>
      <c r="B62" s="1052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6">
        <f t="shared" si="3"/>
        <v>18506.88</v>
      </c>
      <c r="J62" s="557">
        <f t="shared" si="5"/>
        <v>680</v>
      </c>
      <c r="K62" s="558">
        <f t="shared" si="2"/>
        <v>0</v>
      </c>
    </row>
    <row r="63" spans="1:11" x14ac:dyDescent="0.25">
      <c r="A63" s="294"/>
      <c r="B63" s="1052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6">
        <f t="shared" si="3"/>
        <v>18506.88</v>
      </c>
      <c r="J63" s="557">
        <f t="shared" si="5"/>
        <v>680</v>
      </c>
      <c r="K63" s="558">
        <f t="shared" si="2"/>
        <v>0</v>
      </c>
    </row>
    <row r="64" spans="1:11" x14ac:dyDescent="0.25">
      <c r="A64" s="294"/>
      <c r="B64" s="1052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6">
        <f t="shared" si="3"/>
        <v>18506.88</v>
      </c>
      <c r="J64" s="557">
        <f t="shared" si="5"/>
        <v>680</v>
      </c>
      <c r="K64" s="558">
        <f t="shared" si="2"/>
        <v>0</v>
      </c>
    </row>
    <row r="65" spans="1:11" x14ac:dyDescent="0.25">
      <c r="A65" s="294"/>
      <c r="B65" s="1052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6">
        <f t="shared" si="3"/>
        <v>18506.88</v>
      </c>
      <c r="J65" s="557">
        <f t="shared" si="5"/>
        <v>680</v>
      </c>
      <c r="K65" s="558">
        <f t="shared" si="2"/>
        <v>0</v>
      </c>
    </row>
    <row r="66" spans="1:11" x14ac:dyDescent="0.25">
      <c r="A66" s="294"/>
      <c r="B66" s="1052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6">
        <f t="shared" si="3"/>
        <v>18506.88</v>
      </c>
      <c r="J66" s="557">
        <f t="shared" si="5"/>
        <v>680</v>
      </c>
      <c r="K66" s="558">
        <f t="shared" si="2"/>
        <v>0</v>
      </c>
    </row>
    <row r="67" spans="1:11" x14ac:dyDescent="0.25">
      <c r="A67" s="294"/>
      <c r="B67" s="1052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6">
        <f t="shared" si="3"/>
        <v>18506.88</v>
      </c>
      <c r="J67" s="557">
        <f t="shared" si="5"/>
        <v>680</v>
      </c>
      <c r="K67" s="558">
        <f t="shared" si="2"/>
        <v>0</v>
      </c>
    </row>
    <row r="68" spans="1:11" x14ac:dyDescent="0.25">
      <c r="A68" s="294"/>
      <c r="B68" s="1052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6">
        <f t="shared" si="3"/>
        <v>18506.88</v>
      </c>
      <c r="J68" s="557">
        <f t="shared" si="5"/>
        <v>680</v>
      </c>
      <c r="K68" s="558">
        <f t="shared" si="2"/>
        <v>0</v>
      </c>
    </row>
    <row r="69" spans="1:11" x14ac:dyDescent="0.25">
      <c r="A69" s="294"/>
      <c r="B69" s="1052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6">
        <f t="shared" si="3"/>
        <v>18506.88</v>
      </c>
      <c r="J69" s="557">
        <f t="shared" si="5"/>
        <v>680</v>
      </c>
      <c r="K69" s="558">
        <f t="shared" si="2"/>
        <v>0</v>
      </c>
    </row>
    <row r="70" spans="1:11" x14ac:dyDescent="0.25">
      <c r="A70" s="294"/>
      <c r="B70" s="1052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6">
        <f t="shared" si="3"/>
        <v>18506.88</v>
      </c>
      <c r="J70" s="559">
        <f t="shared" si="5"/>
        <v>680</v>
      </c>
      <c r="K70" s="558">
        <f t="shared" si="2"/>
        <v>0</v>
      </c>
    </row>
    <row r="71" spans="1:11" x14ac:dyDescent="0.25">
      <c r="A71" s="294"/>
      <c r="B71" s="1052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6">
        <f t="shared" si="3"/>
        <v>18506.88</v>
      </c>
      <c r="J71" s="559">
        <f t="shared" si="5"/>
        <v>680</v>
      </c>
      <c r="K71" s="558">
        <f t="shared" si="2"/>
        <v>0</v>
      </c>
    </row>
    <row r="72" spans="1:11" x14ac:dyDescent="0.25">
      <c r="A72" s="294"/>
      <c r="B72" s="1052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6">
        <f t="shared" si="3"/>
        <v>18506.88</v>
      </c>
      <c r="J72" s="559">
        <f t="shared" si="5"/>
        <v>680</v>
      </c>
      <c r="K72" s="558">
        <f t="shared" si="2"/>
        <v>0</v>
      </c>
    </row>
    <row r="73" spans="1:11" x14ac:dyDescent="0.25">
      <c r="A73" s="294"/>
      <c r="B73" s="1052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6">
        <f t="shared" si="3"/>
        <v>18506.88</v>
      </c>
      <c r="J73" s="559">
        <f t="shared" si="5"/>
        <v>680</v>
      </c>
      <c r="K73" s="558">
        <f t="shared" si="2"/>
        <v>0</v>
      </c>
    </row>
    <row r="74" spans="1:11" x14ac:dyDescent="0.25">
      <c r="A74" s="294"/>
      <c r="B74" s="1052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6">
        <f t="shared" si="3"/>
        <v>18506.88</v>
      </c>
      <c r="J74" s="559">
        <f t="shared" si="5"/>
        <v>680</v>
      </c>
      <c r="K74" s="558">
        <f t="shared" ref="K74:K114" si="10">F74*H74</f>
        <v>0</v>
      </c>
    </row>
    <row r="75" spans="1:11" x14ac:dyDescent="0.25">
      <c r="A75" s="294"/>
      <c r="B75" s="1052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6">
        <f t="shared" ref="I75:I113" si="11">I74-F75</f>
        <v>18506.88</v>
      </c>
      <c r="J75" s="559">
        <f t="shared" si="5"/>
        <v>680</v>
      </c>
      <c r="K75" s="558">
        <f t="shared" si="10"/>
        <v>0</v>
      </c>
    </row>
    <row r="76" spans="1:11" x14ac:dyDescent="0.25">
      <c r="A76" s="294"/>
      <c r="B76" s="1052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6">
        <f t="shared" si="11"/>
        <v>18506.88</v>
      </c>
      <c r="J76" s="557">
        <f t="shared" si="5"/>
        <v>680</v>
      </c>
      <c r="K76" s="558">
        <f t="shared" si="10"/>
        <v>0</v>
      </c>
    </row>
    <row r="77" spans="1:11" x14ac:dyDescent="0.25">
      <c r="A77" s="294"/>
      <c r="B77" s="1052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6">
        <f t="shared" si="11"/>
        <v>18506.88</v>
      </c>
      <c r="J77" s="557">
        <f t="shared" ref="J77:J113" si="12">J76-C77</f>
        <v>680</v>
      </c>
      <c r="K77" s="558">
        <f t="shared" si="10"/>
        <v>0</v>
      </c>
    </row>
    <row r="78" spans="1:11" x14ac:dyDescent="0.25">
      <c r="A78" s="294"/>
      <c r="B78" s="1052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6">
        <f t="shared" si="11"/>
        <v>18506.88</v>
      </c>
      <c r="J78" s="557">
        <f t="shared" si="12"/>
        <v>680</v>
      </c>
      <c r="K78" s="558">
        <f t="shared" si="10"/>
        <v>0</v>
      </c>
    </row>
    <row r="79" spans="1:11" x14ac:dyDescent="0.25">
      <c r="A79" s="294"/>
      <c r="B79" s="1052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6">
        <f t="shared" si="11"/>
        <v>18506.88</v>
      </c>
      <c r="J79" s="557">
        <f t="shared" si="12"/>
        <v>680</v>
      </c>
      <c r="K79" s="558">
        <f t="shared" si="10"/>
        <v>0</v>
      </c>
    </row>
    <row r="80" spans="1:11" x14ac:dyDescent="0.25">
      <c r="A80" s="294"/>
      <c r="B80" s="1052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6">
        <f t="shared" si="11"/>
        <v>18506.88</v>
      </c>
      <c r="J80" s="557">
        <f t="shared" si="12"/>
        <v>680</v>
      </c>
      <c r="K80" s="558">
        <f t="shared" si="10"/>
        <v>0</v>
      </c>
    </row>
    <row r="81" spans="1:11" x14ac:dyDescent="0.25">
      <c r="A81" s="294"/>
      <c r="B81" s="1052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6">
        <f t="shared" si="11"/>
        <v>18506.88</v>
      </c>
      <c r="J81" s="557">
        <f t="shared" si="12"/>
        <v>680</v>
      </c>
      <c r="K81" s="558">
        <f t="shared" si="10"/>
        <v>0</v>
      </c>
    </row>
    <row r="82" spans="1:11" x14ac:dyDescent="0.25">
      <c r="A82" s="294"/>
      <c r="B82" s="1052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6">
        <f t="shared" si="11"/>
        <v>18506.88</v>
      </c>
      <c r="J82" s="557">
        <f t="shared" si="12"/>
        <v>680</v>
      </c>
      <c r="K82" s="558">
        <f t="shared" si="10"/>
        <v>0</v>
      </c>
    </row>
    <row r="83" spans="1:11" x14ac:dyDescent="0.25">
      <c r="A83" s="294"/>
      <c r="B83" s="1052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6">
        <f t="shared" si="11"/>
        <v>18506.88</v>
      </c>
      <c r="J83" s="557">
        <f t="shared" si="12"/>
        <v>680</v>
      </c>
      <c r="K83" s="558">
        <f t="shared" si="10"/>
        <v>0</v>
      </c>
    </row>
    <row r="84" spans="1:11" x14ac:dyDescent="0.25">
      <c r="A84" s="294"/>
      <c r="B84" s="1052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6">
        <f t="shared" si="11"/>
        <v>18506.88</v>
      </c>
      <c r="J84" s="557">
        <f t="shared" si="12"/>
        <v>680</v>
      </c>
      <c r="K84" s="558">
        <f t="shared" si="10"/>
        <v>0</v>
      </c>
    </row>
    <row r="85" spans="1:11" x14ac:dyDescent="0.25">
      <c r="A85" s="294"/>
      <c r="B85" s="1052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6">
        <f t="shared" si="11"/>
        <v>18506.88</v>
      </c>
      <c r="J85" s="557">
        <f t="shared" si="12"/>
        <v>680</v>
      </c>
      <c r="K85" s="558">
        <f t="shared" si="10"/>
        <v>0</v>
      </c>
    </row>
    <row r="86" spans="1:11" x14ac:dyDescent="0.25">
      <c r="A86" s="294"/>
      <c r="B86" s="1052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6">
        <f t="shared" si="11"/>
        <v>18506.88</v>
      </c>
      <c r="J86" s="557">
        <f t="shared" si="12"/>
        <v>680</v>
      </c>
      <c r="K86" s="558">
        <f t="shared" si="10"/>
        <v>0</v>
      </c>
    </row>
    <row r="87" spans="1:11" x14ac:dyDescent="0.25">
      <c r="A87" s="294"/>
      <c r="B87" s="1052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6">
        <f t="shared" si="11"/>
        <v>18506.88</v>
      </c>
      <c r="J87" s="557">
        <f t="shared" si="12"/>
        <v>680</v>
      </c>
      <c r="K87" s="558">
        <f t="shared" si="10"/>
        <v>0</v>
      </c>
    </row>
    <row r="88" spans="1:11" x14ac:dyDescent="0.25">
      <c r="A88" s="294"/>
      <c r="B88" s="1052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6">
        <f t="shared" si="11"/>
        <v>18506.88</v>
      </c>
      <c r="J88" s="557">
        <f t="shared" si="12"/>
        <v>680</v>
      </c>
      <c r="K88" s="558">
        <f t="shared" si="10"/>
        <v>0</v>
      </c>
    </row>
    <row r="89" spans="1:11" x14ac:dyDescent="0.25">
      <c r="A89" s="294"/>
      <c r="B89" s="1052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6">
        <f t="shared" si="11"/>
        <v>18506.88</v>
      </c>
      <c r="J89" s="557">
        <f t="shared" si="12"/>
        <v>680</v>
      </c>
      <c r="K89" s="558">
        <f t="shared" si="10"/>
        <v>0</v>
      </c>
    </row>
    <row r="90" spans="1:11" x14ac:dyDescent="0.25">
      <c r="A90" s="294"/>
      <c r="B90" s="1052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6">
        <f t="shared" si="11"/>
        <v>18506.88</v>
      </c>
      <c r="J90" s="557">
        <f t="shared" si="12"/>
        <v>680</v>
      </c>
      <c r="K90" s="558">
        <f t="shared" si="10"/>
        <v>0</v>
      </c>
    </row>
    <row r="91" spans="1:11" x14ac:dyDescent="0.25">
      <c r="A91" s="294"/>
      <c r="B91" s="1052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6">
        <f t="shared" si="11"/>
        <v>18506.88</v>
      </c>
      <c r="J91" s="557">
        <f t="shared" si="12"/>
        <v>680</v>
      </c>
      <c r="K91" s="558">
        <f t="shared" si="10"/>
        <v>0</v>
      </c>
    </row>
    <row r="92" spans="1:11" x14ac:dyDescent="0.25">
      <c r="A92" s="294"/>
      <c r="B92" s="1052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6">
        <f t="shared" si="11"/>
        <v>18506.88</v>
      </c>
      <c r="J92" s="557">
        <f t="shared" si="12"/>
        <v>680</v>
      </c>
      <c r="K92" s="558">
        <f t="shared" si="10"/>
        <v>0</v>
      </c>
    </row>
    <row r="93" spans="1:11" x14ac:dyDescent="0.25">
      <c r="A93" s="294"/>
      <c r="B93" s="1052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6">
        <f t="shared" si="11"/>
        <v>18506.88</v>
      </c>
      <c r="J93" s="557">
        <f t="shared" si="12"/>
        <v>680</v>
      </c>
      <c r="K93" s="558">
        <f t="shared" si="10"/>
        <v>0</v>
      </c>
    </row>
    <row r="94" spans="1:11" x14ac:dyDescent="0.25">
      <c r="A94" s="294"/>
      <c r="B94" s="1052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6">
        <f t="shared" si="11"/>
        <v>18506.88</v>
      </c>
      <c r="J94" s="557">
        <f t="shared" si="12"/>
        <v>680</v>
      </c>
      <c r="K94" s="558">
        <f t="shared" si="10"/>
        <v>0</v>
      </c>
    </row>
    <row r="95" spans="1:11" x14ac:dyDescent="0.25">
      <c r="A95" s="294"/>
      <c r="B95" s="1052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6">
        <f t="shared" si="11"/>
        <v>18506.88</v>
      </c>
      <c r="J95" s="557">
        <f t="shared" si="12"/>
        <v>680</v>
      </c>
      <c r="K95" s="558">
        <f t="shared" si="10"/>
        <v>0</v>
      </c>
    </row>
    <row r="96" spans="1:11" x14ac:dyDescent="0.25">
      <c r="A96" s="294"/>
      <c r="B96" s="1052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6">
        <f t="shared" si="11"/>
        <v>18506.88</v>
      </c>
      <c r="J96" s="557">
        <f t="shared" si="12"/>
        <v>680</v>
      </c>
      <c r="K96" s="558">
        <f t="shared" si="10"/>
        <v>0</v>
      </c>
    </row>
    <row r="97" spans="1:11" x14ac:dyDescent="0.25">
      <c r="A97" s="294"/>
      <c r="B97" s="1052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6">
        <f t="shared" si="11"/>
        <v>18506.88</v>
      </c>
      <c r="J97" s="557">
        <f t="shared" si="12"/>
        <v>680</v>
      </c>
      <c r="K97" s="558">
        <f t="shared" si="10"/>
        <v>0</v>
      </c>
    </row>
    <row r="98" spans="1:11" x14ac:dyDescent="0.25">
      <c r="A98" s="294"/>
      <c r="B98" s="1052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6">
        <f t="shared" si="11"/>
        <v>18506.88</v>
      </c>
      <c r="J98" s="557">
        <f t="shared" si="12"/>
        <v>680</v>
      </c>
      <c r="K98" s="558">
        <f t="shared" si="10"/>
        <v>0</v>
      </c>
    </row>
    <row r="99" spans="1:11" x14ac:dyDescent="0.25">
      <c r="A99" s="294"/>
      <c r="B99" s="1052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6">
        <f t="shared" si="11"/>
        <v>18506.88</v>
      </c>
      <c r="J99" s="557">
        <f t="shared" si="12"/>
        <v>680</v>
      </c>
      <c r="K99" s="558">
        <f t="shared" si="10"/>
        <v>0</v>
      </c>
    </row>
    <row r="100" spans="1:11" x14ac:dyDescent="0.25">
      <c r="A100" s="294"/>
      <c r="B100" s="1052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6">
        <f t="shared" si="11"/>
        <v>18506.88</v>
      </c>
      <c r="J100" s="557">
        <f t="shared" si="12"/>
        <v>680</v>
      </c>
      <c r="K100" s="558">
        <f t="shared" si="10"/>
        <v>0</v>
      </c>
    </row>
    <row r="101" spans="1:11" x14ac:dyDescent="0.25">
      <c r="A101" s="294"/>
      <c r="B101" s="1052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6">
        <f t="shared" si="11"/>
        <v>18506.88</v>
      </c>
      <c r="J101" s="557">
        <f t="shared" si="12"/>
        <v>680</v>
      </c>
      <c r="K101" s="558">
        <f t="shared" si="10"/>
        <v>0</v>
      </c>
    </row>
    <row r="102" spans="1:11" x14ac:dyDescent="0.25">
      <c r="A102" s="294"/>
      <c r="B102" s="1052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6">
        <f t="shared" si="11"/>
        <v>18506.88</v>
      </c>
      <c r="J102" s="557">
        <f t="shared" si="12"/>
        <v>680</v>
      </c>
      <c r="K102" s="558">
        <f t="shared" si="10"/>
        <v>0</v>
      </c>
    </row>
    <row r="103" spans="1:11" x14ac:dyDescent="0.25">
      <c r="A103" s="294"/>
      <c r="B103" s="1052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6">
        <f t="shared" si="11"/>
        <v>18506.88</v>
      </c>
      <c r="J103" s="557">
        <f t="shared" si="12"/>
        <v>680</v>
      </c>
      <c r="K103" s="558">
        <f t="shared" si="10"/>
        <v>0</v>
      </c>
    </row>
    <row r="104" spans="1:11" x14ac:dyDescent="0.25">
      <c r="A104" s="294"/>
      <c r="B104" s="1052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6">
        <f t="shared" si="11"/>
        <v>18506.88</v>
      </c>
      <c r="J104" s="557">
        <f t="shared" si="12"/>
        <v>680</v>
      </c>
      <c r="K104" s="558">
        <f t="shared" si="10"/>
        <v>0</v>
      </c>
    </row>
    <row r="105" spans="1:11" x14ac:dyDescent="0.25">
      <c r="A105" s="294"/>
      <c r="B105" s="1052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6">
        <f t="shared" si="11"/>
        <v>18506.88</v>
      </c>
      <c r="J105" s="557">
        <f t="shared" si="12"/>
        <v>680</v>
      </c>
      <c r="K105" s="558">
        <f t="shared" si="10"/>
        <v>0</v>
      </c>
    </row>
    <row r="106" spans="1:11" x14ac:dyDescent="0.25">
      <c r="A106" s="294"/>
      <c r="B106" s="1052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6">
        <f t="shared" si="11"/>
        <v>18506.88</v>
      </c>
      <c r="J106" s="557">
        <f t="shared" si="12"/>
        <v>680</v>
      </c>
      <c r="K106" s="558">
        <f t="shared" si="10"/>
        <v>0</v>
      </c>
    </row>
    <row r="107" spans="1:11" x14ac:dyDescent="0.25">
      <c r="A107" s="294"/>
      <c r="B107" s="1052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6">
        <f t="shared" si="11"/>
        <v>18506.88</v>
      </c>
      <c r="J107" s="557">
        <f t="shared" si="12"/>
        <v>680</v>
      </c>
      <c r="K107" s="558">
        <f t="shared" si="10"/>
        <v>0</v>
      </c>
    </row>
    <row r="108" spans="1:11" x14ac:dyDescent="0.25">
      <c r="A108" s="294"/>
      <c r="B108" s="1052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6">
        <f t="shared" si="11"/>
        <v>18506.88</v>
      </c>
      <c r="J108" s="557">
        <f t="shared" si="12"/>
        <v>680</v>
      </c>
      <c r="K108" s="558">
        <f t="shared" si="10"/>
        <v>0</v>
      </c>
    </row>
    <row r="109" spans="1:11" x14ac:dyDescent="0.25">
      <c r="A109" s="294"/>
      <c r="B109" s="1052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6">
        <f t="shared" si="11"/>
        <v>18506.88</v>
      </c>
      <c r="J109" s="557">
        <f t="shared" si="12"/>
        <v>680</v>
      </c>
      <c r="K109" s="558">
        <f t="shared" si="10"/>
        <v>0</v>
      </c>
    </row>
    <row r="110" spans="1:11" x14ac:dyDescent="0.25">
      <c r="A110" s="294"/>
      <c r="B110" s="1052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6">
        <f t="shared" si="11"/>
        <v>18506.88</v>
      </c>
      <c r="J110" s="557">
        <f t="shared" si="12"/>
        <v>680</v>
      </c>
      <c r="K110" s="558">
        <f t="shared" si="10"/>
        <v>0</v>
      </c>
    </row>
    <row r="111" spans="1:11" x14ac:dyDescent="0.25">
      <c r="A111" s="294"/>
      <c r="B111" s="1052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6">
        <f t="shared" si="11"/>
        <v>18506.88</v>
      </c>
      <c r="J111" s="557">
        <f t="shared" si="12"/>
        <v>680</v>
      </c>
      <c r="K111" s="558">
        <f t="shared" si="10"/>
        <v>0</v>
      </c>
    </row>
    <row r="112" spans="1:11" x14ac:dyDescent="0.25">
      <c r="A112" s="294"/>
      <c r="B112" s="1052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6">
        <f t="shared" si="11"/>
        <v>18506.88</v>
      </c>
      <c r="J112" s="557">
        <f t="shared" si="12"/>
        <v>680</v>
      </c>
      <c r="K112" s="558">
        <f t="shared" si="10"/>
        <v>0</v>
      </c>
    </row>
    <row r="113" spans="1:11" ht="15.75" thickBot="1" x14ac:dyDescent="0.3">
      <c r="A113">
        <f>SUM(A59:A60)</f>
        <v>0</v>
      </c>
      <c r="B113" s="1052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6">
        <f t="shared" si="11"/>
        <v>18506.88</v>
      </c>
      <c r="J113" s="557">
        <f t="shared" si="12"/>
        <v>680</v>
      </c>
      <c r="K113" s="560">
        <f t="shared" si="10"/>
        <v>0</v>
      </c>
    </row>
    <row r="114" spans="1:11" ht="16.5" thickTop="1" thickBot="1" x14ac:dyDescent="0.3">
      <c r="B114" s="1052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680</v>
      </c>
    </row>
    <row r="119" spans="1:11" ht="15.75" thickBot="1" x14ac:dyDescent="0.3"/>
    <row r="120" spans="1:11" ht="15.75" thickBot="1" x14ac:dyDescent="0.3">
      <c r="C120" s="1194" t="s">
        <v>11</v>
      </c>
      <c r="D120" s="1195"/>
      <c r="E120" s="57">
        <f>E4+E5+E6-F115</f>
        <v>18506.88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6" activePane="bottomLeft" state="frozen"/>
      <selection activeCell="B1" sqref="B1"/>
      <selection pane="bottomLeft" activeCell="D45" sqref="D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2" t="s">
        <v>287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</row>
    <row r="5" spans="1:9" ht="15.75" customHeight="1" x14ac:dyDescent="0.25">
      <c r="A5" s="1190" t="s">
        <v>103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</row>
    <row r="6" spans="1:9" ht="15" customHeight="1" x14ac:dyDescent="0.25">
      <c r="A6" s="1190"/>
      <c r="B6" s="813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</row>
    <row r="7" spans="1:9" ht="15.75" thickBot="1" x14ac:dyDescent="0.3">
      <c r="A7" s="226"/>
      <c r="B7" s="229"/>
      <c r="C7" s="235"/>
      <c r="D7" s="258"/>
      <c r="E7" s="259"/>
      <c r="F7" s="22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31">
        <v>44722</v>
      </c>
      <c r="F9" s="248">
        <f t="shared" ref="F9:F10" si="0">D9</f>
        <v>114.23</v>
      </c>
      <c r="G9" s="249" t="s">
        <v>112</v>
      </c>
      <c r="H9" s="250">
        <v>148</v>
      </c>
      <c r="I9" s="243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8">
        <v>142.46</v>
      </c>
      <c r="E10" s="631">
        <v>44725</v>
      </c>
      <c r="F10" s="248">
        <f t="shared" si="0"/>
        <v>142.46</v>
      </c>
      <c r="G10" s="249" t="s">
        <v>113</v>
      </c>
      <c r="H10" s="250">
        <v>148</v>
      </c>
      <c r="I10" s="243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8">
        <v>36.950000000000003</v>
      </c>
      <c r="E11" s="631">
        <v>44725</v>
      </c>
      <c r="F11" s="248">
        <f t="shared" ref="F11:F53" si="3">D11</f>
        <v>36.950000000000003</v>
      </c>
      <c r="G11" s="249" t="s">
        <v>114</v>
      </c>
      <c r="H11" s="250">
        <v>148</v>
      </c>
      <c r="I11" s="243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8">
        <v>15.56</v>
      </c>
      <c r="E12" s="631">
        <v>44727</v>
      </c>
      <c r="F12" s="248">
        <f t="shared" si="3"/>
        <v>15.56</v>
      </c>
      <c r="G12" s="249" t="s">
        <v>115</v>
      </c>
      <c r="H12" s="250">
        <v>148</v>
      </c>
      <c r="I12" s="243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8">
        <v>11.41</v>
      </c>
      <c r="E13" s="631">
        <v>44729</v>
      </c>
      <c r="F13" s="248">
        <f t="shared" si="3"/>
        <v>11.41</v>
      </c>
      <c r="G13" s="249" t="s">
        <v>116</v>
      </c>
      <c r="H13" s="250">
        <v>148</v>
      </c>
      <c r="I13" s="243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8">
        <v>18.75</v>
      </c>
      <c r="E14" s="631">
        <v>44730</v>
      </c>
      <c r="F14" s="248">
        <f t="shared" si="3"/>
        <v>18.75</v>
      </c>
      <c r="G14" s="249" t="s">
        <v>117</v>
      </c>
      <c r="H14" s="250">
        <v>148</v>
      </c>
      <c r="I14" s="243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8">
        <v>163.25</v>
      </c>
      <c r="E15" s="631">
        <v>44730</v>
      </c>
      <c r="F15" s="248">
        <f t="shared" si="3"/>
        <v>163.25</v>
      </c>
      <c r="G15" s="249" t="s">
        <v>118</v>
      </c>
      <c r="H15" s="250">
        <v>148</v>
      </c>
      <c r="I15" s="243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8">
        <v>20.7</v>
      </c>
      <c r="E16" s="631">
        <v>44732</v>
      </c>
      <c r="F16" s="248">
        <f t="shared" si="3"/>
        <v>20.7</v>
      </c>
      <c r="G16" s="249" t="s">
        <v>119</v>
      </c>
      <c r="H16" s="250">
        <v>148</v>
      </c>
      <c r="I16" s="243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8">
        <v>85.76</v>
      </c>
      <c r="E17" s="631">
        <v>44732</v>
      </c>
      <c r="F17" s="248">
        <f t="shared" si="3"/>
        <v>85.76</v>
      </c>
      <c r="G17" s="249" t="s">
        <v>120</v>
      </c>
      <c r="H17" s="250">
        <v>148</v>
      </c>
      <c r="I17" s="243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8">
        <v>17.170000000000002</v>
      </c>
      <c r="E18" s="631">
        <v>44732</v>
      </c>
      <c r="F18" s="248">
        <f t="shared" si="3"/>
        <v>17.170000000000002</v>
      </c>
      <c r="G18" s="249" t="s">
        <v>120</v>
      </c>
      <c r="H18" s="250">
        <v>148</v>
      </c>
      <c r="I18" s="243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8">
        <v>66.72</v>
      </c>
      <c r="E19" s="631">
        <v>44733</v>
      </c>
      <c r="F19" s="248">
        <f t="shared" si="3"/>
        <v>66.72</v>
      </c>
      <c r="G19" s="249" t="s">
        <v>121</v>
      </c>
      <c r="H19" s="250">
        <v>148</v>
      </c>
      <c r="I19" s="243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8">
        <v>97.87</v>
      </c>
      <c r="E20" s="631">
        <v>44733</v>
      </c>
      <c r="F20" s="248">
        <f t="shared" si="3"/>
        <v>97.87</v>
      </c>
      <c r="G20" s="249" t="s">
        <v>121</v>
      </c>
      <c r="H20" s="250">
        <v>148</v>
      </c>
      <c r="I20" s="243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8">
        <v>75.930000000000007</v>
      </c>
      <c r="E21" s="631">
        <v>44734</v>
      </c>
      <c r="F21" s="248">
        <f t="shared" si="3"/>
        <v>75.930000000000007</v>
      </c>
      <c r="G21" s="249" t="s">
        <v>122</v>
      </c>
      <c r="H21" s="250">
        <v>148</v>
      </c>
      <c r="I21" s="243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8">
        <v>11.31</v>
      </c>
      <c r="E22" s="631">
        <v>44737</v>
      </c>
      <c r="F22" s="248">
        <f t="shared" si="3"/>
        <v>11.31</v>
      </c>
      <c r="G22" s="249" t="s">
        <v>123</v>
      </c>
      <c r="H22" s="250">
        <v>148</v>
      </c>
      <c r="I22" s="243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8">
        <v>116</v>
      </c>
      <c r="E23" s="631">
        <v>44739</v>
      </c>
      <c r="F23" s="248">
        <f t="shared" si="3"/>
        <v>116</v>
      </c>
      <c r="G23" s="249" t="s">
        <v>124</v>
      </c>
      <c r="H23" s="250">
        <v>148</v>
      </c>
      <c r="I23" s="243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8">
        <v>85.46</v>
      </c>
      <c r="E24" s="631">
        <v>44740</v>
      </c>
      <c r="F24" s="248">
        <f t="shared" si="3"/>
        <v>85.46</v>
      </c>
      <c r="G24" s="249" t="s">
        <v>125</v>
      </c>
      <c r="H24" s="250">
        <v>148</v>
      </c>
      <c r="I24" s="243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8">
        <v>21.49</v>
      </c>
      <c r="E25" s="631">
        <v>44740</v>
      </c>
      <c r="F25" s="248">
        <f t="shared" si="3"/>
        <v>21.49</v>
      </c>
      <c r="G25" s="249" t="s">
        <v>126</v>
      </c>
      <c r="H25" s="250">
        <v>148</v>
      </c>
      <c r="I25" s="243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8">
        <v>53.95</v>
      </c>
      <c r="E26" s="631">
        <v>44744</v>
      </c>
      <c r="F26" s="248">
        <f t="shared" si="3"/>
        <v>53.95</v>
      </c>
      <c r="G26" s="249" t="s">
        <v>128</v>
      </c>
      <c r="H26" s="250">
        <v>148</v>
      </c>
      <c r="I26" s="243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8">
        <v>168.45</v>
      </c>
      <c r="E27" s="631">
        <v>44745</v>
      </c>
      <c r="F27" s="248">
        <f t="shared" si="3"/>
        <v>168.45</v>
      </c>
      <c r="G27" s="249" t="s">
        <v>129</v>
      </c>
      <c r="H27" s="250">
        <v>148</v>
      </c>
      <c r="I27" s="243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19">
        <v>30.65</v>
      </c>
      <c r="E28" s="817">
        <v>44751</v>
      </c>
      <c r="F28" s="719">
        <f t="shared" si="3"/>
        <v>30.65</v>
      </c>
      <c r="G28" s="395" t="s">
        <v>144</v>
      </c>
      <c r="H28" s="396">
        <v>148</v>
      </c>
      <c r="I28" s="243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19">
        <v>156.88</v>
      </c>
      <c r="E29" s="817">
        <v>44753</v>
      </c>
      <c r="F29" s="719">
        <f t="shared" si="3"/>
        <v>156.88</v>
      </c>
      <c r="G29" s="395" t="s">
        <v>145</v>
      </c>
      <c r="H29" s="396">
        <v>148</v>
      </c>
      <c r="I29" s="243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19">
        <v>19.149999999999999</v>
      </c>
      <c r="E30" s="817">
        <v>44758</v>
      </c>
      <c r="F30" s="719">
        <f t="shared" si="3"/>
        <v>19.149999999999999</v>
      </c>
      <c r="G30" s="395" t="s">
        <v>156</v>
      </c>
      <c r="H30" s="396">
        <v>148</v>
      </c>
      <c r="I30" s="243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19">
        <v>18.05</v>
      </c>
      <c r="E31" s="817">
        <v>44760</v>
      </c>
      <c r="F31" s="719">
        <f t="shared" si="3"/>
        <v>18.05</v>
      </c>
      <c r="G31" s="395" t="s">
        <v>158</v>
      </c>
      <c r="H31" s="396">
        <v>148</v>
      </c>
      <c r="I31" s="243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19">
        <v>35.75</v>
      </c>
      <c r="E32" s="817">
        <v>44764</v>
      </c>
      <c r="F32" s="719">
        <f t="shared" si="3"/>
        <v>35.75</v>
      </c>
      <c r="G32" s="395" t="s">
        <v>164</v>
      </c>
      <c r="H32" s="396">
        <v>148</v>
      </c>
      <c r="I32" s="243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19">
        <v>178.49</v>
      </c>
      <c r="E33" s="817">
        <v>44764</v>
      </c>
      <c r="F33" s="719">
        <f t="shared" si="3"/>
        <v>178.49</v>
      </c>
      <c r="G33" s="395" t="s">
        <v>165</v>
      </c>
      <c r="H33" s="396">
        <v>148</v>
      </c>
      <c r="I33" s="243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19">
        <v>52.4</v>
      </c>
      <c r="E34" s="817">
        <v>44769</v>
      </c>
      <c r="F34" s="719">
        <f t="shared" si="3"/>
        <v>52.4</v>
      </c>
      <c r="G34" s="395" t="s">
        <v>170</v>
      </c>
      <c r="H34" s="396">
        <v>148</v>
      </c>
      <c r="I34" s="243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19">
        <v>36.94</v>
      </c>
      <c r="E35" s="817">
        <v>44770</v>
      </c>
      <c r="F35" s="719">
        <f t="shared" si="3"/>
        <v>36.94</v>
      </c>
      <c r="G35" s="395" t="s">
        <v>172</v>
      </c>
      <c r="H35" s="396">
        <v>148</v>
      </c>
      <c r="I35" s="243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961">
        <v>195.14</v>
      </c>
      <c r="E36" s="975">
        <v>44774</v>
      </c>
      <c r="F36" s="961">
        <f t="shared" si="3"/>
        <v>195.14</v>
      </c>
      <c r="G36" s="963" t="s">
        <v>187</v>
      </c>
      <c r="H36" s="474">
        <v>148</v>
      </c>
      <c r="I36" s="243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961">
        <v>18.100000000000001</v>
      </c>
      <c r="E37" s="975">
        <v>44775</v>
      </c>
      <c r="F37" s="961">
        <f t="shared" si="3"/>
        <v>18.100000000000001</v>
      </c>
      <c r="G37" s="963" t="s">
        <v>188</v>
      </c>
      <c r="H37" s="474">
        <v>148</v>
      </c>
      <c r="I37" s="243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961">
        <v>18.5</v>
      </c>
      <c r="E38" s="975">
        <v>44777</v>
      </c>
      <c r="F38" s="961">
        <f t="shared" si="3"/>
        <v>18.5</v>
      </c>
      <c r="G38" s="963" t="s">
        <v>195</v>
      </c>
      <c r="H38" s="474">
        <v>148</v>
      </c>
      <c r="I38" s="243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961">
        <v>18</v>
      </c>
      <c r="E39" s="975">
        <v>44782</v>
      </c>
      <c r="F39" s="961">
        <f t="shared" si="3"/>
        <v>18</v>
      </c>
      <c r="G39" s="963" t="s">
        <v>210</v>
      </c>
      <c r="H39" s="474">
        <v>148</v>
      </c>
      <c r="I39" s="243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961">
        <v>18.45</v>
      </c>
      <c r="E40" s="975">
        <v>44786</v>
      </c>
      <c r="F40" s="961">
        <f t="shared" si="3"/>
        <v>18.45</v>
      </c>
      <c r="G40" s="963" t="s">
        <v>224</v>
      </c>
      <c r="H40" s="474">
        <v>148</v>
      </c>
      <c r="I40" s="243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961">
        <v>110.3</v>
      </c>
      <c r="E41" s="975">
        <v>44788</v>
      </c>
      <c r="F41" s="961">
        <f t="shared" si="3"/>
        <v>110.3</v>
      </c>
      <c r="G41" s="963" t="s">
        <v>231</v>
      </c>
      <c r="H41" s="474">
        <v>148</v>
      </c>
      <c r="I41" s="243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961">
        <v>182.79</v>
      </c>
      <c r="E42" s="975">
        <v>44789</v>
      </c>
      <c r="F42" s="961">
        <f t="shared" si="3"/>
        <v>182.79</v>
      </c>
      <c r="G42" s="963" t="s">
        <v>276</v>
      </c>
      <c r="H42" s="474">
        <v>148</v>
      </c>
      <c r="I42" s="243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961">
        <v>16</v>
      </c>
      <c r="E43" s="975">
        <v>44796</v>
      </c>
      <c r="F43" s="961">
        <f t="shared" si="3"/>
        <v>16</v>
      </c>
      <c r="G43" s="963" t="s">
        <v>255</v>
      </c>
      <c r="H43" s="474">
        <v>148</v>
      </c>
      <c r="I43" s="243">
        <f t="shared" si="2"/>
        <v>626.36000000000081</v>
      </c>
    </row>
    <row r="44" spans="2:9" x14ac:dyDescent="0.25">
      <c r="B44" s="183">
        <f t="shared" si="1"/>
        <v>35</v>
      </c>
      <c r="C44" s="15"/>
      <c r="D44" s="1096"/>
      <c r="E44" s="1097"/>
      <c r="F44" s="1096">
        <f t="shared" si="3"/>
        <v>0</v>
      </c>
      <c r="G44" s="1098"/>
      <c r="H44" s="295"/>
      <c r="I44" s="243">
        <f t="shared" si="2"/>
        <v>626.36000000000081</v>
      </c>
    </row>
    <row r="45" spans="2:9" x14ac:dyDescent="0.25">
      <c r="B45" s="183">
        <f t="shared" si="1"/>
        <v>35</v>
      </c>
      <c r="C45" s="15"/>
      <c r="D45" s="1096"/>
      <c r="E45" s="1097"/>
      <c r="F45" s="1096">
        <f t="shared" si="3"/>
        <v>0</v>
      </c>
      <c r="G45" s="1098"/>
      <c r="H45" s="295"/>
      <c r="I45" s="243">
        <f t="shared" si="2"/>
        <v>626.36000000000081</v>
      </c>
    </row>
    <row r="46" spans="2:9" x14ac:dyDescent="0.25">
      <c r="B46" s="183">
        <f t="shared" si="1"/>
        <v>35</v>
      </c>
      <c r="C46" s="15"/>
      <c r="D46" s="1096"/>
      <c r="E46" s="1097"/>
      <c r="F46" s="1096">
        <f t="shared" si="3"/>
        <v>0</v>
      </c>
      <c r="G46" s="1098"/>
      <c r="H46" s="295"/>
      <c r="I46" s="243">
        <f t="shared" si="2"/>
        <v>626.36000000000081</v>
      </c>
    </row>
    <row r="47" spans="2:9" x14ac:dyDescent="0.25">
      <c r="B47" s="183">
        <f t="shared" si="1"/>
        <v>35</v>
      </c>
      <c r="C47" s="15"/>
      <c r="D47" s="1096"/>
      <c r="E47" s="1097"/>
      <c r="F47" s="1096">
        <f t="shared" si="3"/>
        <v>0</v>
      </c>
      <c r="G47" s="1098"/>
      <c r="H47" s="295"/>
      <c r="I47" s="243">
        <f t="shared" si="2"/>
        <v>626.36000000000081</v>
      </c>
    </row>
    <row r="48" spans="2:9" x14ac:dyDescent="0.25">
      <c r="B48" s="183">
        <f t="shared" si="1"/>
        <v>35</v>
      </c>
      <c r="C48" s="15"/>
      <c r="D48" s="1096"/>
      <c r="E48" s="1097"/>
      <c r="F48" s="1096">
        <f t="shared" si="3"/>
        <v>0</v>
      </c>
      <c r="G48" s="1098"/>
      <c r="H48" s="295"/>
      <c r="I48" s="243">
        <f t="shared" si="2"/>
        <v>626.36000000000081</v>
      </c>
    </row>
    <row r="49" spans="2:9" x14ac:dyDescent="0.25">
      <c r="B49" s="183">
        <f t="shared" si="1"/>
        <v>35</v>
      </c>
      <c r="C49" s="15"/>
      <c r="D49" s="1096"/>
      <c r="E49" s="1097"/>
      <c r="F49" s="1096">
        <f t="shared" si="3"/>
        <v>0</v>
      </c>
      <c r="G49" s="1098"/>
      <c r="H49" s="295"/>
      <c r="I49" s="243">
        <f t="shared" si="2"/>
        <v>626.36000000000081</v>
      </c>
    </row>
    <row r="50" spans="2:9" x14ac:dyDescent="0.25">
      <c r="B50" s="183">
        <f t="shared" si="1"/>
        <v>35</v>
      </c>
      <c r="C50" s="15"/>
      <c r="D50" s="1096"/>
      <c r="E50" s="1097"/>
      <c r="F50" s="1096">
        <f t="shared" si="3"/>
        <v>0</v>
      </c>
      <c r="G50" s="1098"/>
      <c r="H50" s="295"/>
      <c r="I50" s="243">
        <f t="shared" si="2"/>
        <v>626.36000000000081</v>
      </c>
    </row>
    <row r="51" spans="2:9" x14ac:dyDescent="0.25">
      <c r="B51" s="183">
        <f t="shared" si="1"/>
        <v>35</v>
      </c>
      <c r="C51" s="15"/>
      <c r="D51" s="1096"/>
      <c r="E51" s="1097"/>
      <c r="F51" s="1096">
        <f t="shared" si="3"/>
        <v>0</v>
      </c>
      <c r="G51" s="1098"/>
      <c r="H51" s="295"/>
      <c r="I51" s="243">
        <f t="shared" si="2"/>
        <v>626.36000000000081</v>
      </c>
    </row>
    <row r="52" spans="2:9" x14ac:dyDescent="0.25">
      <c r="B52" s="183">
        <f t="shared" si="1"/>
        <v>35</v>
      </c>
      <c r="C52" s="15"/>
      <c r="D52" s="1096"/>
      <c r="E52" s="1097"/>
      <c r="F52" s="1096">
        <f t="shared" si="3"/>
        <v>0</v>
      </c>
      <c r="G52" s="1098"/>
      <c r="H52" s="295"/>
      <c r="I52" s="243">
        <f t="shared" si="2"/>
        <v>626.36000000000081</v>
      </c>
    </row>
    <row r="53" spans="2:9" ht="15.75" thickBot="1" x14ac:dyDescent="0.3">
      <c r="B53" s="3"/>
      <c r="C53" s="36"/>
      <c r="D53" s="150"/>
      <c r="E53" s="310"/>
      <c r="F53" s="150">
        <f t="shared" si="3"/>
        <v>0</v>
      </c>
      <c r="G53" s="207"/>
      <c r="H53" s="75"/>
      <c r="I53" s="243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194" t="s">
        <v>11</v>
      </c>
      <c r="D59" s="1195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190"/>
      <c r="B5" s="1220" t="s">
        <v>86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190"/>
      <c r="B6" s="1220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31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31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31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31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31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31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31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31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31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31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31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31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31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31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31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94" t="s">
        <v>11</v>
      </c>
      <c r="D60" s="119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90"/>
      <c r="B4" s="1221" t="s">
        <v>95</v>
      </c>
      <c r="C4" s="235"/>
      <c r="D4" s="234"/>
      <c r="E4" s="286"/>
      <c r="F4" s="229"/>
      <c r="G4" s="246">
        <f>F56</f>
        <v>0</v>
      </c>
      <c r="H4" s="7">
        <f>E4-G4+E5+E6+E7+E8</f>
        <v>0</v>
      </c>
    </row>
    <row r="5" spans="1:9" ht="15" customHeight="1" x14ac:dyDescent="0.25">
      <c r="A5" s="1190"/>
      <c r="B5" s="1222"/>
      <c r="C5" s="235"/>
      <c r="D5" s="258"/>
      <c r="E5" s="243"/>
      <c r="F5" s="239"/>
      <c r="G5" s="226"/>
    </row>
    <row r="6" spans="1:9" ht="15" customHeight="1" x14ac:dyDescent="0.25">
      <c r="A6" s="808"/>
      <c r="B6" s="1222"/>
      <c r="C6" s="235"/>
      <c r="D6" s="258"/>
      <c r="E6" s="243"/>
      <c r="F6" s="239"/>
      <c r="G6" s="226"/>
    </row>
    <row r="7" spans="1:9" ht="15.75" x14ac:dyDescent="0.25">
      <c r="A7" s="808"/>
      <c r="B7" s="813"/>
      <c r="C7" s="235"/>
      <c r="D7" s="258"/>
      <c r="E7" s="243"/>
      <c r="F7" s="239"/>
      <c r="G7" s="226"/>
    </row>
    <row r="8" spans="1:9" ht="16.5" thickBot="1" x14ac:dyDescent="0.3">
      <c r="A8" s="808"/>
      <c r="B8" s="813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2">
        <f>F4+F5-C10+F6+F7+F8</f>
        <v>0</v>
      </c>
      <c r="C10" s="53"/>
      <c r="D10" s="248"/>
      <c r="E10" s="631"/>
      <c r="F10" s="248">
        <f t="shared" ref="F10:F55" si="0">D10</f>
        <v>0</v>
      </c>
      <c r="G10" s="249"/>
      <c r="H10" s="250"/>
      <c r="I10" s="243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8"/>
      <c r="E11" s="631"/>
      <c r="F11" s="248">
        <f t="shared" si="0"/>
        <v>0</v>
      </c>
      <c r="G11" s="249"/>
      <c r="H11" s="250"/>
      <c r="I11" s="243">
        <f>I10-F11</f>
        <v>0</v>
      </c>
    </row>
    <row r="12" spans="1:9" x14ac:dyDescent="0.25">
      <c r="A12" s="12"/>
      <c r="B12" s="183">
        <f t="shared" si="1"/>
        <v>0</v>
      </c>
      <c r="C12" s="15"/>
      <c r="D12" s="248"/>
      <c r="E12" s="631"/>
      <c r="F12" s="248">
        <f t="shared" si="0"/>
        <v>0</v>
      </c>
      <c r="G12" s="249"/>
      <c r="H12" s="250"/>
      <c r="I12" s="243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</row>
    <row r="16" spans="1:9" x14ac:dyDescent="0.25">
      <c r="B16" s="183">
        <f t="shared" si="1"/>
        <v>0</v>
      </c>
      <c r="C16" s="15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</row>
    <row r="17" spans="2:9" x14ac:dyDescent="0.25">
      <c r="B17" s="183">
        <f t="shared" si="1"/>
        <v>0</v>
      </c>
      <c r="C17" s="15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</row>
    <row r="18" spans="2:9" x14ac:dyDescent="0.25">
      <c r="B18" s="183">
        <f t="shared" si="1"/>
        <v>0</v>
      </c>
      <c r="C18" s="15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</row>
    <row r="19" spans="2:9" x14ac:dyDescent="0.25">
      <c r="B19" s="183">
        <f t="shared" si="1"/>
        <v>0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</row>
    <row r="20" spans="2:9" x14ac:dyDescent="0.25">
      <c r="B20" s="183">
        <f t="shared" si="1"/>
        <v>0</v>
      </c>
      <c r="C20" s="15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</row>
    <row r="21" spans="2:9" x14ac:dyDescent="0.25">
      <c r="B21" s="183">
        <f t="shared" si="1"/>
        <v>0</v>
      </c>
      <c r="C21" s="15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</row>
    <row r="22" spans="2:9" x14ac:dyDescent="0.25">
      <c r="B22" s="183">
        <f t="shared" si="1"/>
        <v>0</v>
      </c>
      <c r="C22" s="15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</row>
    <row r="23" spans="2:9" x14ac:dyDescent="0.25">
      <c r="B23" s="183">
        <f t="shared" si="1"/>
        <v>0</v>
      </c>
      <c r="C23" s="15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</row>
    <row r="24" spans="2:9" x14ac:dyDescent="0.25">
      <c r="B24" s="183">
        <f t="shared" si="1"/>
        <v>0</v>
      </c>
      <c r="C24" s="15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</row>
    <row r="25" spans="2:9" x14ac:dyDescent="0.25">
      <c r="B25" s="183">
        <f t="shared" si="1"/>
        <v>0</v>
      </c>
      <c r="C25" s="15"/>
      <c r="D25" s="248"/>
      <c r="E25" s="631"/>
      <c r="F25" s="248">
        <f t="shared" si="0"/>
        <v>0</v>
      </c>
      <c r="G25" s="249"/>
      <c r="H25" s="250"/>
      <c r="I25" s="243">
        <f t="shared" si="2"/>
        <v>0</v>
      </c>
    </row>
    <row r="26" spans="2:9" x14ac:dyDescent="0.25">
      <c r="B26" s="183">
        <f t="shared" si="1"/>
        <v>0</v>
      </c>
      <c r="C26" s="15"/>
      <c r="D26" s="248"/>
      <c r="E26" s="631"/>
      <c r="F26" s="248">
        <f t="shared" si="0"/>
        <v>0</v>
      </c>
      <c r="G26" s="249"/>
      <c r="H26" s="250"/>
      <c r="I26" s="243">
        <f t="shared" si="2"/>
        <v>0</v>
      </c>
    </row>
    <row r="27" spans="2:9" x14ac:dyDescent="0.25">
      <c r="B27" s="183">
        <f t="shared" si="1"/>
        <v>0</v>
      </c>
      <c r="C27" s="15"/>
      <c r="D27" s="248"/>
      <c r="E27" s="631"/>
      <c r="F27" s="248">
        <f t="shared" si="0"/>
        <v>0</v>
      </c>
      <c r="G27" s="249"/>
      <c r="H27" s="250"/>
      <c r="I27" s="243">
        <f t="shared" si="2"/>
        <v>0</v>
      </c>
    </row>
    <row r="28" spans="2:9" x14ac:dyDescent="0.25">
      <c r="B28" s="183">
        <f t="shared" si="1"/>
        <v>0</v>
      </c>
      <c r="C28" s="15"/>
      <c r="D28" s="248"/>
      <c r="E28" s="631"/>
      <c r="F28" s="248">
        <f t="shared" si="0"/>
        <v>0</v>
      </c>
      <c r="G28" s="249"/>
      <c r="H28" s="250"/>
      <c r="I28" s="243">
        <f t="shared" si="2"/>
        <v>0</v>
      </c>
    </row>
    <row r="29" spans="2:9" x14ac:dyDescent="0.25">
      <c r="B29" s="183">
        <f t="shared" si="1"/>
        <v>0</v>
      </c>
      <c r="C29" s="15"/>
      <c r="D29" s="248"/>
      <c r="E29" s="631"/>
      <c r="F29" s="248">
        <f t="shared" si="0"/>
        <v>0</v>
      </c>
      <c r="G29" s="249"/>
      <c r="H29" s="250"/>
      <c r="I29" s="243">
        <f t="shared" si="2"/>
        <v>0</v>
      </c>
    </row>
    <row r="30" spans="2:9" x14ac:dyDescent="0.25">
      <c r="B30" s="183">
        <f t="shared" si="1"/>
        <v>0</v>
      </c>
      <c r="C30" s="15"/>
      <c r="D30" s="248"/>
      <c r="E30" s="631"/>
      <c r="F30" s="248">
        <f t="shared" si="0"/>
        <v>0</v>
      </c>
      <c r="G30" s="249"/>
      <c r="H30" s="250"/>
      <c r="I30" s="243">
        <f t="shared" si="2"/>
        <v>0</v>
      </c>
    </row>
    <row r="31" spans="2:9" x14ac:dyDescent="0.25">
      <c r="B31" s="183">
        <f t="shared" si="1"/>
        <v>0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0</v>
      </c>
    </row>
    <row r="32" spans="2:9" x14ac:dyDescent="0.25">
      <c r="B32" s="183">
        <f t="shared" si="1"/>
        <v>0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0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94" t="s">
        <v>11</v>
      </c>
      <c r="D61" s="119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223"/>
      <c r="B5" s="1225" t="s">
        <v>78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224"/>
      <c r="B6" s="1226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27" t="s">
        <v>11</v>
      </c>
      <c r="D56" s="1228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2" t="s">
        <v>130</v>
      </c>
      <c r="B1" s="1192"/>
      <c r="C1" s="1192"/>
      <c r="D1" s="1192"/>
      <c r="E1" s="1192"/>
      <c r="F1" s="1192"/>
      <c r="G1" s="11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4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96</v>
      </c>
      <c r="B5" s="1193" t="s">
        <v>98</v>
      </c>
      <c r="C5" s="494">
        <v>57</v>
      </c>
      <c r="D5" s="234">
        <v>44712</v>
      </c>
      <c r="E5" s="1045">
        <v>2060</v>
      </c>
      <c r="F5" s="1054">
        <v>2</v>
      </c>
      <c r="G5" s="1055"/>
      <c r="H5" s="1056"/>
      <c r="I5" s="1057" t="s">
        <v>268</v>
      </c>
      <c r="J5" s="1056"/>
      <c r="K5" s="1056"/>
      <c r="L5" s="1056"/>
      <c r="M5" s="1056"/>
    </row>
    <row r="6" spans="1:13" x14ac:dyDescent="0.25">
      <c r="A6" s="511" t="s">
        <v>97</v>
      </c>
      <c r="B6" s="1193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6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109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110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111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38"/>
      <c r="E13" s="939"/>
      <c r="F13" s="938">
        <f t="shared" ref="F13:F73" si="3">D13</f>
        <v>0</v>
      </c>
      <c r="G13" s="940"/>
      <c r="H13" s="93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38"/>
      <c r="E14" s="939"/>
      <c r="F14" s="938">
        <f t="shared" si="3"/>
        <v>0</v>
      </c>
      <c r="G14" s="940"/>
      <c r="H14" s="93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38"/>
      <c r="E15" s="939"/>
      <c r="F15" s="938">
        <f t="shared" si="3"/>
        <v>0</v>
      </c>
      <c r="G15" s="940"/>
      <c r="H15" s="93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38"/>
      <c r="E16" s="939"/>
      <c r="F16" s="938">
        <f t="shared" si="3"/>
        <v>0</v>
      </c>
      <c r="G16" s="940"/>
      <c r="H16" s="93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38"/>
      <c r="E17" s="939"/>
      <c r="F17" s="938">
        <f t="shared" si="3"/>
        <v>0</v>
      </c>
      <c r="G17" s="940"/>
      <c r="H17" s="93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1"/>
      <c r="B1" s="1181"/>
      <c r="C1" s="1181"/>
      <c r="D1" s="1181"/>
      <c r="E1" s="1181"/>
      <c r="F1" s="1181"/>
      <c r="G1" s="118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229"/>
      <c r="C4" s="417"/>
      <c r="D4" s="246"/>
      <c r="E4" s="312"/>
      <c r="F4" s="290"/>
      <c r="G4" s="226"/>
    </row>
    <row r="5" spans="1:10" ht="15" customHeight="1" x14ac:dyDescent="0.25">
      <c r="A5" s="1223"/>
      <c r="B5" s="1230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224"/>
      <c r="B6" s="1231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8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8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4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4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5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8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8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8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20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27" t="s">
        <v>11</v>
      </c>
      <c r="D55" s="1228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2" t="s">
        <v>288</v>
      </c>
      <c r="B1" s="1192"/>
      <c r="C1" s="1192"/>
      <c r="D1" s="1192"/>
      <c r="E1" s="1192"/>
      <c r="F1" s="1192"/>
      <c r="G1" s="1192"/>
      <c r="H1" s="1192"/>
      <c r="I1" s="1192"/>
      <c r="J1" s="11">
        <v>1</v>
      </c>
      <c r="M1" s="1196" t="s">
        <v>311</v>
      </c>
      <c r="N1" s="1196"/>
      <c r="O1" s="1196"/>
      <c r="P1" s="1196"/>
      <c r="Q1" s="1196"/>
      <c r="R1" s="1196"/>
      <c r="S1" s="1196"/>
      <c r="T1" s="1196"/>
      <c r="U1" s="119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32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232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232"/>
      <c r="C6" s="200"/>
      <c r="D6" s="149"/>
      <c r="E6" s="78">
        <v>9.08</v>
      </c>
      <c r="F6" s="62">
        <v>2</v>
      </c>
      <c r="I6" s="192"/>
      <c r="J6" s="73"/>
      <c r="N6" s="1232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220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221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225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226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229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230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231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237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239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245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246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253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247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256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260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262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263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264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266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273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64">
        <f t="shared" si="4"/>
        <v>0</v>
      </c>
      <c r="E29" s="976"/>
      <c r="F29" s="964">
        <f t="shared" si="5"/>
        <v>0</v>
      </c>
      <c r="G29" s="972"/>
      <c r="H29" s="973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64">
        <f t="shared" si="4"/>
        <v>0</v>
      </c>
      <c r="E30" s="976"/>
      <c r="F30" s="964">
        <f t="shared" si="5"/>
        <v>0</v>
      </c>
      <c r="G30" s="972"/>
      <c r="H30" s="973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64">
        <f t="shared" si="4"/>
        <v>0</v>
      </c>
      <c r="E31" s="976"/>
      <c r="F31" s="964">
        <f t="shared" si="5"/>
        <v>0</v>
      </c>
      <c r="G31" s="972"/>
      <c r="H31" s="973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64">
        <f t="shared" si="4"/>
        <v>0</v>
      </c>
      <c r="E32" s="976"/>
      <c r="F32" s="964">
        <f>D32</f>
        <v>0</v>
      </c>
      <c r="G32" s="972"/>
      <c r="H32" s="973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64">
        <f t="shared" si="4"/>
        <v>0</v>
      </c>
      <c r="E33" s="1099"/>
      <c r="F33" s="964">
        <f>D33</f>
        <v>0</v>
      </c>
      <c r="G33" s="972"/>
      <c r="H33" s="973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43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64">
        <f t="shared" si="4"/>
        <v>0</v>
      </c>
      <c r="E34" s="979"/>
      <c r="F34" s="964">
        <f t="shared" ref="F34:F108" si="12">D34</f>
        <v>0</v>
      </c>
      <c r="G34" s="972"/>
      <c r="H34" s="973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64">
        <f t="shared" si="4"/>
        <v>0</v>
      </c>
      <c r="E35" s="979"/>
      <c r="F35" s="964">
        <f t="shared" si="12"/>
        <v>0</v>
      </c>
      <c r="G35" s="972"/>
      <c r="H35" s="973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64">
        <f t="shared" si="4"/>
        <v>0</v>
      </c>
      <c r="E36" s="979"/>
      <c r="F36" s="964">
        <f t="shared" si="12"/>
        <v>0</v>
      </c>
      <c r="G36" s="972"/>
      <c r="H36" s="973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64">
        <f t="shared" si="4"/>
        <v>0</v>
      </c>
      <c r="E37" s="979"/>
      <c r="F37" s="964">
        <f t="shared" si="12"/>
        <v>0</v>
      </c>
      <c r="G37" s="972"/>
      <c r="H37" s="973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64">
        <f t="shared" si="4"/>
        <v>0</v>
      </c>
      <c r="E38" s="976"/>
      <c r="F38" s="964">
        <f t="shared" si="12"/>
        <v>0</v>
      </c>
      <c r="G38" s="972"/>
      <c r="H38" s="973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64">
        <f t="shared" si="4"/>
        <v>0</v>
      </c>
      <c r="E39" s="976"/>
      <c r="F39" s="964">
        <f t="shared" si="12"/>
        <v>0</v>
      </c>
      <c r="G39" s="972"/>
      <c r="H39" s="973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64">
        <f t="shared" si="4"/>
        <v>0</v>
      </c>
      <c r="E40" s="976"/>
      <c r="F40" s="964">
        <f t="shared" si="12"/>
        <v>0</v>
      </c>
      <c r="G40" s="972"/>
      <c r="H40" s="973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64">
        <f t="shared" si="4"/>
        <v>0</v>
      </c>
      <c r="E41" s="976"/>
      <c r="F41" s="964">
        <f t="shared" si="12"/>
        <v>0</v>
      </c>
      <c r="G41" s="972"/>
      <c r="H41" s="973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64">
        <f t="shared" si="4"/>
        <v>0</v>
      </c>
      <c r="E42" s="976"/>
      <c r="F42" s="964">
        <f t="shared" si="12"/>
        <v>0</v>
      </c>
      <c r="G42" s="972"/>
      <c r="H42" s="973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64">
        <f t="shared" si="4"/>
        <v>0</v>
      </c>
      <c r="E43" s="976"/>
      <c r="F43" s="964">
        <f t="shared" si="12"/>
        <v>0</v>
      </c>
      <c r="G43" s="972"/>
      <c r="H43" s="973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64">
        <f t="shared" si="4"/>
        <v>0</v>
      </c>
      <c r="E44" s="976"/>
      <c r="F44" s="964">
        <f t="shared" si="12"/>
        <v>0</v>
      </c>
      <c r="G44" s="972"/>
      <c r="H44" s="973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64">
        <f t="shared" si="4"/>
        <v>0</v>
      </c>
      <c r="E45" s="976"/>
      <c r="F45" s="964">
        <f t="shared" si="12"/>
        <v>0</v>
      </c>
      <c r="G45" s="972"/>
      <c r="H45" s="973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64">
        <f t="shared" si="4"/>
        <v>0</v>
      </c>
      <c r="E46" s="976"/>
      <c r="F46" s="964">
        <f t="shared" si="12"/>
        <v>0</v>
      </c>
      <c r="G46" s="972"/>
      <c r="H46" s="973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64">
        <f t="shared" si="4"/>
        <v>0</v>
      </c>
      <c r="E47" s="976"/>
      <c r="F47" s="964">
        <f t="shared" si="12"/>
        <v>0</v>
      </c>
      <c r="G47" s="972"/>
      <c r="H47" s="973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64">
        <f t="shared" si="4"/>
        <v>0</v>
      </c>
      <c r="E48" s="976"/>
      <c r="F48" s="964">
        <f t="shared" si="12"/>
        <v>0</v>
      </c>
      <c r="G48" s="972"/>
      <c r="H48" s="973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64">
        <f t="shared" si="4"/>
        <v>0</v>
      </c>
      <c r="E49" s="976"/>
      <c r="F49" s="964">
        <f t="shared" si="12"/>
        <v>0</v>
      </c>
      <c r="G49" s="972"/>
      <c r="H49" s="973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64">
        <f t="shared" si="4"/>
        <v>0</v>
      </c>
      <c r="E50" s="976"/>
      <c r="F50" s="964">
        <f t="shared" si="12"/>
        <v>0</v>
      </c>
      <c r="G50" s="972"/>
      <c r="H50" s="973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64">
        <f t="shared" si="4"/>
        <v>0</v>
      </c>
      <c r="E51" s="976"/>
      <c r="F51" s="964">
        <f t="shared" si="12"/>
        <v>0</v>
      </c>
      <c r="G51" s="972"/>
      <c r="H51" s="973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64">
        <f t="shared" si="4"/>
        <v>0</v>
      </c>
      <c r="E52" s="976"/>
      <c r="F52" s="964">
        <f t="shared" si="12"/>
        <v>0</v>
      </c>
      <c r="G52" s="972"/>
      <c r="H52" s="973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64">
        <f t="shared" si="4"/>
        <v>0</v>
      </c>
      <c r="E53" s="976"/>
      <c r="F53" s="964">
        <f t="shared" si="12"/>
        <v>0</v>
      </c>
      <c r="G53" s="972"/>
      <c r="H53" s="973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64">
        <f t="shared" si="4"/>
        <v>0</v>
      </c>
      <c r="E54" s="976"/>
      <c r="F54" s="964">
        <f t="shared" si="12"/>
        <v>0</v>
      </c>
      <c r="G54" s="972"/>
      <c r="H54" s="973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64">
        <f t="shared" si="4"/>
        <v>0</v>
      </c>
      <c r="E55" s="976"/>
      <c r="F55" s="964">
        <f t="shared" si="12"/>
        <v>0</v>
      </c>
      <c r="G55" s="972"/>
      <c r="H55" s="973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64">
        <f t="shared" si="4"/>
        <v>0</v>
      </c>
      <c r="E56" s="976"/>
      <c r="F56" s="964">
        <f t="shared" si="12"/>
        <v>0</v>
      </c>
      <c r="G56" s="972"/>
      <c r="H56" s="973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64">
        <f t="shared" si="4"/>
        <v>0</v>
      </c>
      <c r="E57" s="976"/>
      <c r="F57" s="964">
        <f t="shared" si="12"/>
        <v>0</v>
      </c>
      <c r="G57" s="972"/>
      <c r="H57" s="973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61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61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233" t="s">
        <v>19</v>
      </c>
      <c r="D112" s="1234"/>
      <c r="E112" s="39">
        <f>E4+E5-F109+E6+E7</f>
        <v>594.7399999999999</v>
      </c>
      <c r="F112" s="6"/>
      <c r="G112" s="6"/>
      <c r="H112" s="17"/>
      <c r="I112" s="132"/>
      <c r="J112" s="73"/>
      <c r="O112" s="1233" t="s">
        <v>19</v>
      </c>
      <c r="P112" s="1234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92" t="s">
        <v>289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210" t="s">
        <v>52</v>
      </c>
      <c r="B5" s="1235" t="s">
        <v>104</v>
      </c>
      <c r="C5" s="200">
        <v>76</v>
      </c>
      <c r="D5" s="149">
        <v>44748</v>
      </c>
      <c r="E5" s="132">
        <v>5048.68</v>
      </c>
      <c r="F5" s="229">
        <v>188</v>
      </c>
      <c r="G5" s="842">
        <f>F31</f>
        <v>1684.5</v>
      </c>
      <c r="H5" s="138">
        <f>E4+E5-G5+E6+E7</f>
        <v>3364.1800000000003</v>
      </c>
    </row>
    <row r="6" spans="1:9" ht="15.75" thickBot="1" x14ac:dyDescent="0.3">
      <c r="A6" s="1210"/>
      <c r="B6" s="1235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236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1237"/>
    </row>
    <row r="9" spans="1:9" ht="15.75" thickTop="1" x14ac:dyDescent="0.25">
      <c r="A9" s="73"/>
      <c r="B9" s="790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152</v>
      </c>
      <c r="H9" s="250">
        <v>78</v>
      </c>
      <c r="I9" s="259">
        <f>E4+E5+E6+E7-F9</f>
        <v>3683.8200000000006</v>
      </c>
    </row>
    <row r="10" spans="1:9" x14ac:dyDescent="0.25">
      <c r="B10" s="790">
        <f>B9-C10</f>
        <v>126</v>
      </c>
      <c r="C10" s="15">
        <v>12</v>
      </c>
      <c r="D10" s="977">
        <v>319.64</v>
      </c>
      <c r="E10" s="976">
        <v>44799</v>
      </c>
      <c r="F10" s="961">
        <f t="shared" ref="F10:F29" si="0">D10</f>
        <v>319.64</v>
      </c>
      <c r="G10" s="963" t="s">
        <v>269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90">
        <f t="shared" ref="B11:B30" si="1">B10-C11</f>
        <v>126</v>
      </c>
      <c r="C11" s="247"/>
      <c r="D11" s="1100"/>
      <c r="E11" s="1101"/>
      <c r="F11" s="1096">
        <f t="shared" si="0"/>
        <v>0</v>
      </c>
      <c r="G11" s="1098"/>
      <c r="H11" s="295"/>
      <c r="I11" s="259">
        <f t="shared" ref="I11:I30" si="2">I10-F11</f>
        <v>3364.1800000000007</v>
      </c>
    </row>
    <row r="12" spans="1:9" x14ac:dyDescent="0.25">
      <c r="A12" s="85"/>
      <c r="B12" s="790">
        <f t="shared" si="1"/>
        <v>126</v>
      </c>
      <c r="C12" s="15"/>
      <c r="D12" s="1100"/>
      <c r="E12" s="1101"/>
      <c r="F12" s="1096">
        <f t="shared" si="0"/>
        <v>0</v>
      </c>
      <c r="G12" s="1098"/>
      <c r="H12" s="295"/>
      <c r="I12" s="259">
        <f t="shared" si="2"/>
        <v>3364.1800000000007</v>
      </c>
    </row>
    <row r="13" spans="1:9" x14ac:dyDescent="0.25">
      <c r="B13" s="790">
        <f t="shared" si="1"/>
        <v>126</v>
      </c>
      <c r="C13" s="247"/>
      <c r="D13" s="1100"/>
      <c r="E13" s="1101"/>
      <c r="F13" s="1096">
        <f t="shared" si="0"/>
        <v>0</v>
      </c>
      <c r="G13" s="1098"/>
      <c r="H13" s="295"/>
      <c r="I13" s="259">
        <f t="shared" si="2"/>
        <v>3364.1800000000007</v>
      </c>
    </row>
    <row r="14" spans="1:9" x14ac:dyDescent="0.25">
      <c r="A14" s="55" t="s">
        <v>33</v>
      </c>
      <c r="B14" s="790">
        <f t="shared" si="1"/>
        <v>126</v>
      </c>
      <c r="C14" s="15"/>
      <c r="D14" s="1100"/>
      <c r="E14" s="1102"/>
      <c r="F14" s="1103">
        <f t="shared" si="0"/>
        <v>0</v>
      </c>
      <c r="G14" s="1098"/>
      <c r="H14" s="295"/>
      <c r="I14" s="259">
        <f t="shared" si="2"/>
        <v>3364.1800000000007</v>
      </c>
    </row>
    <row r="15" spans="1:9" x14ac:dyDescent="0.25">
      <c r="B15" s="790">
        <f t="shared" si="1"/>
        <v>126</v>
      </c>
      <c r="C15" s="247"/>
      <c r="D15" s="1100"/>
      <c r="E15" s="1101"/>
      <c r="F15" s="1103">
        <f t="shared" si="0"/>
        <v>0</v>
      </c>
      <c r="G15" s="1104"/>
      <c r="H15" s="295"/>
      <c r="I15" s="259">
        <f t="shared" si="2"/>
        <v>3364.1800000000007</v>
      </c>
    </row>
    <row r="16" spans="1:9" x14ac:dyDescent="0.25">
      <c r="B16" s="790">
        <f t="shared" si="1"/>
        <v>126</v>
      </c>
      <c r="C16" s="15"/>
      <c r="D16" s="1100"/>
      <c r="E16" s="1101"/>
      <c r="F16" s="1103">
        <f t="shared" si="0"/>
        <v>0</v>
      </c>
      <c r="G16" s="1104"/>
      <c r="H16" s="295"/>
      <c r="I16" s="259">
        <f t="shared" si="2"/>
        <v>3364.1800000000007</v>
      </c>
    </row>
    <row r="17" spans="2:9" x14ac:dyDescent="0.25">
      <c r="B17" s="790">
        <f t="shared" si="1"/>
        <v>126</v>
      </c>
      <c r="C17" s="247"/>
      <c r="D17" s="1100"/>
      <c r="E17" s="1101"/>
      <c r="F17" s="1103">
        <f t="shared" si="0"/>
        <v>0</v>
      </c>
      <c r="G17" s="1104"/>
      <c r="H17" s="295"/>
      <c r="I17" s="259">
        <f t="shared" si="2"/>
        <v>3364.1800000000007</v>
      </c>
    </row>
    <row r="18" spans="2:9" x14ac:dyDescent="0.25">
      <c r="B18" s="790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90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90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90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90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90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90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90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9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90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90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90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9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3" t="s">
        <v>19</v>
      </c>
      <c r="D34" s="123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92" t="s">
        <v>290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DEL MES DE   AGOSTO   2022</v>
      </c>
      <c r="L1" s="1192"/>
      <c r="M1" s="1192"/>
      <c r="N1" s="1192"/>
      <c r="O1" s="1192"/>
      <c r="P1" s="1192"/>
      <c r="Q1" s="1192"/>
      <c r="R1" s="11">
        <v>2</v>
      </c>
      <c r="U1" s="1196" t="s">
        <v>310</v>
      </c>
      <c r="V1" s="1196"/>
      <c r="W1" s="1196"/>
      <c r="X1" s="1196"/>
      <c r="Y1" s="1196"/>
      <c r="Z1" s="1196"/>
      <c r="AA1" s="1196"/>
      <c r="AB1" s="11">
        <v>3</v>
      </c>
      <c r="AE1" s="1196" t="str">
        <f>U1</f>
        <v>ENTRADA DEL MES DE  SEPTIEMBRE 2022</v>
      </c>
      <c r="AF1" s="1196"/>
      <c r="AG1" s="1196"/>
      <c r="AH1" s="1196"/>
      <c r="AI1" s="1196"/>
      <c r="AJ1" s="1196"/>
      <c r="AK1" s="119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31"/>
      <c r="D4" s="234"/>
      <c r="E4" s="243"/>
      <c r="F4" s="239"/>
      <c r="G4" s="155"/>
      <c r="H4" s="155"/>
      <c r="K4" s="12"/>
      <c r="L4" s="12"/>
      <c r="M4" s="807"/>
      <c r="N4" s="234"/>
      <c r="O4" s="243"/>
      <c r="P4" s="239"/>
      <c r="Q4" s="155"/>
      <c r="R4" s="155"/>
      <c r="U4" s="12"/>
      <c r="V4" s="12"/>
      <c r="W4" s="531"/>
      <c r="X4" s="234"/>
      <c r="Y4" s="243"/>
      <c r="Z4" s="239"/>
      <c r="AA4" s="155"/>
      <c r="AB4" s="155"/>
      <c r="AE4" s="12"/>
      <c r="AF4" s="12"/>
      <c r="AG4" s="807"/>
      <c r="AH4" s="234"/>
      <c r="AI4" s="243"/>
      <c r="AJ4" s="239"/>
      <c r="AK4" s="155"/>
      <c r="AL4" s="155"/>
    </row>
    <row r="5" spans="1:39" ht="15" customHeight="1" x14ac:dyDescent="0.25">
      <c r="A5" s="881" t="s">
        <v>65</v>
      </c>
      <c r="B5" s="1238" t="s">
        <v>70</v>
      </c>
      <c r="C5" s="494">
        <v>85</v>
      </c>
      <c r="D5" s="234">
        <v>44769</v>
      </c>
      <c r="E5" s="251">
        <v>100</v>
      </c>
      <c r="F5" s="239">
        <v>10</v>
      </c>
      <c r="G5" s="244"/>
      <c r="K5" s="942" t="s">
        <v>65</v>
      </c>
      <c r="L5" s="1239" t="s">
        <v>69</v>
      </c>
      <c r="M5" s="494">
        <v>100</v>
      </c>
      <c r="N5" s="234">
        <v>44781</v>
      </c>
      <c r="O5" s="251">
        <v>150</v>
      </c>
      <c r="P5" s="239">
        <v>15</v>
      </c>
      <c r="Q5" s="244"/>
      <c r="U5" s="1072" t="s">
        <v>65</v>
      </c>
      <c r="V5" s="1238" t="s">
        <v>70</v>
      </c>
      <c r="W5" s="494">
        <v>85</v>
      </c>
      <c r="X5" s="234">
        <v>44809</v>
      </c>
      <c r="Y5" s="251">
        <v>150</v>
      </c>
      <c r="Z5" s="239">
        <v>15</v>
      </c>
      <c r="AA5" s="244"/>
      <c r="AE5" s="1072" t="s">
        <v>65</v>
      </c>
      <c r="AF5" s="1239" t="s">
        <v>69</v>
      </c>
      <c r="AG5" s="494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238"/>
      <c r="C6" s="12"/>
      <c r="D6" s="12"/>
      <c r="E6" s="783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240"/>
      <c r="M6" s="494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238"/>
      <c r="W6" s="12"/>
      <c r="X6" s="12"/>
      <c r="Y6" s="783"/>
      <c r="Z6" s="144"/>
      <c r="AA6" s="246">
        <f>Z78</f>
        <v>0</v>
      </c>
      <c r="AB6" s="7">
        <f>Y6-AA6+Y7+Y5-AA5+Y4</f>
        <v>150</v>
      </c>
      <c r="AE6" s="236"/>
      <c r="AF6" s="1240"/>
      <c r="AG6" s="494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4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4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171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259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177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265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15">
        <v>44776</v>
      </c>
      <c r="F11" s="309">
        <f t="shared" si="1"/>
        <v>10</v>
      </c>
      <c r="G11" s="816" t="s">
        <v>192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267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15">
        <v>44781</v>
      </c>
      <c r="F12" s="309">
        <f t="shared" si="1"/>
        <v>10</v>
      </c>
      <c r="G12" s="816" t="s">
        <v>205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61"/>
      <c r="O12" s="962"/>
      <c r="P12" s="961">
        <f>N12</f>
        <v>0</v>
      </c>
      <c r="Q12" s="963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15">
        <v>44784</v>
      </c>
      <c r="F13" s="309">
        <f t="shared" si="1"/>
        <v>20</v>
      </c>
      <c r="G13" s="816" t="s">
        <v>214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61"/>
      <c r="O13" s="962"/>
      <c r="P13" s="961">
        <f>N13</f>
        <v>0</v>
      </c>
      <c r="Q13" s="963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15">
        <v>44793</v>
      </c>
      <c r="F14" s="309">
        <f t="shared" si="1"/>
        <v>10</v>
      </c>
      <c r="G14" s="816" t="s">
        <v>246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61"/>
      <c r="O14" s="962"/>
      <c r="P14" s="961">
        <f t="shared" ref="P14:P76" si="10">N14</f>
        <v>0</v>
      </c>
      <c r="Q14" s="963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15">
        <v>44799</v>
      </c>
      <c r="F15" s="309">
        <f t="shared" si="1"/>
        <v>10</v>
      </c>
      <c r="G15" s="816" t="s">
        <v>267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61"/>
      <c r="O15" s="962"/>
      <c r="P15" s="961">
        <f t="shared" si="10"/>
        <v>0</v>
      </c>
      <c r="Q15" s="963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61"/>
      <c r="E16" s="962"/>
      <c r="F16" s="961">
        <f t="shared" si="1"/>
        <v>0</v>
      </c>
      <c r="G16" s="963"/>
      <c r="H16" s="474"/>
      <c r="I16" s="259">
        <f t="shared" si="6"/>
        <v>100</v>
      </c>
      <c r="L16" s="83">
        <f t="shared" si="2"/>
        <v>12</v>
      </c>
      <c r="M16" s="15"/>
      <c r="N16" s="961"/>
      <c r="O16" s="962"/>
      <c r="P16" s="961">
        <f t="shared" si="10"/>
        <v>0</v>
      </c>
      <c r="Q16" s="963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61"/>
      <c r="E17" s="962"/>
      <c r="F17" s="961">
        <f t="shared" si="1"/>
        <v>0</v>
      </c>
      <c r="G17" s="963"/>
      <c r="H17" s="474"/>
      <c r="I17" s="259">
        <f t="shared" si="6"/>
        <v>100</v>
      </c>
      <c r="L17" s="83">
        <f t="shared" si="2"/>
        <v>12</v>
      </c>
      <c r="M17" s="15"/>
      <c r="N17" s="961"/>
      <c r="O17" s="962"/>
      <c r="P17" s="961">
        <f t="shared" si="10"/>
        <v>0</v>
      </c>
      <c r="Q17" s="963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61"/>
      <c r="E18" s="962"/>
      <c r="F18" s="961">
        <f t="shared" si="1"/>
        <v>0</v>
      </c>
      <c r="G18" s="963"/>
      <c r="H18" s="474"/>
      <c r="I18" s="259">
        <f t="shared" si="6"/>
        <v>100</v>
      </c>
      <c r="K18" s="122"/>
      <c r="L18" s="83">
        <f t="shared" si="2"/>
        <v>12</v>
      </c>
      <c r="M18" s="15"/>
      <c r="N18" s="961"/>
      <c r="O18" s="962"/>
      <c r="P18" s="961">
        <f t="shared" si="10"/>
        <v>0</v>
      </c>
      <c r="Q18" s="963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61"/>
      <c r="E19" s="962"/>
      <c r="F19" s="961">
        <f t="shared" si="1"/>
        <v>0</v>
      </c>
      <c r="G19" s="963"/>
      <c r="H19" s="474"/>
      <c r="I19" s="259">
        <f t="shared" si="6"/>
        <v>100</v>
      </c>
      <c r="K19" s="122"/>
      <c r="L19" s="83">
        <f t="shared" si="2"/>
        <v>12</v>
      </c>
      <c r="M19" s="15"/>
      <c r="N19" s="961"/>
      <c r="O19" s="962"/>
      <c r="P19" s="961">
        <f t="shared" si="10"/>
        <v>0</v>
      </c>
      <c r="Q19" s="963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61"/>
      <c r="E20" s="962"/>
      <c r="F20" s="961">
        <f t="shared" si="1"/>
        <v>0</v>
      </c>
      <c r="G20" s="963"/>
      <c r="H20" s="474"/>
      <c r="I20" s="259">
        <f t="shared" si="6"/>
        <v>100</v>
      </c>
      <c r="K20" s="122"/>
      <c r="L20" s="83">
        <f t="shared" si="2"/>
        <v>12</v>
      </c>
      <c r="M20" s="15"/>
      <c r="N20" s="961"/>
      <c r="O20" s="962"/>
      <c r="P20" s="961">
        <f t="shared" si="10"/>
        <v>0</v>
      </c>
      <c r="Q20" s="963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61"/>
      <c r="E21" s="962"/>
      <c r="F21" s="961">
        <f t="shared" si="1"/>
        <v>0</v>
      </c>
      <c r="G21" s="963"/>
      <c r="H21" s="474"/>
      <c r="I21" s="259">
        <f t="shared" si="6"/>
        <v>100</v>
      </c>
      <c r="K21" s="122"/>
      <c r="L21" s="83">
        <f t="shared" si="2"/>
        <v>12</v>
      </c>
      <c r="M21" s="15"/>
      <c r="N21" s="961"/>
      <c r="O21" s="962"/>
      <c r="P21" s="961">
        <f t="shared" si="10"/>
        <v>0</v>
      </c>
      <c r="Q21" s="963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61"/>
      <c r="E22" s="962"/>
      <c r="F22" s="961">
        <f t="shared" si="1"/>
        <v>0</v>
      </c>
      <c r="G22" s="963"/>
      <c r="H22" s="474"/>
      <c r="I22" s="259">
        <f t="shared" si="6"/>
        <v>100</v>
      </c>
      <c r="K22" s="122"/>
      <c r="L22" s="265">
        <f t="shared" si="2"/>
        <v>12</v>
      </c>
      <c r="M22" s="15"/>
      <c r="N22" s="961"/>
      <c r="O22" s="962"/>
      <c r="P22" s="961">
        <f t="shared" si="10"/>
        <v>0</v>
      </c>
      <c r="Q22" s="963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61"/>
      <c r="E23" s="962"/>
      <c r="F23" s="961">
        <f t="shared" si="1"/>
        <v>0</v>
      </c>
      <c r="G23" s="963"/>
      <c r="H23" s="474"/>
      <c r="I23" s="259">
        <f t="shared" si="6"/>
        <v>100</v>
      </c>
      <c r="K23" s="123"/>
      <c r="L23" s="265">
        <f t="shared" si="2"/>
        <v>12</v>
      </c>
      <c r="M23" s="15"/>
      <c r="N23" s="961"/>
      <c r="O23" s="962"/>
      <c r="P23" s="961">
        <f t="shared" si="10"/>
        <v>0</v>
      </c>
      <c r="Q23" s="963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61"/>
      <c r="E24" s="962"/>
      <c r="F24" s="961">
        <f t="shared" si="1"/>
        <v>0</v>
      </c>
      <c r="G24" s="963"/>
      <c r="H24" s="474"/>
      <c r="I24" s="259">
        <f t="shared" si="6"/>
        <v>100</v>
      </c>
      <c r="K24" s="122"/>
      <c r="L24" s="265">
        <f t="shared" si="2"/>
        <v>12</v>
      </c>
      <c r="M24" s="15"/>
      <c r="N24" s="961"/>
      <c r="O24" s="962"/>
      <c r="P24" s="961">
        <f t="shared" si="10"/>
        <v>0</v>
      </c>
      <c r="Q24" s="963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61"/>
      <c r="E25" s="962"/>
      <c r="F25" s="961">
        <f t="shared" si="1"/>
        <v>0</v>
      </c>
      <c r="G25" s="963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61"/>
      <c r="O25" s="962"/>
      <c r="P25" s="961">
        <f t="shared" si="10"/>
        <v>0</v>
      </c>
      <c r="Q25" s="963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61"/>
      <c r="E26" s="962"/>
      <c r="F26" s="961">
        <f t="shared" si="1"/>
        <v>0</v>
      </c>
      <c r="G26" s="963"/>
      <c r="H26" s="474"/>
      <c r="I26" s="259">
        <f t="shared" si="6"/>
        <v>100</v>
      </c>
      <c r="K26" s="122"/>
      <c r="L26" s="183">
        <f t="shared" si="2"/>
        <v>12</v>
      </c>
      <c r="M26" s="15"/>
      <c r="N26" s="961"/>
      <c r="O26" s="962"/>
      <c r="P26" s="961">
        <f t="shared" si="10"/>
        <v>0</v>
      </c>
      <c r="Q26" s="963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61"/>
      <c r="E27" s="962"/>
      <c r="F27" s="961">
        <f t="shared" si="1"/>
        <v>0</v>
      </c>
      <c r="G27" s="963"/>
      <c r="H27" s="474"/>
      <c r="I27" s="259">
        <f t="shared" si="6"/>
        <v>100</v>
      </c>
      <c r="K27" s="122"/>
      <c r="L27" s="265">
        <f t="shared" si="2"/>
        <v>12</v>
      </c>
      <c r="M27" s="15"/>
      <c r="N27" s="961"/>
      <c r="O27" s="962"/>
      <c r="P27" s="961">
        <f t="shared" si="10"/>
        <v>0</v>
      </c>
      <c r="Q27" s="963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61"/>
      <c r="O28" s="962"/>
      <c r="P28" s="961">
        <f t="shared" si="10"/>
        <v>0</v>
      </c>
      <c r="Q28" s="963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82"/>
      <c r="E29" s="883"/>
      <c r="F29" s="882">
        <f t="shared" si="1"/>
        <v>0</v>
      </c>
      <c r="G29" s="884"/>
      <c r="H29" s="885"/>
      <c r="I29" s="259">
        <f t="shared" si="6"/>
        <v>100</v>
      </c>
      <c r="K29" s="122"/>
      <c r="L29" s="265">
        <f t="shared" si="2"/>
        <v>12</v>
      </c>
      <c r="M29" s="15"/>
      <c r="N29" s="961"/>
      <c r="O29" s="962"/>
      <c r="P29" s="961">
        <f t="shared" si="10"/>
        <v>0</v>
      </c>
      <c r="Q29" s="963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82"/>
      <c r="E30" s="883"/>
      <c r="F30" s="882">
        <f t="shared" si="1"/>
        <v>0</v>
      </c>
      <c r="G30" s="884"/>
      <c r="H30" s="885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82"/>
      <c r="E31" s="883"/>
      <c r="F31" s="882">
        <f t="shared" si="1"/>
        <v>0</v>
      </c>
      <c r="G31" s="884"/>
      <c r="H31" s="885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82"/>
      <c r="E32" s="883"/>
      <c r="F32" s="882">
        <f t="shared" si="1"/>
        <v>0</v>
      </c>
      <c r="G32" s="884"/>
      <c r="H32" s="885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82"/>
      <c r="E33" s="883"/>
      <c r="F33" s="882">
        <f t="shared" si="1"/>
        <v>0</v>
      </c>
      <c r="G33" s="884"/>
      <c r="H33" s="885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82"/>
      <c r="E34" s="883"/>
      <c r="F34" s="882">
        <f t="shared" si="1"/>
        <v>0</v>
      </c>
      <c r="G34" s="884"/>
      <c r="H34" s="885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82"/>
      <c r="E35" s="883"/>
      <c r="F35" s="882">
        <f t="shared" si="1"/>
        <v>0</v>
      </c>
      <c r="G35" s="884"/>
      <c r="H35" s="885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82"/>
      <c r="E36" s="883"/>
      <c r="F36" s="882">
        <f t="shared" si="1"/>
        <v>0</v>
      </c>
      <c r="G36" s="884"/>
      <c r="H36" s="885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82"/>
      <c r="E37" s="883"/>
      <c r="F37" s="882">
        <f t="shared" si="1"/>
        <v>0</v>
      </c>
      <c r="G37" s="884"/>
      <c r="H37" s="885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82"/>
      <c r="E38" s="883"/>
      <c r="F38" s="882">
        <f t="shared" si="1"/>
        <v>0</v>
      </c>
      <c r="G38" s="884"/>
      <c r="H38" s="885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82"/>
      <c r="E39" s="883"/>
      <c r="F39" s="882">
        <f t="shared" si="1"/>
        <v>0</v>
      </c>
      <c r="G39" s="884"/>
      <c r="H39" s="885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94" t="s">
        <v>11</v>
      </c>
      <c r="D83" s="1195"/>
      <c r="E83" s="57">
        <f>E5+E6-F78+E7</f>
        <v>100</v>
      </c>
      <c r="F83" s="73"/>
      <c r="M83" s="1194" t="s">
        <v>11</v>
      </c>
      <c r="N83" s="1195"/>
      <c r="O83" s="57">
        <f>O5+O6-P78+O7</f>
        <v>120</v>
      </c>
      <c r="P83" s="73"/>
      <c r="W83" s="1194" t="s">
        <v>11</v>
      </c>
      <c r="X83" s="1195"/>
      <c r="Y83" s="57">
        <f>Y5+Y6-Z78+Y7</f>
        <v>150</v>
      </c>
      <c r="Z83" s="73"/>
      <c r="AG83" s="1194" t="s">
        <v>11</v>
      </c>
      <c r="AH83" s="1195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E24" sqref="E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210"/>
      <c r="B5" s="1202" t="s">
        <v>105</v>
      </c>
      <c r="C5" s="200"/>
      <c r="D5" s="149"/>
      <c r="E5" s="132"/>
      <c r="F5" s="229"/>
      <c r="G5" s="254"/>
      <c r="H5" s="138">
        <f>E4+E5-G5+E6+E7</f>
        <v>0</v>
      </c>
    </row>
    <row r="6" spans="1:9" x14ac:dyDescent="0.25">
      <c r="A6" s="1210"/>
      <c r="B6" s="1202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844" t="s">
        <v>127</v>
      </c>
    </row>
    <row r="9" spans="1:9" ht="15.75" thickTop="1" x14ac:dyDescent="0.25">
      <c r="A9" s="73"/>
      <c r="B9" s="790">
        <f>F5-C9</f>
        <v>0</v>
      </c>
      <c r="C9" s="247"/>
      <c r="D9" s="92"/>
      <c r="E9" s="196"/>
      <c r="F9" s="248">
        <f>D9</f>
        <v>0</v>
      </c>
      <c r="G9" s="249"/>
      <c r="H9" s="250"/>
      <c r="I9" s="845">
        <f>H9*F9</f>
        <v>0</v>
      </c>
    </row>
    <row r="10" spans="1:9" x14ac:dyDescent="0.25">
      <c r="B10" s="790">
        <f>B9-C10</f>
        <v>0</v>
      </c>
      <c r="C10" s="15"/>
      <c r="D10" s="92"/>
      <c r="E10" s="196"/>
      <c r="F10" s="248">
        <f t="shared" ref="F10:F30" si="0">D10</f>
        <v>0</v>
      </c>
      <c r="G10" s="249"/>
      <c r="H10" s="250"/>
      <c r="I10" s="846">
        <f t="shared" ref="I10:I30" si="1">H10*F10</f>
        <v>0</v>
      </c>
    </row>
    <row r="11" spans="1:9" x14ac:dyDescent="0.25">
      <c r="A11" s="55" t="s">
        <v>32</v>
      </c>
      <c r="B11" s="790">
        <f t="shared" ref="B11:B30" si="2">B10-C11</f>
        <v>0</v>
      </c>
      <c r="C11" s="247"/>
      <c r="D11" s="92"/>
      <c r="E11" s="196"/>
      <c r="F11" s="248">
        <f t="shared" si="0"/>
        <v>0</v>
      </c>
      <c r="G11" s="249"/>
      <c r="H11" s="250"/>
      <c r="I11" s="846">
        <f t="shared" si="1"/>
        <v>0</v>
      </c>
    </row>
    <row r="12" spans="1:9" x14ac:dyDescent="0.25">
      <c r="A12" s="85"/>
      <c r="B12" s="790">
        <f t="shared" si="2"/>
        <v>0</v>
      </c>
      <c r="C12" s="15"/>
      <c r="D12" s="92"/>
      <c r="E12" s="196"/>
      <c r="F12" s="248">
        <f t="shared" si="0"/>
        <v>0</v>
      </c>
      <c r="G12" s="249"/>
      <c r="H12" s="250"/>
      <c r="I12" s="846">
        <f t="shared" si="1"/>
        <v>0</v>
      </c>
    </row>
    <row r="13" spans="1:9" x14ac:dyDescent="0.25">
      <c r="B13" s="790">
        <f t="shared" si="2"/>
        <v>0</v>
      </c>
      <c r="C13" s="247"/>
      <c r="D13" s="92"/>
      <c r="E13" s="196"/>
      <c r="F13" s="248">
        <f t="shared" si="0"/>
        <v>0</v>
      </c>
      <c r="G13" s="249"/>
      <c r="H13" s="250"/>
      <c r="I13" s="846">
        <f t="shared" si="1"/>
        <v>0</v>
      </c>
    </row>
    <row r="14" spans="1:9" x14ac:dyDescent="0.25">
      <c r="A14" s="55" t="s">
        <v>33</v>
      </c>
      <c r="B14" s="790">
        <f t="shared" si="2"/>
        <v>0</v>
      </c>
      <c r="C14" s="15"/>
      <c r="D14" s="92"/>
      <c r="E14" s="196"/>
      <c r="F14" s="248">
        <f t="shared" si="0"/>
        <v>0</v>
      </c>
      <c r="G14" s="249"/>
      <c r="H14" s="250"/>
      <c r="I14" s="846">
        <f t="shared" si="1"/>
        <v>0</v>
      </c>
    </row>
    <row r="15" spans="1:9" x14ac:dyDescent="0.25">
      <c r="B15" s="790">
        <f t="shared" si="2"/>
        <v>0</v>
      </c>
      <c r="C15" s="247"/>
      <c r="D15" s="92"/>
      <c r="E15" s="196"/>
      <c r="F15" s="248">
        <f t="shared" si="0"/>
        <v>0</v>
      </c>
      <c r="G15" s="249"/>
      <c r="H15" s="250"/>
      <c r="I15" s="846">
        <f t="shared" si="1"/>
        <v>0</v>
      </c>
    </row>
    <row r="16" spans="1:9" x14ac:dyDescent="0.25">
      <c r="B16" s="790">
        <f t="shared" si="2"/>
        <v>0</v>
      </c>
      <c r="C16" s="15"/>
      <c r="D16" s="92"/>
      <c r="E16" s="196"/>
      <c r="F16" s="248">
        <f t="shared" si="0"/>
        <v>0</v>
      </c>
      <c r="G16" s="249"/>
      <c r="H16" s="250"/>
      <c r="I16" s="846">
        <f t="shared" si="1"/>
        <v>0</v>
      </c>
    </row>
    <row r="17" spans="2:9" x14ac:dyDescent="0.25">
      <c r="B17" s="790">
        <f t="shared" si="2"/>
        <v>0</v>
      </c>
      <c r="C17" s="247"/>
      <c r="D17" s="92"/>
      <c r="E17" s="196"/>
      <c r="F17" s="248">
        <f t="shared" si="0"/>
        <v>0</v>
      </c>
      <c r="G17" s="249"/>
      <c r="H17" s="250"/>
      <c r="I17" s="846">
        <f t="shared" si="1"/>
        <v>0</v>
      </c>
    </row>
    <row r="18" spans="2:9" x14ac:dyDescent="0.25">
      <c r="B18" s="790">
        <f t="shared" si="2"/>
        <v>0</v>
      </c>
      <c r="C18" s="247"/>
      <c r="D18" s="263"/>
      <c r="E18" s="1060"/>
      <c r="F18" s="248">
        <f t="shared" si="0"/>
        <v>0</v>
      </c>
      <c r="G18" s="249"/>
      <c r="H18" s="250"/>
      <c r="I18" s="1105">
        <f t="shared" si="1"/>
        <v>0</v>
      </c>
    </row>
    <row r="19" spans="2:9" x14ac:dyDescent="0.25">
      <c r="B19" s="790">
        <f t="shared" si="2"/>
        <v>0</v>
      </c>
      <c r="C19" s="247"/>
      <c r="D19" s="263"/>
      <c r="E19" s="1060"/>
      <c r="F19" s="248">
        <f t="shared" si="0"/>
        <v>0</v>
      </c>
      <c r="G19" s="249"/>
      <c r="H19" s="250"/>
      <c r="I19" s="1105">
        <f t="shared" si="1"/>
        <v>0</v>
      </c>
    </row>
    <row r="20" spans="2:9" x14ac:dyDescent="0.25">
      <c r="B20" s="790">
        <f t="shared" si="2"/>
        <v>0</v>
      </c>
      <c r="C20" s="247"/>
      <c r="D20" s="263"/>
      <c r="E20" s="1060"/>
      <c r="F20" s="248">
        <f t="shared" si="0"/>
        <v>0</v>
      </c>
      <c r="G20" s="249"/>
      <c r="H20" s="250"/>
      <c r="I20" s="1105">
        <f t="shared" si="1"/>
        <v>0</v>
      </c>
    </row>
    <row r="21" spans="2:9" x14ac:dyDescent="0.25">
      <c r="B21" s="790">
        <f t="shared" si="2"/>
        <v>0</v>
      </c>
      <c r="C21" s="247"/>
      <c r="D21" s="263"/>
      <c r="E21" s="1060"/>
      <c r="F21" s="248">
        <f t="shared" si="0"/>
        <v>0</v>
      </c>
      <c r="G21" s="249"/>
      <c r="H21" s="250"/>
      <c r="I21" s="1105">
        <f t="shared" si="1"/>
        <v>0</v>
      </c>
    </row>
    <row r="22" spans="2:9" x14ac:dyDescent="0.25">
      <c r="B22" s="790">
        <f t="shared" si="2"/>
        <v>0</v>
      </c>
      <c r="C22" s="247"/>
      <c r="D22" s="263"/>
      <c r="E22" s="1060"/>
      <c r="F22" s="248">
        <f t="shared" si="0"/>
        <v>0</v>
      </c>
      <c r="G22" s="249"/>
      <c r="H22" s="250"/>
      <c r="I22" s="1105">
        <f t="shared" si="1"/>
        <v>0</v>
      </c>
    </row>
    <row r="23" spans="2:9" x14ac:dyDescent="0.25">
      <c r="B23" s="790">
        <f t="shared" si="2"/>
        <v>0</v>
      </c>
      <c r="C23" s="247"/>
      <c r="D23" s="263"/>
      <c r="E23" s="1060"/>
      <c r="F23" s="248">
        <f t="shared" si="0"/>
        <v>0</v>
      </c>
      <c r="G23" s="249"/>
      <c r="H23" s="250"/>
      <c r="I23" s="1105">
        <f t="shared" si="1"/>
        <v>0</v>
      </c>
    </row>
    <row r="24" spans="2:9" x14ac:dyDescent="0.25">
      <c r="B24" s="790">
        <f t="shared" si="2"/>
        <v>0</v>
      </c>
      <c r="C24" s="247"/>
      <c r="D24" s="263"/>
      <c r="E24" s="1060"/>
      <c r="F24" s="248">
        <f t="shared" si="0"/>
        <v>0</v>
      </c>
      <c r="G24" s="249"/>
      <c r="H24" s="250"/>
      <c r="I24" s="1105">
        <f t="shared" si="1"/>
        <v>0</v>
      </c>
    </row>
    <row r="25" spans="2:9" x14ac:dyDescent="0.25">
      <c r="B25" s="790">
        <f t="shared" si="2"/>
        <v>0</v>
      </c>
      <c r="C25" s="247"/>
      <c r="D25" s="263"/>
      <c r="E25" s="1060"/>
      <c r="F25" s="248">
        <f t="shared" si="0"/>
        <v>0</v>
      </c>
      <c r="G25" s="249"/>
      <c r="H25" s="250"/>
      <c r="I25" s="1105">
        <f t="shared" si="1"/>
        <v>0</v>
      </c>
    </row>
    <row r="26" spans="2:9" x14ac:dyDescent="0.25">
      <c r="B26" s="790">
        <f t="shared" si="2"/>
        <v>0</v>
      </c>
      <c r="C26" s="247"/>
      <c r="D26" s="263"/>
      <c r="E26" s="1060"/>
      <c r="F26" s="248">
        <f t="shared" si="0"/>
        <v>0</v>
      </c>
      <c r="G26" s="249"/>
      <c r="H26" s="250"/>
      <c r="I26" s="1105">
        <f t="shared" si="1"/>
        <v>0</v>
      </c>
    </row>
    <row r="27" spans="2:9" x14ac:dyDescent="0.25">
      <c r="B27" s="790">
        <f t="shared" si="2"/>
        <v>0</v>
      </c>
      <c r="C27" s="247"/>
      <c r="D27" s="263"/>
      <c r="E27" s="1060"/>
      <c r="F27" s="248">
        <f t="shared" si="0"/>
        <v>0</v>
      </c>
      <c r="G27" s="249"/>
      <c r="H27" s="250"/>
      <c r="I27" s="1105">
        <f t="shared" si="1"/>
        <v>0</v>
      </c>
    </row>
    <row r="28" spans="2:9" x14ac:dyDescent="0.25">
      <c r="B28" s="790">
        <f t="shared" si="2"/>
        <v>0</v>
      </c>
      <c r="C28" s="15"/>
      <c r="D28" s="357"/>
      <c r="E28" s="196"/>
      <c r="F28" s="248">
        <f t="shared" si="0"/>
        <v>0</v>
      </c>
      <c r="G28" s="249"/>
      <c r="H28" s="250"/>
      <c r="I28" s="846">
        <f t="shared" si="1"/>
        <v>0</v>
      </c>
    </row>
    <row r="29" spans="2:9" ht="15.75" thickBot="1" x14ac:dyDescent="0.3">
      <c r="B29" s="790">
        <f t="shared" si="2"/>
        <v>0</v>
      </c>
      <c r="C29" s="247"/>
      <c r="D29" s="357"/>
      <c r="E29" s="196"/>
      <c r="F29" s="248">
        <f t="shared" si="0"/>
        <v>0</v>
      </c>
      <c r="G29" s="249"/>
      <c r="H29" s="250"/>
      <c r="I29" s="847">
        <f t="shared" si="1"/>
        <v>0</v>
      </c>
    </row>
    <row r="30" spans="2:9" ht="15.75" thickBot="1" x14ac:dyDescent="0.3">
      <c r="B30" s="790">
        <f t="shared" si="2"/>
        <v>0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0</v>
      </c>
      <c r="D31" s="660">
        <f>SUM(D9:D30)</f>
        <v>0</v>
      </c>
      <c r="E31" s="13"/>
      <c r="F31" s="6">
        <f>SUM(F9:F30)</f>
        <v>0</v>
      </c>
      <c r="G31" s="31"/>
      <c r="H31" s="17"/>
      <c r="I31" s="84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33" t="s">
        <v>19</v>
      </c>
      <c r="D34" s="123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41" t="s">
        <v>291</v>
      </c>
      <c r="B1" s="1241"/>
      <c r="C1" s="1241"/>
      <c r="D1" s="1241"/>
      <c r="E1" s="1241"/>
      <c r="F1" s="1241"/>
      <c r="G1" s="1241"/>
      <c r="H1" s="1241"/>
      <c r="I1" s="1241"/>
      <c r="J1" s="99">
        <v>1</v>
      </c>
    </row>
    <row r="2" spans="1:10" ht="15.75" thickBot="1" x14ac:dyDescent="0.3">
      <c r="B2" s="226"/>
      <c r="D2" s="47"/>
      <c r="F2" s="5"/>
    </row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81"/>
      <c r="B4" s="781"/>
      <c r="C4" s="271"/>
      <c r="D4" s="876"/>
      <c r="E4" s="877"/>
      <c r="F4" s="292"/>
      <c r="G4" s="73"/>
    </row>
    <row r="5" spans="1:10" ht="15" customHeight="1" x14ac:dyDescent="0.25">
      <c r="A5" s="1244" t="s">
        <v>52</v>
      </c>
      <c r="B5" s="1245" t="s">
        <v>91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</row>
    <row r="6" spans="1:10" ht="16.5" customHeight="1" x14ac:dyDescent="0.25">
      <c r="A6" s="1244"/>
      <c r="B6" s="1246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</row>
    <row r="7" spans="1:10" ht="15.75" customHeight="1" thickBot="1" x14ac:dyDescent="0.35">
      <c r="A7" s="1244"/>
      <c r="B7" s="1246"/>
      <c r="C7" s="271"/>
      <c r="D7" s="401"/>
      <c r="E7" s="313"/>
      <c r="F7" s="292"/>
      <c r="G7" s="229"/>
      <c r="H7" s="226"/>
      <c r="I7" s="567"/>
      <c r="J7" s="457"/>
    </row>
    <row r="8" spans="1:10" ht="16.5" customHeight="1" thickTop="1" thickBot="1" x14ac:dyDescent="0.3">
      <c r="A8" s="226"/>
      <c r="B8" s="528"/>
      <c r="C8" s="271"/>
      <c r="D8" s="401"/>
      <c r="E8" s="289"/>
      <c r="F8" s="290"/>
      <c r="G8" s="229"/>
      <c r="H8" s="226"/>
      <c r="I8" s="1236" t="s">
        <v>47</v>
      </c>
      <c r="J8" s="1242" t="s">
        <v>4</v>
      </c>
    </row>
    <row r="9" spans="1:10" ht="16.5" customHeight="1" thickTop="1" thickBot="1" x14ac:dyDescent="0.3">
      <c r="A9" s="77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37"/>
      <c r="J9" s="1243"/>
    </row>
    <row r="10" spans="1:10" ht="15.75" thickTop="1" x14ac:dyDescent="0.25">
      <c r="A10" s="775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148</v>
      </c>
      <c r="H10" s="250">
        <v>84</v>
      </c>
      <c r="I10" s="251">
        <f>E4+E5+E6-F10+E7+E8</f>
        <v>6965.59</v>
      </c>
      <c r="J10" s="252">
        <f>F4+F5+F6+F7-C10+F8</f>
        <v>273</v>
      </c>
    </row>
    <row r="11" spans="1:10" x14ac:dyDescent="0.25">
      <c r="A11" s="775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143</v>
      </c>
      <c r="H11" s="250">
        <v>84</v>
      </c>
      <c r="I11" s="251">
        <f>I10-F11</f>
        <v>6860.52</v>
      </c>
      <c r="J11" s="252">
        <f>J10-C11</f>
        <v>269</v>
      </c>
    </row>
    <row r="12" spans="1:10" x14ac:dyDescent="0.25">
      <c r="A12" s="776" t="s">
        <v>32</v>
      </c>
      <c r="B12" s="83"/>
      <c r="C12" s="15">
        <v>1</v>
      </c>
      <c r="D12" s="151">
        <v>22.66</v>
      </c>
      <c r="E12" s="843">
        <v>44756</v>
      </c>
      <c r="F12" s="248">
        <f>D12</f>
        <v>22.66</v>
      </c>
      <c r="G12" s="249" t="s">
        <v>149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</row>
    <row r="13" spans="1:10" x14ac:dyDescent="0.25">
      <c r="A13" s="777"/>
      <c r="B13" s="83"/>
      <c r="C13" s="15">
        <v>2</v>
      </c>
      <c r="D13" s="151">
        <v>58.23</v>
      </c>
      <c r="E13" s="440">
        <v>44756</v>
      </c>
      <c r="F13" s="248">
        <f t="shared" ref="F13:F52" si="2">D13</f>
        <v>58.23</v>
      </c>
      <c r="G13" s="249" t="s">
        <v>149</v>
      </c>
      <c r="H13" s="250">
        <v>84</v>
      </c>
      <c r="I13" s="251">
        <f t="shared" si="0"/>
        <v>6779.630000000001</v>
      </c>
      <c r="J13" s="252">
        <f t="shared" si="1"/>
        <v>266</v>
      </c>
    </row>
    <row r="14" spans="1:10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2"/>
        <v>103.37</v>
      </c>
      <c r="G14" s="249" t="s">
        <v>151</v>
      </c>
      <c r="H14" s="250">
        <v>84</v>
      </c>
      <c r="I14" s="251">
        <f t="shared" si="0"/>
        <v>6676.2600000000011</v>
      </c>
      <c r="J14" s="252">
        <f t="shared" si="1"/>
        <v>262</v>
      </c>
    </row>
    <row r="15" spans="1:10" x14ac:dyDescent="0.25">
      <c r="A15" s="778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2"/>
        <v>99.47</v>
      </c>
      <c r="G15" s="249" t="s">
        <v>151</v>
      </c>
      <c r="H15" s="250">
        <v>84</v>
      </c>
      <c r="I15" s="251">
        <f t="shared" si="0"/>
        <v>6576.7900000000009</v>
      </c>
      <c r="J15" s="252">
        <f t="shared" si="1"/>
        <v>258</v>
      </c>
    </row>
    <row r="16" spans="1:10" x14ac:dyDescent="0.25">
      <c r="A16" s="777"/>
      <c r="B16" s="83"/>
      <c r="C16" s="15">
        <v>4</v>
      </c>
      <c r="D16" s="151">
        <v>109.66</v>
      </c>
      <c r="E16" s="304">
        <v>44756</v>
      </c>
      <c r="F16" s="248">
        <f t="shared" si="2"/>
        <v>109.66</v>
      </c>
      <c r="G16" s="249" t="s">
        <v>153</v>
      </c>
      <c r="H16" s="250">
        <v>84</v>
      </c>
      <c r="I16" s="251">
        <f t="shared" si="0"/>
        <v>6467.130000000001</v>
      </c>
      <c r="J16" s="252">
        <f t="shared" si="1"/>
        <v>254</v>
      </c>
    </row>
    <row r="17" spans="1:10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2"/>
        <v>55.01</v>
      </c>
      <c r="G17" s="249" t="s">
        <v>159</v>
      </c>
      <c r="H17" s="250">
        <v>84</v>
      </c>
      <c r="I17" s="251">
        <f t="shared" si="0"/>
        <v>6412.1200000000008</v>
      </c>
      <c r="J17" s="252">
        <f t="shared" si="1"/>
        <v>252</v>
      </c>
    </row>
    <row r="18" spans="1:10" x14ac:dyDescent="0.25">
      <c r="A18" s="775"/>
      <c r="B18" s="83"/>
      <c r="C18" s="15">
        <v>4</v>
      </c>
      <c r="D18" s="151">
        <v>106.28</v>
      </c>
      <c r="E18" s="440">
        <v>44761</v>
      </c>
      <c r="F18" s="248">
        <f t="shared" si="2"/>
        <v>106.28</v>
      </c>
      <c r="G18" s="521" t="s">
        <v>160</v>
      </c>
      <c r="H18" s="250">
        <v>84</v>
      </c>
      <c r="I18" s="251">
        <f t="shared" si="0"/>
        <v>6305.8400000000011</v>
      </c>
      <c r="J18" s="252">
        <f t="shared" si="1"/>
        <v>248</v>
      </c>
    </row>
    <row r="19" spans="1:10" x14ac:dyDescent="0.25">
      <c r="A19" s="775"/>
      <c r="B19" s="83"/>
      <c r="C19" s="53">
        <v>4</v>
      </c>
      <c r="D19" s="151">
        <v>102.17</v>
      </c>
      <c r="E19" s="440">
        <v>44764</v>
      </c>
      <c r="F19" s="248">
        <f t="shared" si="2"/>
        <v>102.17</v>
      </c>
      <c r="G19" s="249" t="s">
        <v>165</v>
      </c>
      <c r="H19" s="250">
        <v>84</v>
      </c>
      <c r="I19" s="251">
        <f t="shared" si="0"/>
        <v>6203.670000000001</v>
      </c>
      <c r="J19" s="252">
        <f t="shared" si="1"/>
        <v>244</v>
      </c>
    </row>
    <row r="20" spans="1:10" x14ac:dyDescent="0.25">
      <c r="A20" s="775"/>
      <c r="B20" s="83"/>
      <c r="C20" s="15">
        <v>2</v>
      </c>
      <c r="D20" s="151">
        <v>49.39</v>
      </c>
      <c r="E20" s="300">
        <v>44770</v>
      </c>
      <c r="F20" s="69">
        <f t="shared" si="2"/>
        <v>49.39</v>
      </c>
      <c r="G20" s="249" t="s">
        <v>173</v>
      </c>
      <c r="H20" s="250">
        <v>84</v>
      </c>
      <c r="I20" s="251">
        <f t="shared" si="0"/>
        <v>6154.2800000000007</v>
      </c>
      <c r="J20" s="252">
        <f t="shared" si="1"/>
        <v>242</v>
      </c>
    </row>
    <row r="21" spans="1:10" x14ac:dyDescent="0.25">
      <c r="A21" s="775"/>
      <c r="B21" s="83"/>
      <c r="C21" s="15">
        <v>1</v>
      </c>
      <c r="D21" s="151">
        <v>24.57</v>
      </c>
      <c r="E21" s="300">
        <v>44770</v>
      </c>
      <c r="F21" s="69">
        <f t="shared" si="2"/>
        <v>24.57</v>
      </c>
      <c r="G21" s="249" t="s">
        <v>175</v>
      </c>
      <c r="H21" s="250">
        <v>86</v>
      </c>
      <c r="I21" s="251">
        <f t="shared" si="0"/>
        <v>6129.7100000000009</v>
      </c>
      <c r="J21" s="252">
        <f t="shared" si="1"/>
        <v>241</v>
      </c>
    </row>
    <row r="22" spans="1:10" x14ac:dyDescent="0.25">
      <c r="A22" s="775"/>
      <c r="B22" s="83"/>
      <c r="C22" s="15">
        <v>4</v>
      </c>
      <c r="D22" s="151">
        <v>108.47</v>
      </c>
      <c r="E22" s="301">
        <v>44770</v>
      </c>
      <c r="F22" s="69">
        <f t="shared" si="2"/>
        <v>108.47</v>
      </c>
      <c r="G22" s="70" t="s">
        <v>174</v>
      </c>
      <c r="H22" s="71">
        <v>84</v>
      </c>
      <c r="I22" s="251">
        <f t="shared" si="0"/>
        <v>6021.2400000000007</v>
      </c>
      <c r="J22" s="252">
        <f t="shared" si="1"/>
        <v>237</v>
      </c>
    </row>
    <row r="23" spans="1:10" x14ac:dyDescent="0.25">
      <c r="A23" s="775"/>
      <c r="B23" s="83"/>
      <c r="C23" s="15">
        <v>1</v>
      </c>
      <c r="D23" s="151">
        <v>23.31</v>
      </c>
      <c r="E23" s="301">
        <v>44772</v>
      </c>
      <c r="F23" s="69">
        <f t="shared" si="2"/>
        <v>23.31</v>
      </c>
      <c r="G23" s="70" t="s">
        <v>178</v>
      </c>
      <c r="H23" s="71">
        <v>84</v>
      </c>
      <c r="I23" s="251">
        <f t="shared" si="0"/>
        <v>5997.93</v>
      </c>
      <c r="J23" s="252">
        <f t="shared" si="1"/>
        <v>236</v>
      </c>
    </row>
    <row r="24" spans="1:10" x14ac:dyDescent="0.25">
      <c r="A24" s="2"/>
      <c r="B24" s="83"/>
      <c r="C24" s="15">
        <v>4</v>
      </c>
      <c r="D24" s="978">
        <v>110.66</v>
      </c>
      <c r="E24" s="974">
        <v>44776</v>
      </c>
      <c r="F24" s="964">
        <f t="shared" si="2"/>
        <v>110.66</v>
      </c>
      <c r="G24" s="972" t="s">
        <v>192</v>
      </c>
      <c r="H24" s="973">
        <v>84</v>
      </c>
      <c r="I24" s="251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978">
        <v>56.86</v>
      </c>
      <c r="E25" s="974">
        <v>44778</v>
      </c>
      <c r="F25" s="964">
        <f t="shared" si="2"/>
        <v>56.86</v>
      </c>
      <c r="G25" s="972" t="s">
        <v>197</v>
      </c>
      <c r="H25" s="973">
        <v>84</v>
      </c>
      <c r="I25" s="251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978">
        <v>104.61</v>
      </c>
      <c r="E26" s="974">
        <v>44781</v>
      </c>
      <c r="F26" s="964">
        <f t="shared" si="2"/>
        <v>104.61</v>
      </c>
      <c r="G26" s="972" t="s">
        <v>205</v>
      </c>
      <c r="H26" s="973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978">
        <v>56.75</v>
      </c>
      <c r="E27" s="974">
        <v>44783</v>
      </c>
      <c r="F27" s="964">
        <f t="shared" si="2"/>
        <v>56.75</v>
      </c>
      <c r="G27" s="972" t="s">
        <v>213</v>
      </c>
      <c r="H27" s="973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978">
        <v>101.28</v>
      </c>
      <c r="E28" s="974">
        <v>44784</v>
      </c>
      <c r="F28" s="964">
        <f t="shared" si="2"/>
        <v>101.28</v>
      </c>
      <c r="G28" s="972" t="s">
        <v>214</v>
      </c>
      <c r="H28" s="973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978">
        <v>25.62</v>
      </c>
      <c r="E29" s="974">
        <v>44785</v>
      </c>
      <c r="F29" s="964">
        <f t="shared" si="2"/>
        <v>25.62</v>
      </c>
      <c r="G29" s="972" t="s">
        <v>216</v>
      </c>
      <c r="H29" s="973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978">
        <v>53.43</v>
      </c>
      <c r="E30" s="974">
        <v>44785</v>
      </c>
      <c r="F30" s="964">
        <f t="shared" si="2"/>
        <v>53.43</v>
      </c>
      <c r="G30" s="972" t="s">
        <v>216</v>
      </c>
      <c r="H30" s="973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978">
        <v>56.1</v>
      </c>
      <c r="E31" s="974">
        <v>44786</v>
      </c>
      <c r="F31" s="964">
        <f t="shared" si="2"/>
        <v>56.1</v>
      </c>
      <c r="G31" s="972" t="s">
        <v>221</v>
      </c>
      <c r="H31" s="973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978">
        <v>56.8</v>
      </c>
      <c r="E32" s="974">
        <v>44788</v>
      </c>
      <c r="F32" s="964">
        <f t="shared" si="2"/>
        <v>56.8</v>
      </c>
      <c r="G32" s="972" t="s">
        <v>228</v>
      </c>
      <c r="H32" s="973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978">
        <v>105.74</v>
      </c>
      <c r="E33" s="974">
        <v>44788</v>
      </c>
      <c r="F33" s="964">
        <f t="shared" si="2"/>
        <v>105.74</v>
      </c>
      <c r="G33" s="972" t="s">
        <v>229</v>
      </c>
      <c r="H33" s="973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978">
        <f>27.67+21.86</f>
        <v>49.53</v>
      </c>
      <c r="E34" s="974">
        <v>44790</v>
      </c>
      <c r="F34" s="964">
        <f t="shared" si="2"/>
        <v>49.53</v>
      </c>
      <c r="G34" s="972" t="s">
        <v>235</v>
      </c>
      <c r="H34" s="973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978">
        <v>107.94</v>
      </c>
      <c r="E35" s="974">
        <v>44792</v>
      </c>
      <c r="F35" s="964">
        <f t="shared" si="2"/>
        <v>107.94</v>
      </c>
      <c r="G35" s="972" t="s">
        <v>237</v>
      </c>
      <c r="H35" s="973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978">
        <v>102.16</v>
      </c>
      <c r="E36" s="974">
        <v>44792</v>
      </c>
      <c r="F36" s="964">
        <f t="shared" si="2"/>
        <v>102.16</v>
      </c>
      <c r="G36" s="972" t="s">
        <v>241</v>
      </c>
      <c r="H36" s="973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978">
        <v>104.16</v>
      </c>
      <c r="E37" s="974">
        <v>44793</v>
      </c>
      <c r="F37" s="964">
        <f t="shared" si="2"/>
        <v>104.16</v>
      </c>
      <c r="G37" s="972" t="s">
        <v>246</v>
      </c>
      <c r="H37" s="973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978">
        <v>50.52</v>
      </c>
      <c r="E38" s="974">
        <v>44795</v>
      </c>
      <c r="F38" s="964">
        <f t="shared" si="2"/>
        <v>50.52</v>
      </c>
      <c r="G38" s="972" t="s">
        <v>252</v>
      </c>
      <c r="H38" s="973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978">
        <v>49.23</v>
      </c>
      <c r="E39" s="974">
        <v>44798</v>
      </c>
      <c r="F39" s="964">
        <f t="shared" si="2"/>
        <v>49.23</v>
      </c>
      <c r="G39" s="972" t="s">
        <v>262</v>
      </c>
      <c r="H39" s="973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978">
        <v>157.43</v>
      </c>
      <c r="E40" s="974">
        <v>44798</v>
      </c>
      <c r="F40" s="964">
        <f t="shared" si="2"/>
        <v>157.43</v>
      </c>
      <c r="G40" s="972" t="s">
        <v>263</v>
      </c>
      <c r="H40" s="973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106"/>
      <c r="E41" s="1107"/>
      <c r="F41" s="1103">
        <f t="shared" si="2"/>
        <v>0</v>
      </c>
      <c r="G41" s="1104"/>
      <c r="H41" s="20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106"/>
      <c r="E42" s="1107"/>
      <c r="F42" s="1103">
        <f t="shared" si="2"/>
        <v>0</v>
      </c>
      <c r="G42" s="1104"/>
      <c r="H42" s="20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106"/>
      <c r="E43" s="1107"/>
      <c r="F43" s="1103">
        <f t="shared" si="2"/>
        <v>0</v>
      </c>
      <c r="G43" s="1104"/>
      <c r="H43" s="20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106"/>
      <c r="E44" s="1107"/>
      <c r="F44" s="1103">
        <f t="shared" si="2"/>
        <v>0</v>
      </c>
      <c r="G44" s="1104"/>
      <c r="H44" s="20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106"/>
      <c r="E45" s="1107"/>
      <c r="F45" s="1103">
        <f t="shared" si="2"/>
        <v>0</v>
      </c>
      <c r="G45" s="1104"/>
      <c r="H45" s="20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106"/>
      <c r="E46" s="1107"/>
      <c r="F46" s="1103">
        <f t="shared" si="2"/>
        <v>0</v>
      </c>
      <c r="G46" s="1104"/>
      <c r="H46" s="20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106"/>
      <c r="E47" s="1107"/>
      <c r="F47" s="1103">
        <f t="shared" si="2"/>
        <v>0</v>
      </c>
      <c r="G47" s="1104"/>
      <c r="H47" s="20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106"/>
      <c r="E48" s="1107"/>
      <c r="F48" s="1103">
        <f t="shared" si="2"/>
        <v>0</v>
      </c>
      <c r="G48" s="1104"/>
      <c r="H48" s="20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106"/>
      <c r="E49" s="1107"/>
      <c r="F49" s="1103">
        <f t="shared" si="2"/>
        <v>0</v>
      </c>
      <c r="G49" s="1104"/>
      <c r="H49" s="20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106"/>
      <c r="E50" s="1107"/>
      <c r="F50" s="1103">
        <f t="shared" si="2"/>
        <v>0</v>
      </c>
      <c r="G50" s="1104"/>
      <c r="H50" s="20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106">
        <v>0</v>
      </c>
      <c r="E51" s="1107"/>
      <c r="F51" s="1103">
        <f t="shared" si="2"/>
        <v>0</v>
      </c>
      <c r="G51" s="1104"/>
      <c r="H51" s="20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27" t="s">
        <v>11</v>
      </c>
      <c r="D56" s="1228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7"/>
      <c r="F4" s="290"/>
    </row>
    <row r="5" spans="1:11" ht="16.5" thickBot="1" x14ac:dyDescent="0.3">
      <c r="A5" s="1249"/>
      <c r="B5" s="1251" t="s">
        <v>81</v>
      </c>
      <c r="C5" s="759"/>
      <c r="D5" s="779"/>
      <c r="E5" s="648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250"/>
      <c r="B6" s="1252"/>
      <c r="C6" s="233"/>
      <c r="D6" s="288"/>
      <c r="E6" s="647"/>
      <c r="F6" s="290"/>
      <c r="G6" s="226"/>
      <c r="I6" s="1253" t="s">
        <v>3</v>
      </c>
      <c r="J6" s="12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8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2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27" t="s">
        <v>11</v>
      </c>
      <c r="D100" s="1228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6"/>
      <c r="B1" s="1196"/>
      <c r="C1" s="1196"/>
      <c r="D1" s="1196"/>
      <c r="E1" s="1196"/>
      <c r="F1" s="1196"/>
      <c r="G1" s="119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223"/>
      <c r="B5" s="1255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224"/>
      <c r="B6" s="1256"/>
      <c r="C6" s="233"/>
      <c r="D6" s="288"/>
      <c r="E6" s="291"/>
      <c r="F6" s="292"/>
      <c r="G6" s="226"/>
      <c r="I6" s="1253" t="s">
        <v>3</v>
      </c>
      <c r="J6" s="12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4"/>
      <c r="J7" s="1248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31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3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3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5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27" t="s">
        <v>11</v>
      </c>
      <c r="D33" s="1228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E27" sqref="E26:E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41" t="s">
        <v>292</v>
      </c>
      <c r="B1" s="1241"/>
      <c r="C1" s="1241"/>
      <c r="D1" s="1241"/>
      <c r="E1" s="1241"/>
      <c r="F1" s="1241"/>
      <c r="G1" s="1241"/>
      <c r="H1" s="1241"/>
      <c r="I1" s="1241"/>
      <c r="J1" s="99">
        <v>1</v>
      </c>
      <c r="L1" s="1241" t="str">
        <f>A1</f>
        <v>INVENTARIO     DEL MES DE    AGOSTO    2022</v>
      </c>
      <c r="M1" s="1241"/>
      <c r="N1" s="1241"/>
      <c r="O1" s="1241"/>
      <c r="P1" s="1241"/>
      <c r="Q1" s="1241"/>
      <c r="R1" s="1241"/>
      <c r="S1" s="1241"/>
      <c r="T1" s="1241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</row>
    <row r="5" spans="1:21" ht="15" customHeight="1" x14ac:dyDescent="0.25">
      <c r="A5" s="840"/>
      <c r="B5" s="1257" t="s">
        <v>133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40"/>
      <c r="M5" s="1257" t="s">
        <v>133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</row>
    <row r="6" spans="1:21" ht="16.5" customHeight="1" x14ac:dyDescent="0.25">
      <c r="A6" s="840" t="s">
        <v>134</v>
      </c>
      <c r="B6" s="1258"/>
      <c r="C6" s="271"/>
      <c r="D6" s="401"/>
      <c r="E6" s="313"/>
      <c r="F6" s="292"/>
      <c r="G6" s="229"/>
      <c r="H6" s="226"/>
      <c r="I6" s="226"/>
      <c r="L6" s="840" t="s">
        <v>134</v>
      </c>
      <c r="M6" s="1258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840"/>
      <c r="B7" s="1258"/>
      <c r="C7" s="271"/>
      <c r="D7" s="401"/>
      <c r="E7" s="313"/>
      <c r="F7" s="292"/>
      <c r="G7" s="229"/>
      <c r="H7" s="226"/>
      <c r="I7" s="567"/>
      <c r="J7" s="457"/>
      <c r="L7" s="840"/>
      <c r="M7" s="1258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288"/>
      <c r="E8" s="399"/>
      <c r="F8" s="400"/>
      <c r="G8" s="229"/>
      <c r="H8" s="226"/>
      <c r="I8" s="1236" t="s">
        <v>47</v>
      </c>
      <c r="J8" s="1242" t="s">
        <v>4</v>
      </c>
      <c r="L8" s="226"/>
      <c r="M8" s="528"/>
      <c r="N8" s="271"/>
      <c r="O8" s="288"/>
      <c r="P8" s="399"/>
      <c r="Q8" s="400"/>
      <c r="R8" s="229"/>
      <c r="S8" s="226"/>
      <c r="T8" s="1236" t="s">
        <v>47</v>
      </c>
      <c r="U8" s="124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37"/>
      <c r="J9" s="124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37"/>
      <c r="U9" s="1243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192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31">
        <v>44778</v>
      </c>
      <c r="F11" s="248">
        <f t="shared" si="0"/>
        <v>10</v>
      </c>
      <c r="G11" s="249" t="s">
        <v>199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31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4">
        <v>44781</v>
      </c>
      <c r="F12" s="248">
        <f t="shared" si="0"/>
        <v>20</v>
      </c>
      <c r="G12" s="249" t="s">
        <v>206</v>
      </c>
      <c r="H12" s="250">
        <v>89</v>
      </c>
      <c r="I12" s="251">
        <f t="shared" ref="I12:I37" si="3">I11-F12</f>
        <v>460</v>
      </c>
      <c r="J12" s="252">
        <f t="shared" ref="J12:J37" si="4">J11-C12</f>
        <v>46</v>
      </c>
      <c r="K12" s="226"/>
      <c r="L12" s="80" t="s">
        <v>32</v>
      </c>
      <c r="M12" s="83">
        <v>10</v>
      </c>
      <c r="N12" s="15"/>
      <c r="O12" s="151">
        <f t="shared" ref="O12:O36" si="5">M12*N12</f>
        <v>0</v>
      </c>
      <c r="P12" s="304"/>
      <c r="Q12" s="248">
        <f t="shared" si="1"/>
        <v>0</v>
      </c>
      <c r="R12" s="249"/>
      <c r="S12" s="250"/>
      <c r="T12" s="251">
        <f t="shared" ref="T12:T37" si="6">T11-Q12</f>
        <v>500</v>
      </c>
      <c r="U12" s="252">
        <f t="shared" ref="U12:U37" si="7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0">
        <v>44781</v>
      </c>
      <c r="F13" s="248">
        <f t="shared" si="0"/>
        <v>100</v>
      </c>
      <c r="G13" s="249" t="s">
        <v>208</v>
      </c>
      <c r="H13" s="250">
        <v>89</v>
      </c>
      <c r="I13" s="251">
        <f t="shared" si="3"/>
        <v>360</v>
      </c>
      <c r="J13" s="252">
        <f t="shared" si="4"/>
        <v>36</v>
      </c>
      <c r="K13" s="226"/>
      <c r="L13" s="81"/>
      <c r="M13" s="83">
        <v>10</v>
      </c>
      <c r="N13" s="15"/>
      <c r="O13" s="151">
        <f t="shared" si="5"/>
        <v>0</v>
      </c>
      <c r="P13" s="440"/>
      <c r="Q13" s="248">
        <f t="shared" si="1"/>
        <v>0</v>
      </c>
      <c r="R13" s="249"/>
      <c r="S13" s="250"/>
      <c r="T13" s="251">
        <f t="shared" si="6"/>
        <v>500</v>
      </c>
      <c r="U13" s="252">
        <f t="shared" si="7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0">
        <v>44782</v>
      </c>
      <c r="F14" s="248">
        <f t="shared" si="0"/>
        <v>10</v>
      </c>
      <c r="G14" s="249" t="s">
        <v>210</v>
      </c>
      <c r="H14" s="250">
        <v>89</v>
      </c>
      <c r="I14" s="251">
        <f t="shared" si="3"/>
        <v>350</v>
      </c>
      <c r="J14" s="252">
        <f t="shared" si="4"/>
        <v>35</v>
      </c>
      <c r="K14" s="226"/>
      <c r="L14" s="83"/>
      <c r="M14" s="83">
        <v>10</v>
      </c>
      <c r="N14" s="15"/>
      <c r="O14" s="151">
        <f t="shared" si="5"/>
        <v>0</v>
      </c>
      <c r="P14" s="440"/>
      <c r="Q14" s="248">
        <f t="shared" si="1"/>
        <v>0</v>
      </c>
      <c r="R14" s="249"/>
      <c r="S14" s="250"/>
      <c r="T14" s="251">
        <f t="shared" si="6"/>
        <v>500</v>
      </c>
      <c r="U14" s="252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0">
        <v>44783</v>
      </c>
      <c r="F15" s="248">
        <f t="shared" si="0"/>
        <v>10</v>
      </c>
      <c r="G15" s="249" t="s">
        <v>202</v>
      </c>
      <c r="H15" s="250">
        <v>89</v>
      </c>
      <c r="I15" s="251">
        <f t="shared" si="3"/>
        <v>340</v>
      </c>
      <c r="J15" s="252">
        <f t="shared" si="4"/>
        <v>34</v>
      </c>
      <c r="K15" s="226"/>
      <c r="L15" s="82" t="s">
        <v>33</v>
      </c>
      <c r="M15" s="83">
        <v>10</v>
      </c>
      <c r="N15" s="15"/>
      <c r="O15" s="151">
        <f t="shared" si="5"/>
        <v>0</v>
      </c>
      <c r="P15" s="440"/>
      <c r="Q15" s="248">
        <f t="shared" si="1"/>
        <v>0</v>
      </c>
      <c r="R15" s="249"/>
      <c r="S15" s="250"/>
      <c r="T15" s="251">
        <f t="shared" si="6"/>
        <v>500</v>
      </c>
      <c r="U15" s="252">
        <f t="shared" si="7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4">
        <v>44788</v>
      </c>
      <c r="F16" s="248">
        <f t="shared" si="0"/>
        <v>10</v>
      </c>
      <c r="G16" s="249" t="s">
        <v>227</v>
      </c>
      <c r="H16" s="250">
        <v>91</v>
      </c>
      <c r="I16" s="251">
        <f t="shared" si="3"/>
        <v>330</v>
      </c>
      <c r="J16" s="252">
        <f t="shared" si="4"/>
        <v>33</v>
      </c>
      <c r="K16" s="226"/>
      <c r="L16" s="81"/>
      <c r="M16" s="83">
        <v>10</v>
      </c>
      <c r="N16" s="15"/>
      <c r="O16" s="151">
        <f t="shared" si="5"/>
        <v>0</v>
      </c>
      <c r="P16" s="304"/>
      <c r="Q16" s="248">
        <f t="shared" si="1"/>
        <v>0</v>
      </c>
      <c r="R16" s="249"/>
      <c r="S16" s="250"/>
      <c r="T16" s="251">
        <f t="shared" si="6"/>
        <v>500</v>
      </c>
      <c r="U16" s="252">
        <f t="shared" si="7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0">
        <v>44790</v>
      </c>
      <c r="F17" s="248">
        <f t="shared" si="0"/>
        <v>10</v>
      </c>
      <c r="G17" s="249" t="s">
        <v>234</v>
      </c>
      <c r="H17" s="250">
        <v>91</v>
      </c>
      <c r="I17" s="251">
        <f t="shared" si="3"/>
        <v>320</v>
      </c>
      <c r="J17" s="252">
        <f t="shared" si="4"/>
        <v>32</v>
      </c>
      <c r="K17" s="226"/>
      <c r="L17" s="83"/>
      <c r="M17" s="83">
        <v>10</v>
      </c>
      <c r="N17" s="15"/>
      <c r="O17" s="151">
        <f t="shared" si="5"/>
        <v>0</v>
      </c>
      <c r="P17" s="440"/>
      <c r="Q17" s="248">
        <f t="shared" si="1"/>
        <v>0</v>
      </c>
      <c r="R17" s="249"/>
      <c r="S17" s="250"/>
      <c r="T17" s="251">
        <f t="shared" si="6"/>
        <v>500</v>
      </c>
      <c r="U17" s="252">
        <f t="shared" si="7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0">
        <v>44793</v>
      </c>
      <c r="F18" s="248">
        <f t="shared" si="0"/>
        <v>100</v>
      </c>
      <c r="G18" s="521" t="s">
        <v>246</v>
      </c>
      <c r="H18" s="250">
        <v>91</v>
      </c>
      <c r="I18" s="251">
        <f t="shared" si="3"/>
        <v>220</v>
      </c>
      <c r="J18" s="252">
        <f t="shared" si="4"/>
        <v>22</v>
      </c>
      <c r="K18" s="226"/>
      <c r="L18" s="2"/>
      <c r="M18" s="83">
        <v>10</v>
      </c>
      <c r="N18" s="15"/>
      <c r="O18" s="151">
        <f t="shared" si="5"/>
        <v>0</v>
      </c>
      <c r="P18" s="440"/>
      <c r="Q18" s="248">
        <f t="shared" si="1"/>
        <v>0</v>
      </c>
      <c r="R18" s="521"/>
      <c r="S18" s="250"/>
      <c r="T18" s="251">
        <f t="shared" si="6"/>
        <v>500</v>
      </c>
      <c r="U18" s="252">
        <f t="shared" si="7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0">
        <v>44793</v>
      </c>
      <c r="F19" s="248">
        <f t="shared" si="0"/>
        <v>10</v>
      </c>
      <c r="G19" s="249" t="s">
        <v>248</v>
      </c>
      <c r="H19" s="250">
        <v>91</v>
      </c>
      <c r="I19" s="251">
        <f t="shared" si="3"/>
        <v>210</v>
      </c>
      <c r="J19" s="252">
        <f t="shared" si="4"/>
        <v>21</v>
      </c>
      <c r="K19" s="226"/>
      <c r="L19" s="2"/>
      <c r="M19" s="83">
        <v>10</v>
      </c>
      <c r="N19" s="53"/>
      <c r="O19" s="151">
        <f t="shared" si="5"/>
        <v>0</v>
      </c>
      <c r="P19" s="440"/>
      <c r="Q19" s="248">
        <f t="shared" si="1"/>
        <v>0</v>
      </c>
      <c r="R19" s="249"/>
      <c r="S19" s="250"/>
      <c r="T19" s="251">
        <f t="shared" si="6"/>
        <v>500</v>
      </c>
      <c r="U19" s="252">
        <f t="shared" si="7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4">
        <v>44795</v>
      </c>
      <c r="F20" s="248">
        <f t="shared" si="0"/>
        <v>20</v>
      </c>
      <c r="G20" s="249" t="s">
        <v>251</v>
      </c>
      <c r="H20" s="250">
        <v>91</v>
      </c>
      <c r="I20" s="251">
        <f t="shared" si="3"/>
        <v>190</v>
      </c>
      <c r="J20" s="252">
        <f t="shared" si="4"/>
        <v>19</v>
      </c>
      <c r="K20" s="226"/>
      <c r="L20" s="2"/>
      <c r="M20" s="83">
        <v>10</v>
      </c>
      <c r="N20" s="15"/>
      <c r="O20" s="151">
        <f t="shared" si="5"/>
        <v>0</v>
      </c>
      <c r="P20" s="304"/>
      <c r="Q20" s="248">
        <f t="shared" si="1"/>
        <v>0</v>
      </c>
      <c r="R20" s="249"/>
      <c r="S20" s="250"/>
      <c r="T20" s="251">
        <f t="shared" si="6"/>
        <v>500</v>
      </c>
      <c r="U20" s="252">
        <f t="shared" si="7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4">
        <v>44800</v>
      </c>
      <c r="F21" s="248">
        <f t="shared" si="0"/>
        <v>10</v>
      </c>
      <c r="G21" s="249" t="s">
        <v>266</v>
      </c>
      <c r="H21" s="250">
        <v>93</v>
      </c>
      <c r="I21" s="251">
        <f t="shared" si="3"/>
        <v>180</v>
      </c>
      <c r="J21" s="252">
        <f t="shared" si="4"/>
        <v>18</v>
      </c>
      <c r="K21" s="226"/>
      <c r="L21" s="2"/>
      <c r="M21" s="83">
        <v>10</v>
      </c>
      <c r="N21" s="15"/>
      <c r="O21" s="151">
        <f t="shared" si="5"/>
        <v>0</v>
      </c>
      <c r="P21" s="304"/>
      <c r="Q21" s="248">
        <f t="shared" si="1"/>
        <v>0</v>
      </c>
      <c r="R21" s="249"/>
      <c r="S21" s="250"/>
      <c r="T21" s="251">
        <f t="shared" si="6"/>
        <v>500</v>
      </c>
      <c r="U21" s="252">
        <f t="shared" si="7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1">
        <v>44800</v>
      </c>
      <c r="F22" s="69">
        <f t="shared" si="0"/>
        <v>10</v>
      </c>
      <c r="G22" s="70" t="s">
        <v>274</v>
      </c>
      <c r="H22" s="71">
        <v>93</v>
      </c>
      <c r="I22" s="251">
        <f t="shared" si="3"/>
        <v>170</v>
      </c>
      <c r="J22" s="252">
        <f t="shared" si="4"/>
        <v>17</v>
      </c>
      <c r="L22" s="2"/>
      <c r="M22" s="83">
        <v>10</v>
      </c>
      <c r="N22" s="15"/>
      <c r="O22" s="151">
        <f t="shared" si="5"/>
        <v>0</v>
      </c>
      <c r="P22" s="301"/>
      <c r="Q22" s="69">
        <f t="shared" si="1"/>
        <v>0</v>
      </c>
      <c r="R22" s="70"/>
      <c r="S22" s="71"/>
      <c r="T22" s="251">
        <f t="shared" si="6"/>
        <v>500</v>
      </c>
      <c r="U22" s="252">
        <f t="shared" si="7"/>
        <v>50</v>
      </c>
    </row>
    <row r="23" spans="1:21" x14ac:dyDescent="0.25">
      <c r="A23" s="2"/>
      <c r="B23" s="83">
        <v>10</v>
      </c>
      <c r="C23" s="15"/>
      <c r="D23" s="1106">
        <f t="shared" si="2"/>
        <v>0</v>
      </c>
      <c r="E23" s="1107"/>
      <c r="F23" s="1103">
        <f t="shared" si="0"/>
        <v>0</v>
      </c>
      <c r="G23" s="1104"/>
      <c r="H23" s="206"/>
      <c r="I23" s="251">
        <f t="shared" si="3"/>
        <v>170</v>
      </c>
      <c r="J23" s="252">
        <f t="shared" si="4"/>
        <v>17</v>
      </c>
      <c r="L23" s="2"/>
      <c r="M23" s="83">
        <v>10</v>
      </c>
      <c r="N23" s="15"/>
      <c r="O23" s="151">
        <f t="shared" si="5"/>
        <v>0</v>
      </c>
      <c r="P23" s="301"/>
      <c r="Q23" s="69">
        <f t="shared" si="1"/>
        <v>0</v>
      </c>
      <c r="R23" s="70"/>
      <c r="S23" s="71"/>
      <c r="T23" s="251">
        <f t="shared" si="6"/>
        <v>500</v>
      </c>
      <c r="U23" s="252">
        <f t="shared" si="7"/>
        <v>50</v>
      </c>
    </row>
    <row r="24" spans="1:21" x14ac:dyDescent="0.25">
      <c r="A24" s="2"/>
      <c r="B24" s="83">
        <v>10</v>
      </c>
      <c r="C24" s="15"/>
      <c r="D24" s="1106">
        <f t="shared" si="2"/>
        <v>0</v>
      </c>
      <c r="E24" s="1107"/>
      <c r="F24" s="1103">
        <f t="shared" si="0"/>
        <v>0</v>
      </c>
      <c r="G24" s="1104"/>
      <c r="H24" s="206"/>
      <c r="I24" s="251">
        <f t="shared" si="3"/>
        <v>170</v>
      </c>
      <c r="J24" s="127">
        <f t="shared" si="4"/>
        <v>17</v>
      </c>
      <c r="L24" s="2"/>
      <c r="M24" s="83">
        <v>10</v>
      </c>
      <c r="N24" s="15"/>
      <c r="O24" s="151">
        <f t="shared" si="5"/>
        <v>0</v>
      </c>
      <c r="P24" s="301"/>
      <c r="Q24" s="69">
        <f t="shared" si="1"/>
        <v>0</v>
      </c>
      <c r="R24" s="70"/>
      <c r="S24" s="71"/>
      <c r="T24" s="251">
        <f t="shared" si="6"/>
        <v>500</v>
      </c>
      <c r="U24" s="127">
        <f t="shared" si="7"/>
        <v>50</v>
      </c>
    </row>
    <row r="25" spans="1:21" x14ac:dyDescent="0.25">
      <c r="A25" s="2"/>
      <c r="B25" s="83">
        <v>10</v>
      </c>
      <c r="C25" s="15"/>
      <c r="D25" s="1106">
        <f t="shared" si="2"/>
        <v>0</v>
      </c>
      <c r="E25" s="1107"/>
      <c r="F25" s="1103">
        <f t="shared" si="0"/>
        <v>0</v>
      </c>
      <c r="G25" s="1104"/>
      <c r="H25" s="206"/>
      <c r="I25" s="251">
        <f t="shared" si="3"/>
        <v>170</v>
      </c>
      <c r="J25" s="127">
        <f t="shared" si="4"/>
        <v>17</v>
      </c>
      <c r="L25" s="2"/>
      <c r="M25" s="83">
        <v>10</v>
      </c>
      <c r="N25" s="15"/>
      <c r="O25" s="151">
        <f t="shared" si="5"/>
        <v>0</v>
      </c>
      <c r="P25" s="301"/>
      <c r="Q25" s="69">
        <f t="shared" si="1"/>
        <v>0</v>
      </c>
      <c r="R25" s="70"/>
      <c r="S25" s="71"/>
      <c r="T25" s="251">
        <f t="shared" si="6"/>
        <v>500</v>
      </c>
      <c r="U25" s="127">
        <f t="shared" si="7"/>
        <v>50</v>
      </c>
    </row>
    <row r="26" spans="1:21" x14ac:dyDescent="0.25">
      <c r="A26" s="2"/>
      <c r="B26" s="83">
        <v>10</v>
      </c>
      <c r="C26" s="15"/>
      <c r="D26" s="1106">
        <f t="shared" si="2"/>
        <v>0</v>
      </c>
      <c r="E26" s="1107"/>
      <c r="F26" s="1103">
        <f t="shared" si="0"/>
        <v>0</v>
      </c>
      <c r="G26" s="1104"/>
      <c r="H26" s="206"/>
      <c r="I26" s="209">
        <f t="shared" si="3"/>
        <v>170</v>
      </c>
      <c r="J26" s="127">
        <f t="shared" si="4"/>
        <v>17</v>
      </c>
      <c r="L26" s="2"/>
      <c r="M26" s="83">
        <v>10</v>
      </c>
      <c r="N26" s="15"/>
      <c r="O26" s="151">
        <f t="shared" si="5"/>
        <v>0</v>
      </c>
      <c r="P26" s="301"/>
      <c r="Q26" s="69">
        <f t="shared" si="1"/>
        <v>0</v>
      </c>
      <c r="R26" s="70"/>
      <c r="S26" s="71"/>
      <c r="T26" s="209">
        <f t="shared" si="6"/>
        <v>500</v>
      </c>
      <c r="U26" s="127">
        <f t="shared" si="7"/>
        <v>50</v>
      </c>
    </row>
    <row r="27" spans="1:21" x14ac:dyDescent="0.25">
      <c r="A27" s="2"/>
      <c r="B27" s="83">
        <v>10</v>
      </c>
      <c r="C27" s="15"/>
      <c r="D27" s="1106">
        <f t="shared" si="2"/>
        <v>0</v>
      </c>
      <c r="E27" s="1107"/>
      <c r="F27" s="1103">
        <f t="shared" si="0"/>
        <v>0</v>
      </c>
      <c r="G27" s="1104"/>
      <c r="H27" s="206"/>
      <c r="I27" s="209">
        <f t="shared" si="3"/>
        <v>170</v>
      </c>
      <c r="J27" s="127">
        <f t="shared" si="4"/>
        <v>17</v>
      </c>
      <c r="L27" s="2"/>
      <c r="M27" s="83">
        <v>10</v>
      </c>
      <c r="N27" s="15"/>
      <c r="O27" s="151">
        <f t="shared" si="5"/>
        <v>0</v>
      </c>
      <c r="P27" s="301"/>
      <c r="Q27" s="69">
        <f t="shared" si="1"/>
        <v>0</v>
      </c>
      <c r="R27" s="70"/>
      <c r="S27" s="71"/>
      <c r="T27" s="209">
        <f t="shared" si="6"/>
        <v>500</v>
      </c>
      <c r="U27" s="127">
        <f t="shared" si="7"/>
        <v>50</v>
      </c>
    </row>
    <row r="28" spans="1:21" x14ac:dyDescent="0.25">
      <c r="A28" s="2"/>
      <c r="B28" s="83">
        <v>10</v>
      </c>
      <c r="C28" s="15"/>
      <c r="D28" s="1106">
        <f t="shared" si="2"/>
        <v>0</v>
      </c>
      <c r="E28" s="1107"/>
      <c r="F28" s="1103">
        <f t="shared" si="0"/>
        <v>0</v>
      </c>
      <c r="G28" s="1104"/>
      <c r="H28" s="206"/>
      <c r="I28" s="209">
        <f t="shared" si="3"/>
        <v>170</v>
      </c>
      <c r="J28" s="127">
        <f t="shared" si="4"/>
        <v>17</v>
      </c>
      <c r="L28" s="2"/>
      <c r="M28" s="83">
        <v>10</v>
      </c>
      <c r="N28" s="15"/>
      <c r="O28" s="151">
        <f t="shared" si="5"/>
        <v>0</v>
      </c>
      <c r="P28" s="301"/>
      <c r="Q28" s="69">
        <f t="shared" si="1"/>
        <v>0</v>
      </c>
      <c r="R28" s="70"/>
      <c r="S28" s="71"/>
      <c r="T28" s="209">
        <f t="shared" si="6"/>
        <v>500</v>
      </c>
      <c r="U28" s="127">
        <f t="shared" si="7"/>
        <v>50</v>
      </c>
    </row>
    <row r="29" spans="1:21" x14ac:dyDescent="0.25">
      <c r="A29" s="2"/>
      <c r="B29" s="83">
        <v>10</v>
      </c>
      <c r="C29" s="15"/>
      <c r="D29" s="1106">
        <f t="shared" si="2"/>
        <v>0</v>
      </c>
      <c r="E29" s="1107"/>
      <c r="F29" s="1103">
        <f t="shared" si="0"/>
        <v>0</v>
      </c>
      <c r="G29" s="1104"/>
      <c r="H29" s="206"/>
      <c r="I29" s="209">
        <f t="shared" si="3"/>
        <v>170</v>
      </c>
      <c r="J29" s="127">
        <f t="shared" si="4"/>
        <v>17</v>
      </c>
      <c r="L29" s="2"/>
      <c r="M29" s="83">
        <v>10</v>
      </c>
      <c r="N29" s="15"/>
      <c r="O29" s="151">
        <f t="shared" si="5"/>
        <v>0</v>
      </c>
      <c r="P29" s="301"/>
      <c r="Q29" s="69">
        <f t="shared" si="1"/>
        <v>0</v>
      </c>
      <c r="R29" s="70"/>
      <c r="S29" s="71"/>
      <c r="T29" s="209">
        <f t="shared" si="6"/>
        <v>500</v>
      </c>
      <c r="U29" s="127">
        <f t="shared" si="7"/>
        <v>50</v>
      </c>
    </row>
    <row r="30" spans="1:21" x14ac:dyDescent="0.25">
      <c r="A30" s="2"/>
      <c r="B30" s="83">
        <v>10</v>
      </c>
      <c r="C30" s="15"/>
      <c r="D30" s="1106">
        <f t="shared" si="2"/>
        <v>0</v>
      </c>
      <c r="E30" s="1107"/>
      <c r="F30" s="1103">
        <f t="shared" si="0"/>
        <v>0</v>
      </c>
      <c r="G30" s="1104"/>
      <c r="H30" s="206"/>
      <c r="I30" s="209">
        <f t="shared" si="3"/>
        <v>170</v>
      </c>
      <c r="J30" s="127">
        <f t="shared" si="4"/>
        <v>17</v>
      </c>
      <c r="L30" s="2"/>
      <c r="M30" s="83">
        <v>10</v>
      </c>
      <c r="N30" s="15"/>
      <c r="O30" s="151">
        <f t="shared" si="5"/>
        <v>0</v>
      </c>
      <c r="P30" s="793"/>
      <c r="Q30" s="69">
        <f t="shared" si="1"/>
        <v>0</v>
      </c>
      <c r="R30" s="70"/>
      <c r="S30" s="71"/>
      <c r="T30" s="209">
        <f t="shared" si="6"/>
        <v>500</v>
      </c>
      <c r="U30" s="127">
        <f t="shared" si="7"/>
        <v>50</v>
      </c>
    </row>
    <row r="31" spans="1:21" x14ac:dyDescent="0.25">
      <c r="A31" s="2"/>
      <c r="B31" s="83">
        <v>10</v>
      </c>
      <c r="C31" s="15"/>
      <c r="D31" s="1106">
        <f t="shared" si="2"/>
        <v>0</v>
      </c>
      <c r="E31" s="1107"/>
      <c r="F31" s="1103">
        <f t="shared" si="0"/>
        <v>0</v>
      </c>
      <c r="G31" s="1104"/>
      <c r="H31" s="206"/>
      <c r="I31" s="209">
        <f t="shared" si="3"/>
        <v>170</v>
      </c>
      <c r="J31" s="127">
        <f t="shared" si="4"/>
        <v>17</v>
      </c>
      <c r="L31" s="2"/>
      <c r="M31" s="83">
        <v>10</v>
      </c>
      <c r="N31" s="15"/>
      <c r="O31" s="151">
        <f t="shared" si="5"/>
        <v>0</v>
      </c>
      <c r="P31" s="793"/>
      <c r="Q31" s="69">
        <f t="shared" si="1"/>
        <v>0</v>
      </c>
      <c r="R31" s="70"/>
      <c r="S31" s="71"/>
      <c r="T31" s="209">
        <f t="shared" si="6"/>
        <v>500</v>
      </c>
      <c r="U31" s="127">
        <f t="shared" si="7"/>
        <v>50</v>
      </c>
    </row>
    <row r="32" spans="1:21" x14ac:dyDescent="0.25">
      <c r="A32" s="2"/>
      <c r="B32" s="83">
        <v>10</v>
      </c>
      <c r="C32" s="15"/>
      <c r="D32" s="1106">
        <f t="shared" si="2"/>
        <v>0</v>
      </c>
      <c r="E32" s="1107"/>
      <c r="F32" s="1103">
        <f t="shared" si="0"/>
        <v>0</v>
      </c>
      <c r="G32" s="1098"/>
      <c r="H32" s="295"/>
      <c r="I32" s="251">
        <f t="shared" si="3"/>
        <v>170</v>
      </c>
      <c r="J32" s="252">
        <f t="shared" si="4"/>
        <v>17</v>
      </c>
      <c r="L32" s="2"/>
      <c r="M32" s="83">
        <v>10</v>
      </c>
      <c r="N32" s="15"/>
      <c r="O32" s="151">
        <f t="shared" si="5"/>
        <v>0</v>
      </c>
      <c r="P32" s="793"/>
      <c r="Q32" s="69">
        <f t="shared" si="1"/>
        <v>0</v>
      </c>
      <c r="R32" s="249"/>
      <c r="S32" s="250"/>
      <c r="T32" s="251">
        <f t="shared" si="6"/>
        <v>500</v>
      </c>
      <c r="U32" s="252">
        <f t="shared" si="7"/>
        <v>50</v>
      </c>
    </row>
    <row r="33" spans="1:21" x14ac:dyDescent="0.25">
      <c r="A33" s="2"/>
      <c r="B33" s="83">
        <v>10</v>
      </c>
      <c r="C33" s="15"/>
      <c r="D33" s="1106">
        <f t="shared" si="2"/>
        <v>0</v>
      </c>
      <c r="E33" s="1107"/>
      <c r="F33" s="1103">
        <f t="shared" si="0"/>
        <v>0</v>
      </c>
      <c r="G33" s="1098"/>
      <c r="H33" s="295"/>
      <c r="I33" s="251">
        <f t="shared" si="3"/>
        <v>170</v>
      </c>
      <c r="J33" s="252">
        <f t="shared" si="4"/>
        <v>17</v>
      </c>
      <c r="L33" s="2"/>
      <c r="M33" s="83">
        <v>10</v>
      </c>
      <c r="N33" s="15"/>
      <c r="O33" s="151">
        <f t="shared" si="5"/>
        <v>0</v>
      </c>
      <c r="P33" s="793"/>
      <c r="Q33" s="69">
        <f t="shared" si="1"/>
        <v>0</v>
      </c>
      <c r="R33" s="249"/>
      <c r="S33" s="250"/>
      <c r="T33" s="251">
        <f t="shared" si="6"/>
        <v>500</v>
      </c>
      <c r="U33" s="252">
        <f t="shared" si="7"/>
        <v>50</v>
      </c>
    </row>
    <row r="34" spans="1:21" x14ac:dyDescent="0.25">
      <c r="A34" s="2"/>
      <c r="B34" s="83">
        <v>10</v>
      </c>
      <c r="C34" s="15"/>
      <c r="D34" s="1106">
        <f t="shared" si="2"/>
        <v>0</v>
      </c>
      <c r="E34" s="1107"/>
      <c r="F34" s="1103">
        <f t="shared" si="0"/>
        <v>0</v>
      </c>
      <c r="G34" s="1098"/>
      <c r="H34" s="295"/>
      <c r="I34" s="251">
        <f t="shared" si="3"/>
        <v>170</v>
      </c>
      <c r="J34" s="252">
        <f t="shared" si="4"/>
        <v>17</v>
      </c>
      <c r="L34" s="2"/>
      <c r="M34" s="83">
        <v>10</v>
      </c>
      <c r="N34" s="15"/>
      <c r="O34" s="151">
        <f t="shared" si="5"/>
        <v>0</v>
      </c>
      <c r="P34" s="793"/>
      <c r="Q34" s="69">
        <f t="shared" si="1"/>
        <v>0</v>
      </c>
      <c r="R34" s="249"/>
      <c r="S34" s="250"/>
      <c r="T34" s="251">
        <f t="shared" si="6"/>
        <v>500</v>
      </c>
      <c r="U34" s="252">
        <f t="shared" si="7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793"/>
      <c r="F35" s="69">
        <f t="shared" si="0"/>
        <v>0</v>
      </c>
      <c r="G35" s="249"/>
      <c r="H35" s="250"/>
      <c r="I35" s="251">
        <f t="shared" si="3"/>
        <v>170</v>
      </c>
      <c r="J35" s="252">
        <f t="shared" si="4"/>
        <v>17</v>
      </c>
      <c r="L35" s="2"/>
      <c r="M35" s="83">
        <v>10</v>
      </c>
      <c r="N35" s="15"/>
      <c r="O35" s="151">
        <f t="shared" si="5"/>
        <v>0</v>
      </c>
      <c r="P35" s="793"/>
      <c r="Q35" s="69">
        <f t="shared" si="1"/>
        <v>0</v>
      </c>
      <c r="R35" s="249"/>
      <c r="S35" s="250"/>
      <c r="T35" s="251">
        <f t="shared" si="6"/>
        <v>500</v>
      </c>
      <c r="U35" s="252">
        <f t="shared" si="7"/>
        <v>50</v>
      </c>
    </row>
    <row r="36" spans="1:21" x14ac:dyDescent="0.25">
      <c r="A36" s="2"/>
      <c r="B36" s="83"/>
      <c r="C36" s="15"/>
      <c r="D36" s="151">
        <f t="shared" si="2"/>
        <v>0</v>
      </c>
      <c r="E36" s="793"/>
      <c r="F36" s="69">
        <f t="shared" si="0"/>
        <v>0</v>
      </c>
      <c r="G36" s="249"/>
      <c r="H36" s="250"/>
      <c r="I36" s="251">
        <f t="shared" si="3"/>
        <v>170</v>
      </c>
      <c r="J36" s="252">
        <f t="shared" si="4"/>
        <v>17</v>
      </c>
      <c r="L36" s="2"/>
      <c r="M36" s="83">
        <v>10</v>
      </c>
      <c r="N36" s="15"/>
      <c r="O36" s="151">
        <f t="shared" si="5"/>
        <v>0</v>
      </c>
      <c r="P36" s="793"/>
      <c r="Q36" s="69">
        <f t="shared" si="1"/>
        <v>0</v>
      </c>
      <c r="R36" s="249"/>
      <c r="S36" s="250"/>
      <c r="T36" s="251">
        <f t="shared" si="6"/>
        <v>500</v>
      </c>
      <c r="U36" s="252">
        <f t="shared" si="7"/>
        <v>50</v>
      </c>
    </row>
    <row r="37" spans="1:21" ht="14.25" customHeight="1" x14ac:dyDescent="0.25">
      <c r="A37" s="2"/>
      <c r="B37" s="83"/>
      <c r="C37" s="15"/>
      <c r="D37" s="795"/>
      <c r="E37" s="793"/>
      <c r="F37" s="69">
        <f t="shared" si="0"/>
        <v>0</v>
      </c>
      <c r="G37" s="249"/>
      <c r="H37" s="250"/>
      <c r="I37" s="251">
        <f t="shared" si="3"/>
        <v>170</v>
      </c>
      <c r="J37" s="252">
        <f t="shared" si="4"/>
        <v>17</v>
      </c>
      <c r="L37" s="2"/>
      <c r="M37" s="83">
        <v>10</v>
      </c>
      <c r="N37" s="15"/>
      <c r="O37" s="795"/>
      <c r="P37" s="793"/>
      <c r="Q37" s="69">
        <f t="shared" si="1"/>
        <v>0</v>
      </c>
      <c r="R37" s="249"/>
      <c r="S37" s="250"/>
      <c r="T37" s="251">
        <f t="shared" si="6"/>
        <v>500</v>
      </c>
      <c r="U37" s="252">
        <f t="shared" si="7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27" t="s">
        <v>11</v>
      </c>
      <c r="D42" s="1228"/>
      <c r="E42" s="145">
        <f>E5+E4+E6+-F39</f>
        <v>500</v>
      </c>
      <c r="F42" s="5"/>
      <c r="L42" s="47"/>
      <c r="N42" s="1227" t="s">
        <v>11</v>
      </c>
      <c r="O42" s="1228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1"/>
      <c r="B1" s="1181"/>
      <c r="C1" s="1181"/>
      <c r="D1" s="1181"/>
      <c r="E1" s="1181"/>
      <c r="F1" s="1181"/>
      <c r="G1" s="1181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75"/>
      <c r="C4" s="494"/>
      <c r="D4" s="234"/>
      <c r="E4" s="232"/>
      <c r="F4" s="229"/>
      <c r="G4" s="873"/>
      <c r="H4" s="148"/>
      <c r="I4" s="504"/>
    </row>
    <row r="5" spans="1:10" ht="15" customHeight="1" x14ac:dyDescent="0.25">
      <c r="A5" s="870"/>
      <c r="B5" s="1259" t="s">
        <v>80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501"/>
    </row>
    <row r="6" spans="1:10" ht="15.75" thickBot="1" x14ac:dyDescent="0.3">
      <c r="A6" s="236" t="s">
        <v>52</v>
      </c>
      <c r="B6" s="1260"/>
      <c r="C6" s="497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59"/>
      <c r="E10" s="1060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43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7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7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7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7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7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7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7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7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7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7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7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7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7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7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7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7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7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7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7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7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7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7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7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7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7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7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7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7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7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7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7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7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7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7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7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186" t="s">
        <v>21</v>
      </c>
      <c r="E75" s="1187"/>
      <c r="F75" s="141">
        <f>G5-F73</f>
        <v>0</v>
      </c>
    </row>
    <row r="76" spans="1:10" ht="15.75" thickBot="1" x14ac:dyDescent="0.3">
      <c r="A76" s="125"/>
      <c r="D76" s="871" t="s">
        <v>4</v>
      </c>
      <c r="E76" s="872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193" t="s">
        <v>98</v>
      </c>
      <c r="C5" s="494"/>
      <c r="D5" s="234"/>
      <c r="E5" s="251"/>
      <c r="F5" s="239"/>
      <c r="G5" s="244"/>
    </row>
    <row r="6" spans="1:9" x14ac:dyDescent="0.25">
      <c r="A6" s="511"/>
      <c r="B6" s="1193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190"/>
      <c r="B5" s="1184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190"/>
      <c r="B6" s="1184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4"/>
      <c r="B10" s="183">
        <f>B9-C10</f>
        <v>0</v>
      </c>
      <c r="C10" s="247"/>
      <c r="D10" s="248"/>
      <c r="E10" s="631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31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9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9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94" t="s">
        <v>11</v>
      </c>
      <c r="D60" s="119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1"/>
      <c r="B1" s="1181"/>
      <c r="C1" s="1181"/>
      <c r="D1" s="1181"/>
      <c r="E1" s="1181"/>
      <c r="F1" s="1181"/>
      <c r="G1" s="1181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thickTop="1" x14ac:dyDescent="0.25">
      <c r="A4" s="75"/>
      <c r="B4" s="75"/>
      <c r="C4" s="494"/>
      <c r="D4" s="234"/>
      <c r="E4" s="232"/>
      <c r="F4" s="229"/>
      <c r="G4" s="1003"/>
      <c r="H4" s="148"/>
      <c r="I4" s="504"/>
    </row>
    <row r="5" spans="1:10" ht="15" customHeight="1" x14ac:dyDescent="0.25">
      <c r="A5" s="1002"/>
      <c r="B5" s="1259" t="s">
        <v>182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501"/>
    </row>
    <row r="6" spans="1:10" x14ac:dyDescent="0.25">
      <c r="A6" s="236"/>
      <c r="B6" s="1259"/>
      <c r="C6" s="497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259"/>
      <c r="C7" s="497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7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7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7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7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7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186" t="s">
        <v>21</v>
      </c>
      <c r="E41" s="1187"/>
      <c r="F41" s="141">
        <f>G5-F39</f>
        <v>0</v>
      </c>
    </row>
    <row r="42" spans="1:10" ht="15.75" thickBot="1" x14ac:dyDescent="0.3">
      <c r="A42" s="125"/>
      <c r="D42" s="1000" t="s">
        <v>4</v>
      </c>
      <c r="E42" s="1001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2" t="s">
        <v>293</v>
      </c>
      <c r="B1" s="1192"/>
      <c r="C1" s="1192"/>
      <c r="D1" s="1192"/>
      <c r="E1" s="1192"/>
      <c r="F1" s="1192"/>
      <c r="G1" s="1192"/>
      <c r="H1" s="11">
        <v>1</v>
      </c>
      <c r="K1" s="1196" t="s">
        <v>293</v>
      </c>
      <c r="L1" s="1196"/>
      <c r="M1" s="1196"/>
      <c r="N1" s="1196"/>
      <c r="O1" s="1196"/>
      <c r="P1" s="1196"/>
      <c r="Q1" s="1196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61" t="s">
        <v>52</v>
      </c>
      <c r="B4" s="634"/>
      <c r="C4" s="128"/>
      <c r="D4" s="135"/>
      <c r="E4" s="86">
        <v>59.18</v>
      </c>
      <c r="F4" s="73">
        <v>0</v>
      </c>
      <c r="G4" s="831"/>
      <c r="K4" s="1261" t="s">
        <v>52</v>
      </c>
      <c r="L4" s="634"/>
      <c r="M4" s="128"/>
      <c r="N4" s="135"/>
      <c r="O4" s="86"/>
      <c r="P4" s="73"/>
      <c r="Q4" s="1073"/>
    </row>
    <row r="5" spans="1:19" ht="15" customHeight="1" x14ac:dyDescent="0.25">
      <c r="A5" s="1262"/>
      <c r="B5" s="1264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262"/>
      <c r="L5" s="1264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992.72</v>
      </c>
    </row>
    <row r="6" spans="1:19" ht="16.5" thickBot="1" x14ac:dyDescent="0.3">
      <c r="A6" s="1263"/>
      <c r="B6" s="1265"/>
      <c r="C6" s="759">
        <v>33</v>
      </c>
      <c r="D6" s="231">
        <v>44734</v>
      </c>
      <c r="E6" s="232">
        <v>2938.76</v>
      </c>
      <c r="F6" s="229">
        <v>103</v>
      </c>
      <c r="G6" s="73"/>
      <c r="K6" s="1263"/>
      <c r="L6" s="1265"/>
      <c r="M6" s="759"/>
      <c r="N6" s="231"/>
      <c r="O6" s="232"/>
      <c r="P6" s="229"/>
      <c r="Q6" s="73"/>
    </row>
    <row r="7" spans="1:19" ht="21.75" customHeight="1" x14ac:dyDescent="0.25">
      <c r="A7" s="702" t="s">
        <v>52</v>
      </c>
      <c r="C7" s="806">
        <v>33</v>
      </c>
      <c r="D7" s="135">
        <v>44740</v>
      </c>
      <c r="E7" s="105">
        <v>436.33</v>
      </c>
      <c r="F7" s="73">
        <v>15</v>
      </c>
      <c r="G7" s="73"/>
      <c r="K7" s="702" t="s">
        <v>52</v>
      </c>
      <c r="M7" s="806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6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6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71"/>
      <c r="B10" s="268">
        <f>F4+F5+F6+F7+F8-C10</f>
        <v>152</v>
      </c>
      <c r="C10" s="15">
        <v>1</v>
      </c>
      <c r="D10" s="92">
        <v>30.66</v>
      </c>
      <c r="E10" s="733">
        <v>44740</v>
      </c>
      <c r="F10" s="695">
        <f>D10</f>
        <v>30.66</v>
      </c>
      <c r="G10" s="696" t="s">
        <v>126</v>
      </c>
      <c r="H10" s="224">
        <v>34</v>
      </c>
      <c r="I10" s="254">
        <f>E6+E5+E4-F10+E7+E8</f>
        <v>4409.9100000000008</v>
      </c>
      <c r="K10" s="771"/>
      <c r="L10" s="1133">
        <f>P4+P5+P6+P7+P8-M10</f>
        <v>33</v>
      </c>
      <c r="M10" s="247"/>
      <c r="N10" s="263"/>
      <c r="O10" s="1132"/>
      <c r="P10" s="695">
        <f>N10</f>
        <v>0</v>
      </c>
      <c r="Q10" s="696"/>
      <c r="R10" s="224"/>
      <c r="S10" s="254">
        <f>O6+O5+O4-P10+O7+O8</f>
        <v>992.72</v>
      </c>
    </row>
    <row r="11" spans="1:19" x14ac:dyDescent="0.25">
      <c r="A11" s="228"/>
      <c r="B11" s="937">
        <f>B10-C11</f>
        <v>150</v>
      </c>
      <c r="C11" s="650">
        <v>2</v>
      </c>
      <c r="D11" s="403">
        <v>57.96</v>
      </c>
      <c r="E11" s="735">
        <v>44745</v>
      </c>
      <c r="F11" s="734">
        <f t="shared" ref="F11:F57" si="0">D11</f>
        <v>57.96</v>
      </c>
      <c r="G11" s="736" t="s">
        <v>129</v>
      </c>
      <c r="H11" s="737">
        <v>35</v>
      </c>
      <c r="I11" s="936">
        <f>I10-F11</f>
        <v>4351.9500000000007</v>
      </c>
      <c r="K11" s="228"/>
      <c r="L11" s="1134">
        <f>L10-M11</f>
        <v>33</v>
      </c>
      <c r="M11" s="650"/>
      <c r="N11" s="403"/>
      <c r="O11" s="626"/>
      <c r="P11" s="403">
        <f t="shared" ref="P11:P57" si="1">N11</f>
        <v>0</v>
      </c>
      <c r="Q11" s="1135"/>
      <c r="R11" s="1136"/>
      <c r="S11" s="254">
        <f>S10-P11</f>
        <v>992.72</v>
      </c>
    </row>
    <row r="12" spans="1:19" x14ac:dyDescent="0.25">
      <c r="A12" s="228"/>
      <c r="B12" s="422">
        <f t="shared" ref="B12:B58" si="2">B11-C12</f>
        <v>142</v>
      </c>
      <c r="C12" s="650">
        <v>8</v>
      </c>
      <c r="D12" s="822">
        <v>225.87</v>
      </c>
      <c r="E12" s="821">
        <v>44746</v>
      </c>
      <c r="F12" s="822">
        <f t="shared" si="0"/>
        <v>225.87</v>
      </c>
      <c r="G12" s="863" t="s">
        <v>136</v>
      </c>
      <c r="H12" s="864">
        <v>35</v>
      </c>
      <c r="I12" s="254">
        <f t="shared" ref="I12:I13" si="3">I11-F12</f>
        <v>4126.0800000000008</v>
      </c>
      <c r="K12" s="228"/>
      <c r="L12" s="422">
        <f t="shared" ref="L12:L58" si="4">L11-M12</f>
        <v>33</v>
      </c>
      <c r="M12" s="650"/>
      <c r="N12" s="403"/>
      <c r="O12" s="626"/>
      <c r="P12" s="403">
        <f t="shared" si="1"/>
        <v>0</v>
      </c>
      <c r="Q12" s="1135"/>
      <c r="R12" s="1136"/>
      <c r="S12" s="254">
        <f t="shared" ref="S12:S13" si="5">S11-P12</f>
        <v>992.72</v>
      </c>
    </row>
    <row r="13" spans="1:19" x14ac:dyDescent="0.25">
      <c r="A13" s="771"/>
      <c r="B13" s="422">
        <f t="shared" si="2"/>
        <v>139</v>
      </c>
      <c r="C13" s="402">
        <v>3</v>
      </c>
      <c r="D13" s="820">
        <v>87.61</v>
      </c>
      <c r="E13" s="821">
        <v>44746</v>
      </c>
      <c r="F13" s="822">
        <f t="shared" si="0"/>
        <v>87.61</v>
      </c>
      <c r="G13" s="863" t="s">
        <v>137</v>
      </c>
      <c r="H13" s="864">
        <v>35</v>
      </c>
      <c r="I13" s="254">
        <f t="shared" si="3"/>
        <v>4038.4700000000007</v>
      </c>
      <c r="K13" s="771"/>
      <c r="L13" s="422">
        <f t="shared" si="4"/>
        <v>33</v>
      </c>
      <c r="M13" s="650"/>
      <c r="N13" s="403"/>
      <c r="O13" s="626"/>
      <c r="P13" s="403">
        <f t="shared" si="1"/>
        <v>0</v>
      </c>
      <c r="Q13" s="1135"/>
      <c r="R13" s="1136"/>
      <c r="S13" s="254">
        <f t="shared" si="5"/>
        <v>992.72</v>
      </c>
    </row>
    <row r="14" spans="1:19" x14ac:dyDescent="0.25">
      <c r="A14" s="228"/>
      <c r="B14" s="422">
        <f t="shared" si="2"/>
        <v>138</v>
      </c>
      <c r="C14" s="402">
        <v>1</v>
      </c>
      <c r="D14" s="820">
        <v>29.11</v>
      </c>
      <c r="E14" s="821">
        <v>44656</v>
      </c>
      <c r="F14" s="822">
        <f t="shared" si="0"/>
        <v>29.11</v>
      </c>
      <c r="G14" s="863" t="s">
        <v>138</v>
      </c>
      <c r="H14" s="864">
        <v>35</v>
      </c>
      <c r="I14" s="254">
        <f>I13-F14</f>
        <v>4009.3600000000006</v>
      </c>
      <c r="K14" s="228"/>
      <c r="L14" s="422">
        <f t="shared" si="4"/>
        <v>33</v>
      </c>
      <c r="M14" s="650"/>
      <c r="N14" s="403"/>
      <c r="O14" s="626"/>
      <c r="P14" s="403">
        <f t="shared" si="1"/>
        <v>0</v>
      </c>
      <c r="Q14" s="1135"/>
      <c r="R14" s="1136"/>
      <c r="S14" s="254">
        <f>S13-P14</f>
        <v>992.72</v>
      </c>
    </row>
    <row r="15" spans="1:19" x14ac:dyDescent="0.25">
      <c r="A15" s="228"/>
      <c r="B15" s="422">
        <f t="shared" si="2"/>
        <v>131</v>
      </c>
      <c r="C15" s="402">
        <v>7</v>
      </c>
      <c r="D15" s="820">
        <v>203.67</v>
      </c>
      <c r="E15" s="821">
        <v>44748</v>
      </c>
      <c r="F15" s="822">
        <f t="shared" si="0"/>
        <v>203.67</v>
      </c>
      <c r="G15" s="863" t="s">
        <v>139</v>
      </c>
      <c r="H15" s="864">
        <v>35</v>
      </c>
      <c r="I15" s="254">
        <f t="shared" ref="I15:I58" si="6">I14-F15</f>
        <v>3805.6900000000005</v>
      </c>
      <c r="K15" s="228"/>
      <c r="L15" s="422">
        <f t="shared" si="4"/>
        <v>33</v>
      </c>
      <c r="M15" s="650"/>
      <c r="N15" s="403"/>
      <c r="O15" s="626"/>
      <c r="P15" s="403">
        <f t="shared" si="1"/>
        <v>0</v>
      </c>
      <c r="Q15" s="1135"/>
      <c r="R15" s="1136"/>
      <c r="S15" s="254">
        <f t="shared" ref="S15:S58" si="7">S14-P15</f>
        <v>992.72</v>
      </c>
    </row>
    <row r="16" spans="1:19" x14ac:dyDescent="0.25">
      <c r="A16" s="226"/>
      <c r="B16" s="422">
        <f t="shared" si="2"/>
        <v>130</v>
      </c>
      <c r="C16" s="402">
        <v>1</v>
      </c>
      <c r="D16" s="820">
        <v>28.01</v>
      </c>
      <c r="E16" s="821">
        <v>44749</v>
      </c>
      <c r="F16" s="822">
        <f t="shared" si="0"/>
        <v>28.01</v>
      </c>
      <c r="G16" s="863" t="s">
        <v>140</v>
      </c>
      <c r="H16" s="864">
        <v>35</v>
      </c>
      <c r="I16" s="254">
        <f t="shared" si="6"/>
        <v>3777.6800000000003</v>
      </c>
      <c r="K16" s="226"/>
      <c r="L16" s="422">
        <f t="shared" si="4"/>
        <v>33</v>
      </c>
      <c r="M16" s="650"/>
      <c r="N16" s="403"/>
      <c r="O16" s="626"/>
      <c r="P16" s="403">
        <f t="shared" si="1"/>
        <v>0</v>
      </c>
      <c r="Q16" s="1135"/>
      <c r="R16" s="1136"/>
      <c r="S16" s="254">
        <f t="shared" si="7"/>
        <v>992.72</v>
      </c>
    </row>
    <row r="17" spans="1:19" x14ac:dyDescent="0.25">
      <c r="A17" s="226"/>
      <c r="B17" s="422">
        <f t="shared" si="2"/>
        <v>129</v>
      </c>
      <c r="C17" s="402">
        <v>1</v>
      </c>
      <c r="D17" s="820">
        <v>28.2</v>
      </c>
      <c r="E17" s="821">
        <v>44749</v>
      </c>
      <c r="F17" s="822">
        <f t="shared" si="0"/>
        <v>28.2</v>
      </c>
      <c r="G17" s="863" t="s">
        <v>141</v>
      </c>
      <c r="H17" s="864">
        <v>35</v>
      </c>
      <c r="I17" s="254">
        <f t="shared" si="6"/>
        <v>3749.4800000000005</v>
      </c>
      <c r="K17" s="226"/>
      <c r="L17" s="422">
        <f t="shared" si="4"/>
        <v>33</v>
      </c>
      <c r="M17" s="650"/>
      <c r="N17" s="403"/>
      <c r="O17" s="626"/>
      <c r="P17" s="403">
        <f t="shared" si="1"/>
        <v>0</v>
      </c>
      <c r="Q17" s="1135"/>
      <c r="R17" s="1136"/>
      <c r="S17" s="254">
        <f t="shared" si="7"/>
        <v>992.72</v>
      </c>
    </row>
    <row r="18" spans="1:19" x14ac:dyDescent="0.25">
      <c r="A18" s="226"/>
      <c r="B18" s="422">
        <f t="shared" si="2"/>
        <v>122</v>
      </c>
      <c r="C18" s="402">
        <v>7</v>
      </c>
      <c r="D18" s="820">
        <v>194.13</v>
      </c>
      <c r="E18" s="821">
        <v>44750</v>
      </c>
      <c r="F18" s="822">
        <f t="shared" si="0"/>
        <v>194.13</v>
      </c>
      <c r="G18" s="863" t="s">
        <v>142</v>
      </c>
      <c r="H18" s="864">
        <v>35</v>
      </c>
      <c r="I18" s="254">
        <f t="shared" si="6"/>
        <v>3555.3500000000004</v>
      </c>
      <c r="K18" s="226"/>
      <c r="L18" s="422">
        <f t="shared" si="4"/>
        <v>33</v>
      </c>
      <c r="M18" s="650"/>
      <c r="N18" s="403"/>
      <c r="O18" s="626"/>
      <c r="P18" s="403">
        <f t="shared" si="1"/>
        <v>0</v>
      </c>
      <c r="Q18" s="1135"/>
      <c r="R18" s="1136"/>
      <c r="S18" s="254">
        <f t="shared" si="7"/>
        <v>992.72</v>
      </c>
    </row>
    <row r="19" spans="1:19" x14ac:dyDescent="0.25">
      <c r="A19" s="226"/>
      <c r="B19" s="422">
        <f t="shared" si="2"/>
        <v>120</v>
      </c>
      <c r="C19" s="402">
        <v>2</v>
      </c>
      <c r="D19" s="820">
        <v>59.65</v>
      </c>
      <c r="E19" s="821">
        <v>44755</v>
      </c>
      <c r="F19" s="822">
        <f t="shared" si="0"/>
        <v>59.65</v>
      </c>
      <c r="G19" s="863" t="s">
        <v>146</v>
      </c>
      <c r="H19" s="864">
        <v>35</v>
      </c>
      <c r="I19" s="254">
        <f t="shared" si="6"/>
        <v>3495.7000000000003</v>
      </c>
      <c r="K19" s="226"/>
      <c r="L19" s="422">
        <f t="shared" si="4"/>
        <v>33</v>
      </c>
      <c r="M19" s="650"/>
      <c r="N19" s="403"/>
      <c r="O19" s="626"/>
      <c r="P19" s="403">
        <f t="shared" si="1"/>
        <v>0</v>
      </c>
      <c r="Q19" s="1135"/>
      <c r="R19" s="1136"/>
      <c r="S19" s="254">
        <f t="shared" si="7"/>
        <v>992.72</v>
      </c>
    </row>
    <row r="20" spans="1:19" x14ac:dyDescent="0.25">
      <c r="A20" s="226"/>
      <c r="B20" s="422">
        <f t="shared" si="2"/>
        <v>113</v>
      </c>
      <c r="C20" s="402">
        <v>7</v>
      </c>
      <c r="D20" s="820">
        <v>203.85</v>
      </c>
      <c r="E20" s="821">
        <v>44755</v>
      </c>
      <c r="F20" s="822">
        <f t="shared" si="0"/>
        <v>203.85</v>
      </c>
      <c r="G20" s="863" t="s">
        <v>147</v>
      </c>
      <c r="H20" s="864">
        <v>35</v>
      </c>
      <c r="I20" s="254">
        <f t="shared" si="6"/>
        <v>3291.8500000000004</v>
      </c>
      <c r="K20" s="226"/>
      <c r="L20" s="422">
        <f t="shared" si="4"/>
        <v>33</v>
      </c>
      <c r="M20" s="650"/>
      <c r="N20" s="403"/>
      <c r="O20" s="626"/>
      <c r="P20" s="403">
        <f t="shared" si="1"/>
        <v>0</v>
      </c>
      <c r="Q20" s="1135"/>
      <c r="R20" s="1136"/>
      <c r="S20" s="254">
        <f t="shared" si="7"/>
        <v>992.72</v>
      </c>
    </row>
    <row r="21" spans="1:19" x14ac:dyDescent="0.25">
      <c r="A21" s="226"/>
      <c r="B21" s="422">
        <f t="shared" si="2"/>
        <v>112</v>
      </c>
      <c r="C21" s="402">
        <v>1</v>
      </c>
      <c r="D21" s="820">
        <v>26.89</v>
      </c>
      <c r="E21" s="821">
        <v>44757</v>
      </c>
      <c r="F21" s="822">
        <f t="shared" si="0"/>
        <v>26.89</v>
      </c>
      <c r="G21" s="823" t="s">
        <v>154</v>
      </c>
      <c r="H21" s="824">
        <v>35</v>
      </c>
      <c r="I21" s="132">
        <f t="shared" si="6"/>
        <v>3264.9600000000005</v>
      </c>
      <c r="K21" s="226"/>
      <c r="L21" s="422">
        <f t="shared" si="4"/>
        <v>33</v>
      </c>
      <c r="M21" s="650"/>
      <c r="N21" s="403"/>
      <c r="O21" s="626"/>
      <c r="P21" s="403">
        <f t="shared" si="1"/>
        <v>0</v>
      </c>
      <c r="Q21" s="1058"/>
      <c r="R21" s="1137"/>
      <c r="S21" s="132">
        <f t="shared" si="7"/>
        <v>992.72</v>
      </c>
    </row>
    <row r="22" spans="1:19" x14ac:dyDescent="0.25">
      <c r="A22" s="226"/>
      <c r="B22" s="422">
        <f t="shared" si="2"/>
        <v>105</v>
      </c>
      <c r="C22" s="402">
        <v>7</v>
      </c>
      <c r="D22" s="820">
        <v>195.39</v>
      </c>
      <c r="E22" s="821">
        <v>44757</v>
      </c>
      <c r="F22" s="822">
        <f t="shared" si="0"/>
        <v>195.39</v>
      </c>
      <c r="G22" s="823" t="s">
        <v>155</v>
      </c>
      <c r="H22" s="824">
        <v>35</v>
      </c>
      <c r="I22" s="132">
        <f t="shared" si="6"/>
        <v>3069.5700000000006</v>
      </c>
      <c r="K22" s="226"/>
      <c r="L22" s="422">
        <f t="shared" si="4"/>
        <v>33</v>
      </c>
      <c r="M22" s="650"/>
      <c r="N22" s="403"/>
      <c r="O22" s="626"/>
      <c r="P22" s="403">
        <f t="shared" si="1"/>
        <v>0</v>
      </c>
      <c r="Q22" s="1058"/>
      <c r="R22" s="1137"/>
      <c r="S22" s="132">
        <f t="shared" si="7"/>
        <v>992.72</v>
      </c>
    </row>
    <row r="23" spans="1:19" x14ac:dyDescent="0.25">
      <c r="A23" s="226"/>
      <c r="B23" s="422">
        <f t="shared" si="2"/>
        <v>104</v>
      </c>
      <c r="C23" s="402">
        <v>1</v>
      </c>
      <c r="D23" s="820">
        <v>28.38</v>
      </c>
      <c r="E23" s="821">
        <v>44758</v>
      </c>
      <c r="F23" s="822">
        <f t="shared" si="0"/>
        <v>28.38</v>
      </c>
      <c r="G23" s="823" t="s">
        <v>156</v>
      </c>
      <c r="H23" s="824">
        <v>35</v>
      </c>
      <c r="I23" s="132">
        <f t="shared" si="6"/>
        <v>3041.1900000000005</v>
      </c>
      <c r="K23" s="226"/>
      <c r="L23" s="422">
        <f t="shared" si="4"/>
        <v>33</v>
      </c>
      <c r="M23" s="650"/>
      <c r="N23" s="403"/>
      <c r="O23" s="626"/>
      <c r="P23" s="403">
        <f t="shared" si="1"/>
        <v>0</v>
      </c>
      <c r="Q23" s="1058"/>
      <c r="R23" s="1137"/>
      <c r="S23" s="132">
        <f t="shared" si="7"/>
        <v>992.72</v>
      </c>
    </row>
    <row r="24" spans="1:19" x14ac:dyDescent="0.25">
      <c r="A24" s="226"/>
      <c r="B24" s="422">
        <f t="shared" si="2"/>
        <v>97</v>
      </c>
      <c r="C24" s="402">
        <v>7</v>
      </c>
      <c r="D24" s="820">
        <v>208.19</v>
      </c>
      <c r="E24" s="821">
        <v>44758</v>
      </c>
      <c r="F24" s="822">
        <f t="shared" si="0"/>
        <v>208.19</v>
      </c>
      <c r="G24" s="823" t="s">
        <v>157</v>
      </c>
      <c r="H24" s="824">
        <v>35</v>
      </c>
      <c r="I24" s="132">
        <f t="shared" si="6"/>
        <v>2833.0000000000005</v>
      </c>
      <c r="K24" s="226"/>
      <c r="L24" s="422">
        <f t="shared" si="4"/>
        <v>33</v>
      </c>
      <c r="M24" s="650"/>
      <c r="N24" s="403"/>
      <c r="O24" s="626"/>
      <c r="P24" s="403">
        <f t="shared" si="1"/>
        <v>0</v>
      </c>
      <c r="Q24" s="1058"/>
      <c r="R24" s="1137"/>
      <c r="S24" s="132">
        <f t="shared" si="7"/>
        <v>992.72</v>
      </c>
    </row>
    <row r="25" spans="1:19" x14ac:dyDescent="0.25">
      <c r="A25" s="226"/>
      <c r="B25" s="422">
        <f t="shared" si="2"/>
        <v>96</v>
      </c>
      <c r="C25" s="402">
        <v>1</v>
      </c>
      <c r="D25" s="820">
        <v>27.6</v>
      </c>
      <c r="E25" s="821">
        <v>44762</v>
      </c>
      <c r="F25" s="822">
        <f t="shared" si="0"/>
        <v>27.6</v>
      </c>
      <c r="G25" s="823" t="s">
        <v>161</v>
      </c>
      <c r="H25" s="824">
        <v>35</v>
      </c>
      <c r="I25" s="132">
        <f t="shared" si="6"/>
        <v>2805.4000000000005</v>
      </c>
      <c r="K25" s="226"/>
      <c r="L25" s="422">
        <f t="shared" si="4"/>
        <v>33</v>
      </c>
      <c r="M25" s="650"/>
      <c r="N25" s="403"/>
      <c r="O25" s="626"/>
      <c r="P25" s="403">
        <f t="shared" si="1"/>
        <v>0</v>
      </c>
      <c r="Q25" s="1058"/>
      <c r="R25" s="1137"/>
      <c r="S25" s="132">
        <f t="shared" si="7"/>
        <v>992.72</v>
      </c>
    </row>
    <row r="26" spans="1:19" x14ac:dyDescent="0.25">
      <c r="B26" s="422">
        <f t="shared" si="2"/>
        <v>95</v>
      </c>
      <c r="C26" s="402">
        <v>1</v>
      </c>
      <c r="D26" s="820">
        <v>29.12</v>
      </c>
      <c r="E26" s="821">
        <v>44763</v>
      </c>
      <c r="F26" s="822">
        <f t="shared" si="0"/>
        <v>29.12</v>
      </c>
      <c r="G26" s="823" t="s">
        <v>162</v>
      </c>
      <c r="H26" s="824">
        <v>35</v>
      </c>
      <c r="I26" s="132">
        <f t="shared" si="6"/>
        <v>2776.2800000000007</v>
      </c>
      <c r="L26" s="422">
        <f t="shared" si="4"/>
        <v>33</v>
      </c>
      <c r="M26" s="650"/>
      <c r="N26" s="403"/>
      <c r="O26" s="626"/>
      <c r="P26" s="403">
        <f t="shared" si="1"/>
        <v>0</v>
      </c>
      <c r="Q26" s="1058"/>
      <c r="R26" s="1137"/>
      <c r="S26" s="132">
        <f t="shared" si="7"/>
        <v>992.72</v>
      </c>
    </row>
    <row r="27" spans="1:19" x14ac:dyDescent="0.25">
      <c r="B27" s="422">
        <f t="shared" si="2"/>
        <v>92</v>
      </c>
      <c r="C27" s="402">
        <v>3</v>
      </c>
      <c r="D27" s="820">
        <v>89.7</v>
      </c>
      <c r="E27" s="821">
        <v>44763</v>
      </c>
      <c r="F27" s="822">
        <f t="shared" si="0"/>
        <v>89.7</v>
      </c>
      <c r="G27" s="823" t="s">
        <v>163</v>
      </c>
      <c r="H27" s="824">
        <v>35</v>
      </c>
      <c r="I27" s="132">
        <f t="shared" si="6"/>
        <v>2686.5800000000008</v>
      </c>
      <c r="L27" s="422">
        <f t="shared" si="4"/>
        <v>33</v>
      </c>
      <c r="M27" s="650"/>
      <c r="N27" s="403"/>
      <c r="O27" s="626"/>
      <c r="P27" s="403">
        <f t="shared" si="1"/>
        <v>0</v>
      </c>
      <c r="Q27" s="1058"/>
      <c r="R27" s="1137"/>
      <c r="S27" s="132">
        <f t="shared" si="7"/>
        <v>992.72</v>
      </c>
    </row>
    <row r="28" spans="1:19" x14ac:dyDescent="0.25">
      <c r="B28" s="422">
        <f t="shared" si="2"/>
        <v>85</v>
      </c>
      <c r="C28" s="402">
        <v>7</v>
      </c>
      <c r="D28" s="820">
        <v>209.78</v>
      </c>
      <c r="E28" s="821">
        <v>44765</v>
      </c>
      <c r="F28" s="822">
        <f t="shared" si="0"/>
        <v>209.78</v>
      </c>
      <c r="G28" s="823" t="s">
        <v>168</v>
      </c>
      <c r="H28" s="824">
        <v>35</v>
      </c>
      <c r="I28" s="132">
        <f t="shared" si="6"/>
        <v>2476.8000000000006</v>
      </c>
      <c r="L28" s="422">
        <f t="shared" si="4"/>
        <v>33</v>
      </c>
      <c r="M28" s="650"/>
      <c r="N28" s="403"/>
      <c r="O28" s="626"/>
      <c r="P28" s="403">
        <f t="shared" si="1"/>
        <v>0</v>
      </c>
      <c r="Q28" s="1058"/>
      <c r="R28" s="1137"/>
      <c r="S28" s="132">
        <f t="shared" si="7"/>
        <v>992.72</v>
      </c>
    </row>
    <row r="29" spans="1:19" x14ac:dyDescent="0.25">
      <c r="B29" s="422">
        <f t="shared" si="2"/>
        <v>78</v>
      </c>
      <c r="C29" s="402">
        <v>7</v>
      </c>
      <c r="D29" s="820">
        <v>191.25</v>
      </c>
      <c r="E29" s="821">
        <v>44767</v>
      </c>
      <c r="F29" s="822">
        <f t="shared" si="0"/>
        <v>191.25</v>
      </c>
      <c r="G29" s="823" t="s">
        <v>166</v>
      </c>
      <c r="H29" s="824">
        <v>35</v>
      </c>
      <c r="I29" s="132">
        <f t="shared" si="6"/>
        <v>2285.5500000000006</v>
      </c>
      <c r="L29" s="422">
        <f t="shared" si="4"/>
        <v>33</v>
      </c>
      <c r="M29" s="650"/>
      <c r="N29" s="403"/>
      <c r="O29" s="626"/>
      <c r="P29" s="403">
        <f t="shared" si="1"/>
        <v>0</v>
      </c>
      <c r="Q29" s="1058"/>
      <c r="R29" s="1137"/>
      <c r="S29" s="132">
        <f t="shared" si="7"/>
        <v>992.72</v>
      </c>
    </row>
    <row r="30" spans="1:19" x14ac:dyDescent="0.25">
      <c r="B30" s="422">
        <f t="shared" si="2"/>
        <v>69</v>
      </c>
      <c r="C30" s="402">
        <v>9</v>
      </c>
      <c r="D30" s="820">
        <v>264.07</v>
      </c>
      <c r="E30" s="821">
        <v>44768</v>
      </c>
      <c r="F30" s="822">
        <f t="shared" si="0"/>
        <v>264.07</v>
      </c>
      <c r="G30" s="823" t="s">
        <v>169</v>
      </c>
      <c r="H30" s="824">
        <v>35</v>
      </c>
      <c r="I30" s="132">
        <f t="shared" si="6"/>
        <v>2021.4800000000007</v>
      </c>
      <c r="L30" s="422">
        <f t="shared" si="4"/>
        <v>33</v>
      </c>
      <c r="M30" s="650"/>
      <c r="N30" s="403"/>
      <c r="O30" s="626"/>
      <c r="P30" s="403">
        <f t="shared" si="1"/>
        <v>0</v>
      </c>
      <c r="Q30" s="1058"/>
      <c r="R30" s="1137"/>
      <c r="S30" s="132">
        <f t="shared" si="7"/>
        <v>992.72</v>
      </c>
    </row>
    <row r="31" spans="1:19" x14ac:dyDescent="0.25">
      <c r="B31" s="422">
        <f t="shared" si="2"/>
        <v>68</v>
      </c>
      <c r="C31" s="402">
        <v>1</v>
      </c>
      <c r="D31" s="820">
        <v>30.2</v>
      </c>
      <c r="E31" s="1048">
        <v>44771</v>
      </c>
      <c r="F31" s="822">
        <f t="shared" si="0"/>
        <v>30.2</v>
      </c>
      <c r="G31" s="823" t="s">
        <v>176</v>
      </c>
      <c r="H31" s="824">
        <v>35</v>
      </c>
      <c r="I31" s="132">
        <f t="shared" si="6"/>
        <v>1991.2800000000007</v>
      </c>
      <c r="L31" s="422">
        <f t="shared" si="4"/>
        <v>33</v>
      </c>
      <c r="M31" s="650"/>
      <c r="N31" s="403"/>
      <c r="O31" s="1138"/>
      <c r="P31" s="403">
        <f t="shared" si="1"/>
        <v>0</v>
      </c>
      <c r="Q31" s="1058"/>
      <c r="R31" s="1137"/>
      <c r="S31" s="132">
        <f t="shared" si="7"/>
        <v>992.72</v>
      </c>
    </row>
    <row r="32" spans="1:19" x14ac:dyDescent="0.25">
      <c r="B32" s="422">
        <f t="shared" si="2"/>
        <v>66</v>
      </c>
      <c r="C32" s="402">
        <v>2</v>
      </c>
      <c r="D32" s="981">
        <v>59.01</v>
      </c>
      <c r="E32" s="1049">
        <v>44779</v>
      </c>
      <c r="F32" s="982">
        <f t="shared" si="0"/>
        <v>59.01</v>
      </c>
      <c r="G32" s="983" t="s">
        <v>204</v>
      </c>
      <c r="H32" s="984">
        <v>35</v>
      </c>
      <c r="I32" s="132">
        <f t="shared" si="6"/>
        <v>1932.2700000000007</v>
      </c>
      <c r="L32" s="422">
        <f t="shared" si="4"/>
        <v>33</v>
      </c>
      <c r="M32" s="650"/>
      <c r="N32" s="403"/>
      <c r="O32" s="1138"/>
      <c r="P32" s="403">
        <f t="shared" si="1"/>
        <v>0</v>
      </c>
      <c r="Q32" s="1058"/>
      <c r="R32" s="1137"/>
      <c r="S32" s="132">
        <f t="shared" si="7"/>
        <v>992.72</v>
      </c>
    </row>
    <row r="33" spans="1:19" x14ac:dyDescent="0.25">
      <c r="B33" s="422">
        <f t="shared" si="2"/>
        <v>65</v>
      </c>
      <c r="C33" s="402">
        <v>1</v>
      </c>
      <c r="D33" s="981">
        <v>28.75</v>
      </c>
      <c r="E33" s="1049">
        <v>44786</v>
      </c>
      <c r="F33" s="982">
        <f t="shared" si="0"/>
        <v>28.75</v>
      </c>
      <c r="G33" s="983" t="s">
        <v>222</v>
      </c>
      <c r="H33" s="984">
        <v>35</v>
      </c>
      <c r="I33" s="132">
        <f t="shared" si="6"/>
        <v>1903.5200000000007</v>
      </c>
      <c r="L33" s="422">
        <f t="shared" si="4"/>
        <v>33</v>
      </c>
      <c r="M33" s="650"/>
      <c r="N33" s="403"/>
      <c r="O33" s="1138"/>
      <c r="P33" s="403">
        <f t="shared" si="1"/>
        <v>0</v>
      </c>
      <c r="Q33" s="1058"/>
      <c r="R33" s="1137"/>
      <c r="S33" s="132">
        <f t="shared" si="7"/>
        <v>992.72</v>
      </c>
    </row>
    <row r="34" spans="1:19" x14ac:dyDescent="0.25">
      <c r="B34" s="422">
        <f t="shared" si="2"/>
        <v>58</v>
      </c>
      <c r="C34" s="402">
        <v>7</v>
      </c>
      <c r="D34" s="981">
        <v>195.03</v>
      </c>
      <c r="E34" s="1049">
        <v>44786</v>
      </c>
      <c r="F34" s="982">
        <f t="shared" si="0"/>
        <v>195.03</v>
      </c>
      <c r="G34" s="983" t="s">
        <v>225</v>
      </c>
      <c r="H34" s="984">
        <v>35</v>
      </c>
      <c r="I34" s="132">
        <f t="shared" si="6"/>
        <v>1708.4900000000007</v>
      </c>
      <c r="L34" s="422">
        <f t="shared" si="4"/>
        <v>33</v>
      </c>
      <c r="M34" s="650"/>
      <c r="N34" s="403"/>
      <c r="O34" s="1138"/>
      <c r="P34" s="403">
        <f t="shared" si="1"/>
        <v>0</v>
      </c>
      <c r="Q34" s="1058"/>
      <c r="R34" s="1137"/>
      <c r="S34" s="132">
        <f t="shared" si="7"/>
        <v>992.72</v>
      </c>
    </row>
    <row r="35" spans="1:19" x14ac:dyDescent="0.25">
      <c r="B35" s="422">
        <f t="shared" si="2"/>
        <v>48</v>
      </c>
      <c r="C35" s="402">
        <v>10</v>
      </c>
      <c r="D35" s="981">
        <v>272.64999999999998</v>
      </c>
      <c r="E35" s="1049">
        <v>44788</v>
      </c>
      <c r="F35" s="982">
        <f t="shared" si="0"/>
        <v>272.64999999999998</v>
      </c>
      <c r="G35" s="983" t="s">
        <v>231</v>
      </c>
      <c r="H35" s="984">
        <v>35</v>
      </c>
      <c r="I35" s="132">
        <f t="shared" si="6"/>
        <v>1435.8400000000006</v>
      </c>
      <c r="L35" s="422">
        <f t="shared" si="4"/>
        <v>33</v>
      </c>
      <c r="M35" s="650"/>
      <c r="N35" s="403"/>
      <c r="O35" s="1138"/>
      <c r="P35" s="403">
        <f t="shared" si="1"/>
        <v>0</v>
      </c>
      <c r="Q35" s="1058"/>
      <c r="R35" s="1137"/>
      <c r="S35" s="132">
        <f t="shared" si="7"/>
        <v>992.72</v>
      </c>
    </row>
    <row r="36" spans="1:19" x14ac:dyDescent="0.25">
      <c r="B36" s="422">
        <f t="shared" si="2"/>
        <v>47</v>
      </c>
      <c r="C36" s="402">
        <v>1</v>
      </c>
      <c r="D36" s="981">
        <v>28.45</v>
      </c>
      <c r="E36" s="1049">
        <v>44792</v>
      </c>
      <c r="F36" s="982">
        <f t="shared" si="0"/>
        <v>28.45</v>
      </c>
      <c r="G36" s="983" t="s">
        <v>240</v>
      </c>
      <c r="H36" s="984">
        <v>35</v>
      </c>
      <c r="I36" s="132">
        <f t="shared" si="6"/>
        <v>1407.3900000000006</v>
      </c>
      <c r="L36" s="422">
        <f t="shared" si="4"/>
        <v>33</v>
      </c>
      <c r="M36" s="650"/>
      <c r="N36" s="403"/>
      <c r="O36" s="1138"/>
      <c r="P36" s="403">
        <f t="shared" si="1"/>
        <v>0</v>
      </c>
      <c r="Q36" s="1058"/>
      <c r="R36" s="1137"/>
      <c r="S36" s="132">
        <f t="shared" si="7"/>
        <v>992.72</v>
      </c>
    </row>
    <row r="37" spans="1:19" x14ac:dyDescent="0.25">
      <c r="B37" s="422">
        <f t="shared" si="2"/>
        <v>43</v>
      </c>
      <c r="C37" s="402">
        <v>4</v>
      </c>
      <c r="D37" s="981">
        <v>103.45</v>
      </c>
      <c r="E37" s="1049">
        <v>44793</v>
      </c>
      <c r="F37" s="982">
        <f t="shared" si="0"/>
        <v>103.45</v>
      </c>
      <c r="G37" s="983" t="s">
        <v>246</v>
      </c>
      <c r="H37" s="984">
        <v>35</v>
      </c>
      <c r="I37" s="132">
        <f t="shared" si="6"/>
        <v>1303.9400000000005</v>
      </c>
      <c r="L37" s="422">
        <f t="shared" si="4"/>
        <v>33</v>
      </c>
      <c r="M37" s="650"/>
      <c r="N37" s="403"/>
      <c r="O37" s="1138"/>
      <c r="P37" s="403">
        <f t="shared" si="1"/>
        <v>0</v>
      </c>
      <c r="Q37" s="1058"/>
      <c r="R37" s="1137"/>
      <c r="S37" s="132">
        <f t="shared" si="7"/>
        <v>992.72</v>
      </c>
    </row>
    <row r="38" spans="1:19" x14ac:dyDescent="0.25">
      <c r="B38" s="422">
        <f t="shared" si="2"/>
        <v>41</v>
      </c>
      <c r="C38" s="402">
        <v>2</v>
      </c>
      <c r="D38" s="981">
        <v>57.38</v>
      </c>
      <c r="E38" s="1049">
        <v>44795</v>
      </c>
      <c r="F38" s="982">
        <f t="shared" si="0"/>
        <v>57.38</v>
      </c>
      <c r="G38" s="983" t="s">
        <v>250</v>
      </c>
      <c r="H38" s="984">
        <v>35</v>
      </c>
      <c r="I38" s="132">
        <f t="shared" si="6"/>
        <v>1246.5600000000004</v>
      </c>
      <c r="L38" s="422">
        <f t="shared" si="4"/>
        <v>33</v>
      </c>
      <c r="M38" s="650"/>
      <c r="N38" s="403"/>
      <c r="O38" s="1138"/>
      <c r="P38" s="403">
        <f t="shared" si="1"/>
        <v>0</v>
      </c>
      <c r="Q38" s="1058"/>
      <c r="R38" s="1137"/>
      <c r="S38" s="132">
        <f t="shared" si="7"/>
        <v>992.72</v>
      </c>
    </row>
    <row r="39" spans="1:19" x14ac:dyDescent="0.25">
      <c r="B39" s="422">
        <f t="shared" si="2"/>
        <v>38</v>
      </c>
      <c r="C39" s="402">
        <v>3</v>
      </c>
      <c r="D39" s="981">
        <v>84.6</v>
      </c>
      <c r="E39" s="1049">
        <v>44796</v>
      </c>
      <c r="F39" s="982">
        <f t="shared" si="0"/>
        <v>84.6</v>
      </c>
      <c r="G39" s="983" t="s">
        <v>258</v>
      </c>
      <c r="H39" s="984">
        <v>35</v>
      </c>
      <c r="I39" s="132">
        <f t="shared" si="6"/>
        <v>1161.9600000000005</v>
      </c>
      <c r="L39" s="422">
        <f t="shared" si="4"/>
        <v>33</v>
      </c>
      <c r="M39" s="650"/>
      <c r="N39" s="403"/>
      <c r="O39" s="1138"/>
      <c r="P39" s="403">
        <f t="shared" si="1"/>
        <v>0</v>
      </c>
      <c r="Q39" s="1058"/>
      <c r="R39" s="1137"/>
      <c r="S39" s="132">
        <f t="shared" si="7"/>
        <v>992.72</v>
      </c>
    </row>
    <row r="40" spans="1:19" x14ac:dyDescent="0.25">
      <c r="A40" s="1061" t="s">
        <v>277</v>
      </c>
      <c r="B40" s="422">
        <f t="shared" si="2"/>
        <v>34</v>
      </c>
      <c r="C40" s="1062">
        <v>4</v>
      </c>
      <c r="D40" s="981">
        <v>146.31</v>
      </c>
      <c r="E40" s="1049">
        <v>44796</v>
      </c>
      <c r="F40" s="982">
        <f t="shared" si="0"/>
        <v>146.31</v>
      </c>
      <c r="G40" s="983" t="s">
        <v>259</v>
      </c>
      <c r="H40" s="984">
        <v>35</v>
      </c>
      <c r="I40" s="132">
        <f t="shared" si="6"/>
        <v>1015.6500000000005</v>
      </c>
      <c r="K40" s="228"/>
      <c r="L40" s="422">
        <f t="shared" si="4"/>
        <v>33</v>
      </c>
      <c r="M40" s="650"/>
      <c r="N40" s="403"/>
      <c r="O40" s="1138"/>
      <c r="P40" s="403">
        <f t="shared" si="1"/>
        <v>0</v>
      </c>
      <c r="Q40" s="1058"/>
      <c r="R40" s="1137"/>
      <c r="S40" s="132">
        <f t="shared" si="7"/>
        <v>992.72</v>
      </c>
    </row>
    <row r="41" spans="1:19" x14ac:dyDescent="0.25">
      <c r="B41" s="422">
        <f t="shared" si="2"/>
        <v>30</v>
      </c>
      <c r="C41" s="402">
        <v>4</v>
      </c>
      <c r="D41" s="981">
        <v>114.59</v>
      </c>
      <c r="E41" s="1049">
        <v>44799</v>
      </c>
      <c r="F41" s="982">
        <f t="shared" si="0"/>
        <v>114.59</v>
      </c>
      <c r="G41" s="983" t="s">
        <v>267</v>
      </c>
      <c r="H41" s="984">
        <v>35</v>
      </c>
      <c r="I41" s="132">
        <f t="shared" si="6"/>
        <v>901.06000000000051</v>
      </c>
      <c r="L41" s="422">
        <f t="shared" si="4"/>
        <v>33</v>
      </c>
      <c r="M41" s="650"/>
      <c r="N41" s="403"/>
      <c r="O41" s="1138"/>
      <c r="P41" s="403">
        <f t="shared" si="1"/>
        <v>0</v>
      </c>
      <c r="Q41" s="1058"/>
      <c r="R41" s="1137"/>
      <c r="S41" s="132">
        <f t="shared" si="7"/>
        <v>992.72</v>
      </c>
    </row>
    <row r="42" spans="1:19" x14ac:dyDescent="0.25">
      <c r="B42" s="422">
        <f t="shared" si="2"/>
        <v>23</v>
      </c>
      <c r="C42" s="402">
        <v>7</v>
      </c>
      <c r="D42" s="981">
        <v>206.84</v>
      </c>
      <c r="E42" s="1049">
        <v>44800</v>
      </c>
      <c r="F42" s="982">
        <f t="shared" si="0"/>
        <v>206.84</v>
      </c>
      <c r="G42" s="983" t="s">
        <v>273</v>
      </c>
      <c r="H42" s="984">
        <v>35</v>
      </c>
      <c r="I42" s="132">
        <f t="shared" si="6"/>
        <v>694.22000000000048</v>
      </c>
      <c r="L42" s="422">
        <f t="shared" si="4"/>
        <v>33</v>
      </c>
      <c r="M42" s="650"/>
      <c r="N42" s="403"/>
      <c r="O42" s="1138"/>
      <c r="P42" s="403">
        <f t="shared" si="1"/>
        <v>0</v>
      </c>
      <c r="Q42" s="1058"/>
      <c r="R42" s="1137"/>
      <c r="S42" s="132">
        <f t="shared" si="7"/>
        <v>992.72</v>
      </c>
    </row>
    <row r="43" spans="1:19" x14ac:dyDescent="0.25">
      <c r="B43" s="422">
        <f t="shared" si="2"/>
        <v>23</v>
      </c>
      <c r="C43" s="402"/>
      <c r="D43" s="1108"/>
      <c r="E43" s="1109"/>
      <c r="F43" s="1110">
        <f t="shared" si="0"/>
        <v>0</v>
      </c>
      <c r="G43" s="1111"/>
      <c r="H43" s="1112"/>
      <c r="I43" s="132">
        <f t="shared" si="6"/>
        <v>694.22000000000048</v>
      </c>
      <c r="L43" s="422">
        <f t="shared" si="4"/>
        <v>33</v>
      </c>
      <c r="M43" s="650"/>
      <c r="N43" s="403"/>
      <c r="O43" s="1138"/>
      <c r="P43" s="403">
        <f t="shared" si="1"/>
        <v>0</v>
      </c>
      <c r="Q43" s="1058"/>
      <c r="R43" s="1137"/>
      <c r="S43" s="132">
        <f t="shared" si="7"/>
        <v>992.72</v>
      </c>
    </row>
    <row r="44" spans="1:19" x14ac:dyDescent="0.25">
      <c r="B44" s="422">
        <f t="shared" si="2"/>
        <v>23</v>
      </c>
      <c r="C44" s="402"/>
      <c r="D44" s="1108"/>
      <c r="E44" s="1109"/>
      <c r="F44" s="1110">
        <f t="shared" si="0"/>
        <v>0</v>
      </c>
      <c r="G44" s="1111"/>
      <c r="H44" s="1112"/>
      <c r="I44" s="132">
        <f t="shared" si="6"/>
        <v>694.22000000000048</v>
      </c>
      <c r="L44" s="422">
        <f t="shared" si="4"/>
        <v>33</v>
      </c>
      <c r="M44" s="402"/>
      <c r="N44" s="498"/>
      <c r="O44" s="1139"/>
      <c r="P44" s="403">
        <f t="shared" si="1"/>
        <v>0</v>
      </c>
      <c r="Q44" s="1058"/>
      <c r="R44" s="1137"/>
      <c r="S44" s="132">
        <f t="shared" si="7"/>
        <v>992.72</v>
      </c>
    </row>
    <row r="45" spans="1:19" x14ac:dyDescent="0.25">
      <c r="B45" s="422">
        <f t="shared" si="2"/>
        <v>23</v>
      </c>
      <c r="C45" s="402"/>
      <c r="D45" s="1108"/>
      <c r="E45" s="1109"/>
      <c r="F45" s="1110">
        <f t="shared" si="0"/>
        <v>0</v>
      </c>
      <c r="G45" s="1111"/>
      <c r="H45" s="1113"/>
      <c r="I45" s="132">
        <f t="shared" si="6"/>
        <v>694.22000000000048</v>
      </c>
      <c r="L45" s="422">
        <f t="shared" si="4"/>
        <v>33</v>
      </c>
      <c r="M45" s="402"/>
      <c r="N45" s="498"/>
      <c r="O45" s="1139"/>
      <c r="P45" s="403">
        <f t="shared" si="1"/>
        <v>0</v>
      </c>
      <c r="Q45" s="1058"/>
      <c r="R45" s="1140"/>
      <c r="S45" s="132">
        <f t="shared" si="7"/>
        <v>992.72</v>
      </c>
    </row>
    <row r="46" spans="1:19" x14ac:dyDescent="0.25">
      <c r="B46" s="422">
        <f t="shared" si="2"/>
        <v>23</v>
      </c>
      <c r="C46" s="402"/>
      <c r="D46" s="1108"/>
      <c r="E46" s="1109"/>
      <c r="F46" s="1110">
        <f t="shared" si="0"/>
        <v>0</v>
      </c>
      <c r="G46" s="1111"/>
      <c r="H46" s="1113"/>
      <c r="I46" s="132">
        <f t="shared" si="6"/>
        <v>694.22000000000048</v>
      </c>
      <c r="L46" s="422">
        <f t="shared" si="4"/>
        <v>33</v>
      </c>
      <c r="M46" s="402"/>
      <c r="N46" s="498"/>
      <c r="O46" s="1139"/>
      <c r="P46" s="403">
        <f t="shared" si="1"/>
        <v>0</v>
      </c>
      <c r="Q46" s="1058"/>
      <c r="R46" s="1140"/>
      <c r="S46" s="132">
        <f t="shared" si="7"/>
        <v>992.72</v>
      </c>
    </row>
    <row r="47" spans="1:19" x14ac:dyDescent="0.25">
      <c r="B47" s="422">
        <f t="shared" si="2"/>
        <v>23</v>
      </c>
      <c r="C47" s="402"/>
      <c r="D47" s="1108"/>
      <c r="E47" s="1109"/>
      <c r="F47" s="1110">
        <f t="shared" si="0"/>
        <v>0</v>
      </c>
      <c r="G47" s="1111"/>
      <c r="H47" s="1113"/>
      <c r="I47" s="132">
        <f t="shared" si="6"/>
        <v>694.22000000000048</v>
      </c>
      <c r="L47" s="422">
        <f t="shared" si="4"/>
        <v>33</v>
      </c>
      <c r="M47" s="402"/>
      <c r="N47" s="498"/>
      <c r="O47" s="1139"/>
      <c r="P47" s="403">
        <f t="shared" si="1"/>
        <v>0</v>
      </c>
      <c r="Q47" s="1058"/>
      <c r="R47" s="1140"/>
      <c r="S47" s="132">
        <f t="shared" si="7"/>
        <v>992.72</v>
      </c>
    </row>
    <row r="48" spans="1:19" x14ac:dyDescent="0.25">
      <c r="B48" s="422">
        <f t="shared" si="2"/>
        <v>23</v>
      </c>
      <c r="C48" s="402"/>
      <c r="D48" s="1108"/>
      <c r="E48" s="1109"/>
      <c r="F48" s="1110">
        <f t="shared" si="0"/>
        <v>0</v>
      </c>
      <c r="G48" s="1111"/>
      <c r="H48" s="1113"/>
      <c r="I48" s="132">
        <f t="shared" si="6"/>
        <v>694.22000000000048</v>
      </c>
      <c r="L48" s="422">
        <f t="shared" si="4"/>
        <v>33</v>
      </c>
      <c r="M48" s="402"/>
      <c r="N48" s="498"/>
      <c r="O48" s="1139"/>
      <c r="P48" s="403">
        <f t="shared" si="1"/>
        <v>0</v>
      </c>
      <c r="Q48" s="1058"/>
      <c r="R48" s="1140"/>
      <c r="S48" s="132">
        <f t="shared" si="7"/>
        <v>992.72</v>
      </c>
    </row>
    <row r="49" spans="1:19" x14ac:dyDescent="0.25">
      <c r="B49" s="422">
        <f t="shared" si="2"/>
        <v>23</v>
      </c>
      <c r="C49" s="402"/>
      <c r="D49" s="1108"/>
      <c r="E49" s="1109"/>
      <c r="F49" s="1110">
        <f t="shared" si="0"/>
        <v>0</v>
      </c>
      <c r="G49" s="1111"/>
      <c r="H49" s="1113"/>
      <c r="I49" s="132">
        <f t="shared" si="6"/>
        <v>694.22000000000048</v>
      </c>
      <c r="L49" s="422">
        <f t="shared" si="4"/>
        <v>33</v>
      </c>
      <c r="M49" s="402"/>
      <c r="N49" s="498"/>
      <c r="O49" s="1139"/>
      <c r="P49" s="403">
        <f t="shared" si="1"/>
        <v>0</v>
      </c>
      <c r="Q49" s="1058"/>
      <c r="R49" s="1140"/>
      <c r="S49" s="132">
        <f t="shared" si="7"/>
        <v>992.72</v>
      </c>
    </row>
    <row r="50" spans="1:19" x14ac:dyDescent="0.25">
      <c r="B50" s="422">
        <f t="shared" si="2"/>
        <v>23</v>
      </c>
      <c r="C50" s="402"/>
      <c r="D50" s="1108"/>
      <c r="E50" s="1109"/>
      <c r="F50" s="1110">
        <f t="shared" si="0"/>
        <v>0</v>
      </c>
      <c r="G50" s="1111"/>
      <c r="H50" s="1113"/>
      <c r="I50" s="132">
        <f t="shared" si="6"/>
        <v>694.22000000000048</v>
      </c>
      <c r="L50" s="422">
        <f t="shared" si="4"/>
        <v>33</v>
      </c>
      <c r="M50" s="402"/>
      <c r="N50" s="498"/>
      <c r="O50" s="1139"/>
      <c r="P50" s="403">
        <f t="shared" si="1"/>
        <v>0</v>
      </c>
      <c r="Q50" s="1058"/>
      <c r="R50" s="1140"/>
      <c r="S50" s="132">
        <f t="shared" si="7"/>
        <v>992.72</v>
      </c>
    </row>
    <row r="51" spans="1:19" x14ac:dyDescent="0.25">
      <c r="B51" s="422">
        <f t="shared" si="2"/>
        <v>23</v>
      </c>
      <c r="C51" s="402"/>
      <c r="D51" s="1108"/>
      <c r="E51" s="1109"/>
      <c r="F51" s="1110">
        <f t="shared" si="0"/>
        <v>0</v>
      </c>
      <c r="G51" s="1111"/>
      <c r="H51" s="1113"/>
      <c r="I51" s="132">
        <f t="shared" si="6"/>
        <v>694.22000000000048</v>
      </c>
      <c r="L51" s="422">
        <f t="shared" si="4"/>
        <v>33</v>
      </c>
      <c r="M51" s="402"/>
      <c r="N51" s="498"/>
      <c r="O51" s="1139"/>
      <c r="P51" s="403">
        <f t="shared" si="1"/>
        <v>0</v>
      </c>
      <c r="Q51" s="1058"/>
      <c r="R51" s="1140"/>
      <c r="S51" s="132">
        <f t="shared" si="7"/>
        <v>992.72</v>
      </c>
    </row>
    <row r="52" spans="1:19" x14ac:dyDescent="0.25">
      <c r="B52" s="422">
        <f t="shared" si="2"/>
        <v>23</v>
      </c>
      <c r="C52" s="402"/>
      <c r="D52" s="1108"/>
      <c r="E52" s="1109"/>
      <c r="F52" s="1110">
        <f t="shared" si="0"/>
        <v>0</v>
      </c>
      <c r="G52" s="1111"/>
      <c r="H52" s="1113"/>
      <c r="I52" s="132">
        <f t="shared" si="6"/>
        <v>694.22000000000048</v>
      </c>
      <c r="L52" s="422">
        <f t="shared" si="4"/>
        <v>33</v>
      </c>
      <c r="M52" s="402"/>
      <c r="N52" s="498"/>
      <c r="O52" s="1139"/>
      <c r="P52" s="403">
        <f t="shared" si="1"/>
        <v>0</v>
      </c>
      <c r="Q52" s="1058"/>
      <c r="R52" s="1140"/>
      <c r="S52" s="132">
        <f t="shared" si="7"/>
        <v>992.72</v>
      </c>
    </row>
    <row r="53" spans="1:19" x14ac:dyDescent="0.25">
      <c r="B53" s="422">
        <f t="shared" si="2"/>
        <v>23</v>
      </c>
      <c r="C53" s="402"/>
      <c r="D53" s="1108"/>
      <c r="E53" s="1109"/>
      <c r="F53" s="1110">
        <f t="shared" si="0"/>
        <v>0</v>
      </c>
      <c r="G53" s="1111"/>
      <c r="H53" s="1113"/>
      <c r="I53" s="132">
        <f t="shared" si="6"/>
        <v>694.22000000000048</v>
      </c>
      <c r="L53" s="422">
        <f t="shared" si="4"/>
        <v>33</v>
      </c>
      <c r="M53" s="402"/>
      <c r="N53" s="498"/>
      <c r="O53" s="1139"/>
      <c r="P53" s="403">
        <f t="shared" si="1"/>
        <v>0</v>
      </c>
      <c r="Q53" s="1058"/>
      <c r="R53" s="1140"/>
      <c r="S53" s="132">
        <f t="shared" si="7"/>
        <v>992.72</v>
      </c>
    </row>
    <row r="54" spans="1:19" x14ac:dyDescent="0.25">
      <c r="B54" s="422">
        <f t="shared" si="2"/>
        <v>23</v>
      </c>
      <c r="C54" s="402"/>
      <c r="D54" s="1108"/>
      <c r="E54" s="1109"/>
      <c r="F54" s="1110">
        <f t="shared" si="0"/>
        <v>0</v>
      </c>
      <c r="G54" s="1111"/>
      <c r="H54" s="1113"/>
      <c r="I54" s="132">
        <f t="shared" si="6"/>
        <v>694.22000000000048</v>
      </c>
      <c r="L54" s="422">
        <f t="shared" si="4"/>
        <v>33</v>
      </c>
      <c r="M54" s="402"/>
      <c r="N54" s="498"/>
      <c r="O54" s="1139"/>
      <c r="P54" s="403">
        <f t="shared" si="1"/>
        <v>0</v>
      </c>
      <c r="Q54" s="1058"/>
      <c r="R54" s="1140"/>
      <c r="S54" s="132">
        <f t="shared" si="7"/>
        <v>992.72</v>
      </c>
    </row>
    <row r="55" spans="1:19" x14ac:dyDescent="0.25">
      <c r="B55" s="422">
        <f t="shared" si="2"/>
        <v>23</v>
      </c>
      <c r="C55" s="402"/>
      <c r="D55" s="1108"/>
      <c r="E55" s="1109"/>
      <c r="F55" s="1110">
        <f t="shared" si="0"/>
        <v>0</v>
      </c>
      <c r="G55" s="1111"/>
      <c r="H55" s="1113"/>
      <c r="I55" s="132">
        <f t="shared" si="6"/>
        <v>694.22000000000048</v>
      </c>
      <c r="L55" s="422">
        <f t="shared" si="4"/>
        <v>33</v>
      </c>
      <c r="M55" s="402"/>
      <c r="N55" s="498"/>
      <c r="O55" s="1139"/>
      <c r="P55" s="403">
        <f t="shared" si="1"/>
        <v>0</v>
      </c>
      <c r="Q55" s="1058"/>
      <c r="R55" s="1140"/>
      <c r="S55" s="132">
        <f t="shared" si="7"/>
        <v>992.72</v>
      </c>
    </row>
    <row r="56" spans="1:19" x14ac:dyDescent="0.25">
      <c r="B56" s="422">
        <f t="shared" si="2"/>
        <v>23</v>
      </c>
      <c r="C56" s="402"/>
      <c r="D56" s="1108"/>
      <c r="E56" s="1109"/>
      <c r="F56" s="1110">
        <f t="shared" si="0"/>
        <v>0</v>
      </c>
      <c r="G56" s="1111"/>
      <c r="H56" s="1113"/>
      <c r="I56" s="132">
        <f t="shared" si="6"/>
        <v>694.22000000000048</v>
      </c>
      <c r="L56" s="422">
        <f t="shared" si="4"/>
        <v>33</v>
      </c>
      <c r="M56" s="402"/>
      <c r="N56" s="498"/>
      <c r="O56" s="1139"/>
      <c r="P56" s="403">
        <f t="shared" si="1"/>
        <v>0</v>
      </c>
      <c r="Q56" s="1058"/>
      <c r="R56" s="1140"/>
      <c r="S56" s="132">
        <f t="shared" si="7"/>
        <v>992.72</v>
      </c>
    </row>
    <row r="57" spans="1:19" x14ac:dyDescent="0.25">
      <c r="B57" s="422">
        <f t="shared" si="2"/>
        <v>23</v>
      </c>
      <c r="C57" s="402"/>
      <c r="D57" s="1108"/>
      <c r="E57" s="1109"/>
      <c r="F57" s="1110">
        <f t="shared" si="0"/>
        <v>0</v>
      </c>
      <c r="G57" s="1111"/>
      <c r="H57" s="1113"/>
      <c r="I57" s="132">
        <f t="shared" si="6"/>
        <v>694.22000000000048</v>
      </c>
      <c r="L57" s="422">
        <f t="shared" si="4"/>
        <v>33</v>
      </c>
      <c r="M57" s="402"/>
      <c r="N57" s="498"/>
      <c r="O57" s="1139"/>
      <c r="P57" s="403">
        <f t="shared" si="1"/>
        <v>0</v>
      </c>
      <c r="Q57" s="1058"/>
      <c r="R57" s="1140"/>
      <c r="S57" s="132">
        <f t="shared" si="7"/>
        <v>992.72</v>
      </c>
    </row>
    <row r="58" spans="1:19" x14ac:dyDescent="0.25">
      <c r="B58" s="422">
        <f t="shared" si="2"/>
        <v>23</v>
      </c>
      <c r="C58" s="402"/>
      <c r="D58" s="498"/>
      <c r="E58" s="738"/>
      <c r="F58" s="734"/>
      <c r="G58" s="1058"/>
      <c r="H58" s="1053"/>
      <c r="I58" s="132">
        <f t="shared" si="6"/>
        <v>694.22000000000048</v>
      </c>
      <c r="L58" s="422">
        <f t="shared" si="4"/>
        <v>33</v>
      </c>
      <c r="M58" s="402"/>
      <c r="N58" s="498"/>
      <c r="O58" s="1141"/>
      <c r="P58" s="403"/>
      <c r="Q58" s="1058"/>
      <c r="R58" s="1140"/>
      <c r="S58" s="132">
        <f t="shared" si="7"/>
        <v>992.72</v>
      </c>
    </row>
    <row r="59" spans="1:19" x14ac:dyDescent="0.25">
      <c r="B59" s="422"/>
      <c r="C59" s="402"/>
      <c r="D59" s="498"/>
      <c r="E59" s="738"/>
      <c r="F59" s="734"/>
      <c r="G59" s="739"/>
      <c r="H59" s="739"/>
      <c r="I59" s="132"/>
      <c r="L59" s="422"/>
      <c r="M59" s="402"/>
      <c r="N59" s="498"/>
      <c r="O59" s="1141"/>
      <c r="P59" s="403"/>
      <c r="Q59" s="1142"/>
      <c r="R59" s="1142"/>
      <c r="S59" s="132"/>
    </row>
    <row r="60" spans="1:19" x14ac:dyDescent="0.25">
      <c r="B60" s="422"/>
      <c r="C60" s="402"/>
      <c r="D60" s="498"/>
      <c r="E60" s="738"/>
      <c r="F60" s="734"/>
      <c r="G60" s="739"/>
      <c r="H60" s="739"/>
      <c r="I60" s="132"/>
      <c r="L60" s="422"/>
      <c r="M60" s="402"/>
      <c r="N60" s="498"/>
      <c r="O60" s="1141"/>
      <c r="P60" s="403"/>
      <c r="Q60" s="1142"/>
      <c r="R60" s="1142"/>
      <c r="S60" s="132"/>
    </row>
    <row r="61" spans="1:19" ht="15.75" thickBot="1" x14ac:dyDescent="0.3">
      <c r="B61" s="74"/>
      <c r="C61" s="404"/>
      <c r="D61" s="747"/>
      <c r="E61" s="419"/>
      <c r="F61" s="418"/>
      <c r="G61" s="420"/>
      <c r="H61" s="420"/>
      <c r="I61" s="348"/>
      <c r="L61" s="74"/>
      <c r="M61" s="404"/>
      <c r="N61" s="747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7" t="s">
        <v>21</v>
      </c>
      <c r="E63" s="828"/>
      <c r="F63" s="141">
        <f>E6+E5+E4-F62</f>
        <v>257.88999999999987</v>
      </c>
      <c r="G63" s="75"/>
      <c r="H63" s="75"/>
      <c r="K63" s="75"/>
      <c r="L63" s="75"/>
      <c r="M63" s="75"/>
      <c r="N63" s="1068" t="s">
        <v>21</v>
      </c>
      <c r="O63" s="1069"/>
      <c r="P63" s="141">
        <f>O6+O5+O4-P62</f>
        <v>992.72</v>
      </c>
      <c r="Q63" s="75"/>
      <c r="R63" s="75"/>
    </row>
    <row r="64" spans="1:19" ht="15.75" thickBot="1" x14ac:dyDescent="0.3">
      <c r="A64" s="75"/>
      <c r="B64" s="75"/>
      <c r="C64" s="75"/>
      <c r="D64" s="829" t="s">
        <v>4</v>
      </c>
      <c r="E64" s="830"/>
      <c r="F64" s="49">
        <f>F5+F4-C10+F6+F7</f>
        <v>152</v>
      </c>
      <c r="G64" s="75"/>
      <c r="H64" s="75"/>
      <c r="K64" s="75"/>
      <c r="L64" s="75"/>
      <c r="M64" s="75"/>
      <c r="N64" s="1070" t="s">
        <v>4</v>
      </c>
      <c r="O64" s="1071"/>
      <c r="P64" s="49">
        <f>P5+P4-M10+P6+P7</f>
        <v>33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192" t="s">
        <v>294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180</v>
      </c>
      <c r="C4" s="102"/>
      <c r="D4" s="135"/>
      <c r="E4" s="86"/>
      <c r="F4" s="73"/>
      <c r="G4" s="473"/>
    </row>
    <row r="5" spans="1:9" x14ac:dyDescent="0.25">
      <c r="A5" s="228" t="s">
        <v>52</v>
      </c>
      <c r="B5" s="126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6"/>
      <c r="C6" s="102"/>
      <c r="D6" s="135"/>
      <c r="E6" s="75"/>
      <c r="F6" s="73"/>
      <c r="G6" s="73"/>
    </row>
    <row r="7" spans="1:9" ht="17.25" thickTop="1" thickBot="1" x14ac:dyDescent="0.3">
      <c r="A7" s="226"/>
      <c r="B7" s="985" t="s">
        <v>7</v>
      </c>
      <c r="C7" s="986" t="s">
        <v>8</v>
      </c>
      <c r="D7" s="987" t="s">
        <v>17</v>
      </c>
      <c r="E7" s="988" t="s">
        <v>2</v>
      </c>
      <c r="F7" s="989" t="s">
        <v>18</v>
      </c>
      <c r="G7" s="990" t="s">
        <v>15</v>
      </c>
      <c r="H7" s="24"/>
    </row>
    <row r="8" spans="1:9" ht="15.75" thickTop="1" x14ac:dyDescent="0.25">
      <c r="A8" s="771"/>
      <c r="B8" s="532">
        <f>F4+F5+F6-C8</f>
        <v>28</v>
      </c>
      <c r="C8" s="932">
        <v>6</v>
      </c>
      <c r="D8" s="941">
        <v>163.66</v>
      </c>
      <c r="E8" s="134">
        <v>44756</v>
      </c>
      <c r="F8" s="263">
        <f>D8</f>
        <v>163.66</v>
      </c>
      <c r="G8" s="296" t="s">
        <v>150</v>
      </c>
      <c r="H8" s="250">
        <v>119</v>
      </c>
      <c r="I8" s="254">
        <f>E4+E5+E6-F8</f>
        <v>793.09</v>
      </c>
    </row>
    <row r="9" spans="1:9" x14ac:dyDescent="0.25">
      <c r="A9" s="228"/>
      <c r="B9" s="532">
        <f>B8-C9</f>
        <v>28</v>
      </c>
      <c r="C9" s="933"/>
      <c r="D9" s="1114"/>
      <c r="E9" s="1115"/>
      <c r="F9" s="1116">
        <f>D9</f>
        <v>0</v>
      </c>
      <c r="G9" s="1117"/>
      <c r="H9" s="1118"/>
      <c r="I9" s="254">
        <f>I8-F9</f>
        <v>793.09</v>
      </c>
    </row>
    <row r="10" spans="1:9" x14ac:dyDescent="0.25">
      <c r="A10" s="228"/>
      <c r="B10" s="532">
        <f t="shared" ref="B10:B28" si="0">B9-C10</f>
        <v>28</v>
      </c>
      <c r="C10" s="934"/>
      <c r="D10" s="1114"/>
      <c r="E10" s="1115"/>
      <c r="F10" s="1116">
        <f t="shared" ref="F10:F28" si="1">D10</f>
        <v>0</v>
      </c>
      <c r="G10" s="1117"/>
      <c r="H10" s="1119"/>
      <c r="I10" s="254">
        <f t="shared" ref="I10:I28" si="2">I9-F10</f>
        <v>793.09</v>
      </c>
    </row>
    <row r="11" spans="1:9" x14ac:dyDescent="0.25">
      <c r="A11" s="771"/>
      <c r="B11" s="532">
        <f t="shared" si="0"/>
        <v>28</v>
      </c>
      <c r="C11" s="934"/>
      <c r="D11" s="1114"/>
      <c r="E11" s="1115"/>
      <c r="F11" s="1116">
        <f t="shared" si="1"/>
        <v>0</v>
      </c>
      <c r="G11" s="1117"/>
      <c r="H11" s="1119"/>
      <c r="I11" s="254">
        <f t="shared" si="2"/>
        <v>793.09</v>
      </c>
    </row>
    <row r="12" spans="1:9" x14ac:dyDescent="0.25">
      <c r="A12" s="228"/>
      <c r="B12" s="532">
        <f t="shared" si="0"/>
        <v>28</v>
      </c>
      <c r="C12" s="934"/>
      <c r="D12" s="1114"/>
      <c r="E12" s="1115"/>
      <c r="F12" s="1116">
        <f t="shared" si="1"/>
        <v>0</v>
      </c>
      <c r="G12" s="1117"/>
      <c r="H12" s="1119"/>
      <c r="I12" s="254">
        <f t="shared" si="2"/>
        <v>793.09</v>
      </c>
    </row>
    <row r="13" spans="1:9" x14ac:dyDescent="0.25">
      <c r="A13" s="228"/>
      <c r="B13" s="532">
        <f t="shared" si="0"/>
        <v>28</v>
      </c>
      <c r="C13" s="934"/>
      <c r="D13" s="1114"/>
      <c r="E13" s="1115"/>
      <c r="F13" s="1116">
        <f t="shared" si="1"/>
        <v>0</v>
      </c>
      <c r="G13" s="1117"/>
      <c r="H13" s="1119"/>
      <c r="I13" s="254">
        <f t="shared" si="2"/>
        <v>793.09</v>
      </c>
    </row>
    <row r="14" spans="1:9" x14ac:dyDescent="0.25">
      <c r="A14" s="226"/>
      <c r="B14" s="532">
        <f t="shared" si="0"/>
        <v>28</v>
      </c>
      <c r="C14" s="934"/>
      <c r="D14" s="1114"/>
      <c r="E14" s="1115"/>
      <c r="F14" s="1116">
        <f t="shared" si="1"/>
        <v>0</v>
      </c>
      <c r="G14" s="1117"/>
      <c r="H14" s="1119"/>
      <c r="I14" s="254">
        <f t="shared" si="2"/>
        <v>793.09</v>
      </c>
    </row>
    <row r="15" spans="1:9" x14ac:dyDescent="0.25">
      <c r="A15" s="226"/>
      <c r="B15" s="532">
        <f t="shared" si="0"/>
        <v>28</v>
      </c>
      <c r="C15" s="934"/>
      <c r="D15" s="1114"/>
      <c r="E15" s="1115"/>
      <c r="F15" s="1116">
        <f t="shared" si="1"/>
        <v>0</v>
      </c>
      <c r="G15" s="1117"/>
      <c r="H15" s="1119"/>
      <c r="I15" s="254">
        <f t="shared" si="2"/>
        <v>793.09</v>
      </c>
    </row>
    <row r="16" spans="1:9" x14ac:dyDescent="0.25">
      <c r="A16" s="226"/>
      <c r="B16" s="532">
        <f t="shared" si="0"/>
        <v>28</v>
      </c>
      <c r="C16" s="933"/>
      <c r="D16" s="1114"/>
      <c r="E16" s="1115"/>
      <c r="F16" s="1116">
        <f t="shared" si="1"/>
        <v>0</v>
      </c>
      <c r="G16" s="1120"/>
      <c r="H16" s="1118"/>
      <c r="I16" s="254">
        <f t="shared" si="2"/>
        <v>793.09</v>
      </c>
    </row>
    <row r="17" spans="1:9" x14ac:dyDescent="0.25">
      <c r="A17" s="226"/>
      <c r="B17" s="532">
        <f t="shared" si="0"/>
        <v>28</v>
      </c>
      <c r="C17" s="933"/>
      <c r="D17" s="1114"/>
      <c r="E17" s="1115"/>
      <c r="F17" s="1116">
        <f t="shared" si="1"/>
        <v>0</v>
      </c>
      <c r="G17" s="1120"/>
      <c r="H17" s="1118"/>
      <c r="I17" s="254">
        <f t="shared" si="2"/>
        <v>793.09</v>
      </c>
    </row>
    <row r="18" spans="1:9" x14ac:dyDescent="0.25">
      <c r="A18" s="226"/>
      <c r="B18" s="532">
        <f t="shared" si="0"/>
        <v>28</v>
      </c>
      <c r="C18" s="933"/>
      <c r="D18" s="1114"/>
      <c r="E18" s="1115"/>
      <c r="F18" s="1116">
        <f t="shared" si="1"/>
        <v>0</v>
      </c>
      <c r="G18" s="1120"/>
      <c r="H18" s="1118"/>
      <c r="I18" s="254">
        <f t="shared" si="2"/>
        <v>793.09</v>
      </c>
    </row>
    <row r="19" spans="1:9" x14ac:dyDescent="0.25">
      <c r="B19" s="532">
        <f t="shared" si="0"/>
        <v>28</v>
      </c>
      <c r="C19" s="933"/>
      <c r="D19" s="734"/>
      <c r="E19" s="1121"/>
      <c r="F19" s="695">
        <f t="shared" si="1"/>
        <v>0</v>
      </c>
      <c r="G19" s="744"/>
      <c r="H19" s="1122"/>
      <c r="I19" s="254">
        <f t="shared" si="2"/>
        <v>793.09</v>
      </c>
    </row>
    <row r="20" spans="1:9" x14ac:dyDescent="0.25">
      <c r="B20" s="532">
        <f t="shared" si="0"/>
        <v>28</v>
      </c>
      <c r="C20" s="933"/>
      <c r="D20" s="734"/>
      <c r="E20" s="1121"/>
      <c r="F20" s="695">
        <f t="shared" si="1"/>
        <v>0</v>
      </c>
      <c r="G20" s="744"/>
      <c r="H20" s="1122"/>
      <c r="I20" s="254">
        <f t="shared" si="2"/>
        <v>793.09</v>
      </c>
    </row>
    <row r="21" spans="1:9" x14ac:dyDescent="0.25">
      <c r="B21" s="532">
        <f t="shared" si="0"/>
        <v>28</v>
      </c>
      <c r="C21" s="933"/>
      <c r="D21" s="734"/>
      <c r="E21" s="1121"/>
      <c r="F21" s="695">
        <f t="shared" si="1"/>
        <v>0</v>
      </c>
      <c r="G21" s="744"/>
      <c r="H21" s="1123"/>
      <c r="I21" s="254">
        <f t="shared" si="2"/>
        <v>793.09</v>
      </c>
    </row>
    <row r="22" spans="1:9" x14ac:dyDescent="0.25">
      <c r="B22" s="532">
        <f t="shared" si="0"/>
        <v>28</v>
      </c>
      <c r="C22" s="933"/>
      <c r="D22" s="734"/>
      <c r="E22" s="1121"/>
      <c r="F22" s="695">
        <f t="shared" si="1"/>
        <v>0</v>
      </c>
      <c r="G22" s="744"/>
      <c r="H22" s="1123"/>
      <c r="I22" s="254">
        <f t="shared" si="2"/>
        <v>793.09</v>
      </c>
    </row>
    <row r="23" spans="1:9" x14ac:dyDescent="0.25">
      <c r="B23" s="532">
        <f t="shared" si="0"/>
        <v>28</v>
      </c>
      <c r="C23" s="933"/>
      <c r="D23" s="734"/>
      <c r="E23" s="1121"/>
      <c r="F23" s="695">
        <f t="shared" si="1"/>
        <v>0</v>
      </c>
      <c r="G23" s="744"/>
      <c r="H23" s="1123"/>
      <c r="I23" s="254">
        <f t="shared" si="2"/>
        <v>793.09</v>
      </c>
    </row>
    <row r="24" spans="1:9" x14ac:dyDescent="0.25">
      <c r="B24" s="532">
        <f t="shared" si="0"/>
        <v>28</v>
      </c>
      <c r="C24" s="933"/>
      <c r="D24" s="734"/>
      <c r="E24" s="1121"/>
      <c r="F24" s="695">
        <f t="shared" si="1"/>
        <v>0</v>
      </c>
      <c r="G24" s="744"/>
      <c r="H24" s="1123"/>
      <c r="I24" s="254">
        <f t="shared" si="2"/>
        <v>793.09</v>
      </c>
    </row>
    <row r="25" spans="1:9" x14ac:dyDescent="0.25">
      <c r="B25" s="532">
        <f t="shared" si="0"/>
        <v>28</v>
      </c>
      <c r="C25" s="933"/>
      <c r="D25" s="734"/>
      <c r="E25" s="1121"/>
      <c r="F25" s="695">
        <f t="shared" si="1"/>
        <v>0</v>
      </c>
      <c r="G25" s="744"/>
      <c r="H25" s="1123"/>
      <c r="I25" s="254">
        <f t="shared" si="2"/>
        <v>793.09</v>
      </c>
    </row>
    <row r="26" spans="1:9" x14ac:dyDescent="0.25">
      <c r="B26" s="532">
        <f t="shared" si="0"/>
        <v>28</v>
      </c>
      <c r="C26" s="933"/>
      <c r="D26" s="734"/>
      <c r="E26" s="1121"/>
      <c r="F26" s="695">
        <f t="shared" si="1"/>
        <v>0</v>
      </c>
      <c r="G26" s="745"/>
      <c r="H26" s="1123"/>
      <c r="I26" s="254">
        <f t="shared" si="2"/>
        <v>793.09</v>
      </c>
    </row>
    <row r="27" spans="1:9" x14ac:dyDescent="0.25">
      <c r="B27" s="532">
        <f t="shared" si="0"/>
        <v>28</v>
      </c>
      <c r="C27" s="933"/>
      <c r="D27" s="1124"/>
      <c r="E27" s="1121"/>
      <c r="F27" s="695">
        <f t="shared" si="1"/>
        <v>0</v>
      </c>
      <c r="G27" s="697"/>
      <c r="H27" s="698"/>
      <c r="I27" s="254">
        <f t="shared" si="2"/>
        <v>793.09</v>
      </c>
    </row>
    <row r="28" spans="1:9" x14ac:dyDescent="0.25">
      <c r="B28" s="532">
        <f t="shared" si="0"/>
        <v>28</v>
      </c>
      <c r="C28" s="933"/>
      <c r="D28" s="1124"/>
      <c r="E28" s="1125"/>
      <c r="F28" s="695">
        <f t="shared" si="1"/>
        <v>0</v>
      </c>
      <c r="G28" s="697"/>
      <c r="H28" s="698"/>
      <c r="I28" s="254">
        <f t="shared" si="2"/>
        <v>793.09</v>
      </c>
    </row>
    <row r="29" spans="1:9" x14ac:dyDescent="0.25">
      <c r="B29" s="533"/>
      <c r="C29" s="933"/>
      <c r="D29" s="1126"/>
      <c r="E29" s="1125"/>
      <c r="F29" s="1127"/>
      <c r="G29" s="1128"/>
      <c r="H29" s="698"/>
    </row>
    <row r="30" spans="1:9" x14ac:dyDescent="0.25">
      <c r="B30" s="533"/>
      <c r="C30" s="933"/>
      <c r="D30" s="929"/>
      <c r="E30" s="118"/>
      <c r="F30" s="6"/>
    </row>
    <row r="31" spans="1:9" ht="15.75" thickBot="1" x14ac:dyDescent="0.3">
      <c r="B31" s="649"/>
      <c r="C31" s="935"/>
      <c r="D31" s="930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 t="s">
        <v>295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85</v>
      </c>
      <c r="C4" s="102"/>
      <c r="D4" s="135"/>
      <c r="E4" s="86"/>
      <c r="F4" s="73"/>
      <c r="G4" s="681"/>
    </row>
    <row r="5" spans="1:9" x14ac:dyDescent="0.25">
      <c r="A5" s="75" t="s">
        <v>83</v>
      </c>
      <c r="B5" s="1267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167</v>
      </c>
      <c r="H8" s="250">
        <v>54</v>
      </c>
      <c r="I8" s="132">
        <f>E4+E5+E6-D8</f>
        <v>428</v>
      </c>
    </row>
    <row r="9" spans="1:9" x14ac:dyDescent="0.25">
      <c r="A9" s="75"/>
      <c r="B9" s="2"/>
      <c r="C9" s="15"/>
      <c r="D9" s="980"/>
      <c r="E9" s="991"/>
      <c r="F9" s="980">
        <f t="shared" si="0"/>
        <v>0</v>
      </c>
      <c r="G9" s="992"/>
      <c r="H9" s="474"/>
      <c r="I9" s="254">
        <f>I8-D9</f>
        <v>428</v>
      </c>
    </row>
    <row r="10" spans="1:9" x14ac:dyDescent="0.25">
      <c r="A10" s="75"/>
      <c r="B10" s="2"/>
      <c r="C10" s="15"/>
      <c r="D10" s="980"/>
      <c r="E10" s="991"/>
      <c r="F10" s="980">
        <f t="shared" si="0"/>
        <v>0</v>
      </c>
      <c r="G10" s="993"/>
      <c r="H10" s="994"/>
      <c r="I10" s="254">
        <f t="shared" ref="I10:I28" si="1">I9-D10</f>
        <v>428</v>
      </c>
    </row>
    <row r="11" spans="1:9" x14ac:dyDescent="0.25">
      <c r="A11" s="55"/>
      <c r="B11" s="2"/>
      <c r="C11" s="15"/>
      <c r="D11" s="980"/>
      <c r="E11" s="991"/>
      <c r="F11" s="980">
        <f t="shared" si="0"/>
        <v>0</v>
      </c>
      <c r="G11" s="993"/>
      <c r="H11" s="474"/>
      <c r="I11" s="254">
        <f t="shared" si="1"/>
        <v>428</v>
      </c>
    </row>
    <row r="12" spans="1:9" x14ac:dyDescent="0.25">
      <c r="A12" s="75"/>
      <c r="B12" s="2"/>
      <c r="C12" s="15"/>
      <c r="D12" s="980"/>
      <c r="E12" s="991"/>
      <c r="F12" s="980">
        <f t="shared" si="0"/>
        <v>0</v>
      </c>
      <c r="G12" s="993"/>
      <c r="H12" s="474"/>
      <c r="I12" s="254">
        <f t="shared" si="1"/>
        <v>428</v>
      </c>
    </row>
    <row r="13" spans="1:9" x14ac:dyDescent="0.25">
      <c r="A13" s="75"/>
      <c r="B13" s="2"/>
      <c r="C13" s="15"/>
      <c r="D13" s="980"/>
      <c r="E13" s="991"/>
      <c r="F13" s="980">
        <f t="shared" si="0"/>
        <v>0</v>
      </c>
      <c r="G13" s="993"/>
      <c r="H13" s="474"/>
      <c r="I13" s="254">
        <f t="shared" si="1"/>
        <v>428</v>
      </c>
    </row>
    <row r="14" spans="1:9" x14ac:dyDescent="0.25">
      <c r="B14" s="2"/>
      <c r="C14" s="15"/>
      <c r="D14" s="980"/>
      <c r="E14" s="991"/>
      <c r="F14" s="980">
        <f t="shared" si="0"/>
        <v>0</v>
      </c>
      <c r="G14" s="993"/>
      <c r="H14" s="474"/>
      <c r="I14" s="254">
        <f t="shared" si="1"/>
        <v>428</v>
      </c>
    </row>
    <row r="15" spans="1:9" x14ac:dyDescent="0.25">
      <c r="B15" s="2"/>
      <c r="C15" s="15"/>
      <c r="D15" s="980"/>
      <c r="E15" s="991"/>
      <c r="F15" s="980">
        <f t="shared" si="0"/>
        <v>0</v>
      </c>
      <c r="G15" s="993"/>
      <c r="H15" s="474"/>
      <c r="I15" s="254">
        <f t="shared" si="1"/>
        <v>428</v>
      </c>
    </row>
    <row r="16" spans="1:9" x14ac:dyDescent="0.25">
      <c r="B16" s="2"/>
      <c r="C16" s="15"/>
      <c r="D16" s="980"/>
      <c r="E16" s="991"/>
      <c r="F16" s="980">
        <f t="shared" si="0"/>
        <v>0</v>
      </c>
      <c r="G16" s="993"/>
      <c r="H16" s="474"/>
      <c r="I16" s="254">
        <f t="shared" si="1"/>
        <v>428</v>
      </c>
    </row>
    <row r="17" spans="1:9" x14ac:dyDescent="0.25">
      <c r="B17" s="2"/>
      <c r="C17" s="15"/>
      <c r="D17" s="964"/>
      <c r="E17" s="995"/>
      <c r="F17" s="980">
        <f t="shared" si="0"/>
        <v>0</v>
      </c>
      <c r="G17" s="996"/>
      <c r="H17" s="973"/>
      <c r="I17" s="132">
        <f t="shared" si="1"/>
        <v>428</v>
      </c>
    </row>
    <row r="18" spans="1:9" x14ac:dyDescent="0.25">
      <c r="B18" s="2"/>
      <c r="C18" s="15"/>
      <c r="D18" s="977"/>
      <c r="E18" s="995"/>
      <c r="F18" s="980">
        <f t="shared" si="0"/>
        <v>0</v>
      </c>
      <c r="G18" s="996"/>
      <c r="H18" s="973"/>
      <c r="I18" s="132">
        <f t="shared" si="1"/>
        <v>428</v>
      </c>
    </row>
    <row r="19" spans="1:9" x14ac:dyDescent="0.25">
      <c r="B19" s="2"/>
      <c r="C19" s="15"/>
      <c r="D19" s="977"/>
      <c r="E19" s="995"/>
      <c r="F19" s="980">
        <f t="shared" si="0"/>
        <v>0</v>
      </c>
      <c r="G19" s="996"/>
      <c r="H19" s="973"/>
      <c r="I19" s="132">
        <f t="shared" si="1"/>
        <v>428</v>
      </c>
    </row>
    <row r="20" spans="1:9" x14ac:dyDescent="0.25">
      <c r="B20" s="2"/>
      <c r="C20" s="15"/>
      <c r="D20" s="977"/>
      <c r="E20" s="995"/>
      <c r="F20" s="980">
        <f t="shared" si="0"/>
        <v>0</v>
      </c>
      <c r="G20" s="996"/>
      <c r="H20" s="973"/>
      <c r="I20" s="132">
        <f t="shared" si="1"/>
        <v>428</v>
      </c>
    </row>
    <row r="21" spans="1:9" x14ac:dyDescent="0.25">
      <c r="B21" s="2"/>
      <c r="C21" s="15"/>
      <c r="D21" s="977"/>
      <c r="E21" s="995"/>
      <c r="F21" s="980">
        <f t="shared" si="0"/>
        <v>0</v>
      </c>
      <c r="G21" s="996"/>
      <c r="H21" s="973"/>
      <c r="I21" s="132">
        <f t="shared" si="1"/>
        <v>428</v>
      </c>
    </row>
    <row r="22" spans="1:9" x14ac:dyDescent="0.25">
      <c r="B22" s="2"/>
      <c r="C22" s="15"/>
      <c r="D22" s="977"/>
      <c r="E22" s="995"/>
      <c r="F22" s="980">
        <f t="shared" si="0"/>
        <v>0</v>
      </c>
      <c r="G22" s="996"/>
      <c r="H22" s="973"/>
      <c r="I22" s="132">
        <f t="shared" si="1"/>
        <v>428</v>
      </c>
    </row>
    <row r="23" spans="1:9" x14ac:dyDescent="0.25">
      <c r="B23" s="2"/>
      <c r="C23" s="15"/>
      <c r="D23" s="977"/>
      <c r="E23" s="995"/>
      <c r="F23" s="980">
        <f t="shared" si="0"/>
        <v>0</v>
      </c>
      <c r="G23" s="996"/>
      <c r="H23" s="973"/>
      <c r="I23" s="132">
        <f t="shared" si="1"/>
        <v>428</v>
      </c>
    </row>
    <row r="24" spans="1:9" x14ac:dyDescent="0.25">
      <c r="B24" s="2"/>
      <c r="C24" s="15"/>
      <c r="D24" s="977"/>
      <c r="E24" s="995"/>
      <c r="F24" s="980">
        <f t="shared" si="0"/>
        <v>0</v>
      </c>
      <c r="G24" s="997"/>
      <c r="H24" s="973"/>
      <c r="I24" s="132">
        <f t="shared" si="1"/>
        <v>428</v>
      </c>
    </row>
    <row r="25" spans="1: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695">
        <f t="shared" si="0"/>
        <v>0</v>
      </c>
      <c r="G27" s="697"/>
      <c r="H27" s="698"/>
      <c r="I27" s="47">
        <f t="shared" si="1"/>
        <v>428</v>
      </c>
    </row>
    <row r="28" spans="1: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77" t="s">
        <v>21</v>
      </c>
      <c r="E33" s="678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79" t="s">
        <v>4</v>
      </c>
      <c r="E34" s="680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8" t="s">
        <v>87</v>
      </c>
      <c r="C4" s="102"/>
      <c r="D4" s="135"/>
      <c r="E4" s="86"/>
      <c r="F4" s="73"/>
      <c r="G4" s="731"/>
    </row>
    <row r="5" spans="1:10" x14ac:dyDescent="0.25">
      <c r="A5" s="75"/>
      <c r="B5" s="1269"/>
      <c r="C5" s="102"/>
      <c r="D5" s="135"/>
      <c r="E5" s="86"/>
      <c r="F5" s="73"/>
      <c r="G5" s="740">
        <f>F32</f>
        <v>0</v>
      </c>
      <c r="H5" s="138">
        <f>E5-G5</f>
        <v>0</v>
      </c>
    </row>
    <row r="6" spans="1:10" ht="15.75" thickBot="1" x14ac:dyDescent="0.3">
      <c r="B6" s="732" t="s">
        <v>88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41"/>
      <c r="D9" s="105"/>
      <c r="E9" s="742"/>
      <c r="F9" s="263">
        <f t="shared" si="0"/>
        <v>0</v>
      </c>
      <c r="G9" s="743"/>
      <c r="H9" s="71"/>
      <c r="I9" s="246">
        <f>I8-D9</f>
        <v>0</v>
      </c>
    </row>
    <row r="10" spans="1:10" x14ac:dyDescent="0.25">
      <c r="A10" s="75"/>
      <c r="B10" s="2"/>
      <c r="C10" s="741"/>
      <c r="D10" s="259"/>
      <c r="E10" s="742"/>
      <c r="F10" s="263">
        <f t="shared" si="0"/>
        <v>0</v>
      </c>
      <c r="G10" s="743"/>
      <c r="H10" s="71"/>
      <c r="I10" s="246">
        <f t="shared" ref="I10:I28" si="1">I9-D10</f>
        <v>0</v>
      </c>
    </row>
    <row r="11" spans="1:10" x14ac:dyDescent="0.25">
      <c r="A11" s="55"/>
      <c r="B11" s="2"/>
      <c r="C11" s="741"/>
      <c r="D11" s="259"/>
      <c r="E11" s="742"/>
      <c r="F11" s="263">
        <f t="shared" si="0"/>
        <v>0</v>
      </c>
      <c r="G11" s="743"/>
      <c r="H11" s="71"/>
      <c r="I11" s="246">
        <f t="shared" si="1"/>
        <v>0</v>
      </c>
    </row>
    <row r="12" spans="1:10" x14ac:dyDescent="0.25">
      <c r="A12" s="75"/>
      <c r="B12" s="2"/>
      <c r="C12" s="741"/>
      <c r="D12" s="259"/>
      <c r="E12" s="742"/>
      <c r="F12" s="263">
        <f t="shared" si="0"/>
        <v>0</v>
      </c>
      <c r="G12" s="743"/>
      <c r="H12" s="250"/>
      <c r="I12" s="246">
        <f t="shared" si="1"/>
        <v>0</v>
      </c>
      <c r="J12" s="226"/>
    </row>
    <row r="13" spans="1:10" x14ac:dyDescent="0.25">
      <c r="A13" s="75"/>
      <c r="B13" s="2"/>
      <c r="C13" s="741"/>
      <c r="D13" s="259"/>
      <c r="E13" s="742"/>
      <c r="F13" s="263">
        <f t="shared" si="0"/>
        <v>0</v>
      </c>
      <c r="G13" s="743"/>
      <c r="H13" s="250"/>
      <c r="I13" s="246">
        <f t="shared" si="1"/>
        <v>0</v>
      </c>
      <c r="J13" s="226"/>
    </row>
    <row r="14" spans="1:10" x14ac:dyDescent="0.25">
      <c r="B14" s="2"/>
      <c r="C14" s="741"/>
      <c r="D14" s="259"/>
      <c r="E14" s="742"/>
      <c r="F14" s="263">
        <f t="shared" si="0"/>
        <v>0</v>
      </c>
      <c r="G14" s="743"/>
      <c r="H14" s="250"/>
      <c r="I14" s="246">
        <f t="shared" si="1"/>
        <v>0</v>
      </c>
      <c r="J14" s="226"/>
    </row>
    <row r="15" spans="1:10" x14ac:dyDescent="0.25">
      <c r="B15" s="2"/>
      <c r="C15" s="741"/>
      <c r="D15" s="259"/>
      <c r="E15" s="742"/>
      <c r="F15" s="263">
        <f t="shared" si="0"/>
        <v>0</v>
      </c>
      <c r="G15" s="743"/>
      <c r="H15" s="250"/>
      <c r="I15" s="246">
        <f t="shared" si="1"/>
        <v>0</v>
      </c>
      <c r="J15" s="226"/>
    </row>
    <row r="16" spans="1:10" x14ac:dyDescent="0.25">
      <c r="B16" s="2"/>
      <c r="C16" s="741"/>
      <c r="D16" s="105"/>
      <c r="E16" s="742"/>
      <c r="F16" s="263">
        <f t="shared" si="0"/>
        <v>0</v>
      </c>
      <c r="G16" s="743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42"/>
      <c r="F17" s="263">
        <f t="shared" si="0"/>
        <v>0</v>
      </c>
      <c r="G17" s="743"/>
      <c r="H17" s="250"/>
      <c r="I17" s="246">
        <f t="shared" si="1"/>
        <v>0</v>
      </c>
      <c r="J17" s="226"/>
    </row>
    <row r="18" spans="1:10" x14ac:dyDescent="0.25">
      <c r="B18" s="2"/>
      <c r="C18" s="741"/>
      <c r="D18" s="105"/>
      <c r="E18" s="742"/>
      <c r="F18" s="263">
        <f t="shared" si="0"/>
        <v>0</v>
      </c>
      <c r="G18" s="743"/>
      <c r="H18" s="250"/>
      <c r="I18" s="246">
        <f t="shared" si="1"/>
        <v>0</v>
      </c>
      <c r="J18" s="226"/>
    </row>
    <row r="19" spans="1:10" x14ac:dyDescent="0.25">
      <c r="B19" s="2"/>
      <c r="C19" s="741"/>
      <c r="D19" s="105"/>
      <c r="E19" s="742"/>
      <c r="F19" s="263">
        <f t="shared" si="0"/>
        <v>0</v>
      </c>
      <c r="G19" s="743"/>
      <c r="H19" s="250"/>
      <c r="I19" s="246">
        <f t="shared" si="1"/>
        <v>0</v>
      </c>
      <c r="J19" s="226"/>
    </row>
    <row r="20" spans="1:10" x14ac:dyDescent="0.25">
      <c r="B20" s="2"/>
      <c r="C20" s="741"/>
      <c r="D20" s="105"/>
      <c r="E20" s="742"/>
      <c r="F20" s="263">
        <f t="shared" si="0"/>
        <v>0</v>
      </c>
      <c r="G20" s="744"/>
      <c r="H20" s="71"/>
      <c r="I20" s="246">
        <f t="shared" si="1"/>
        <v>0</v>
      </c>
    </row>
    <row r="21" spans="1:10" x14ac:dyDescent="0.25">
      <c r="B21" s="2"/>
      <c r="C21" s="741"/>
      <c r="D21" s="105"/>
      <c r="E21" s="742"/>
      <c r="F21" s="263">
        <f t="shared" si="0"/>
        <v>0</v>
      </c>
      <c r="G21" s="744"/>
      <c r="H21" s="71"/>
      <c r="I21" s="246">
        <f t="shared" si="1"/>
        <v>0</v>
      </c>
    </row>
    <row r="22" spans="1:10" x14ac:dyDescent="0.25">
      <c r="B22" s="2"/>
      <c r="C22" s="741"/>
      <c r="D22" s="105"/>
      <c r="E22" s="742"/>
      <c r="F22" s="263">
        <f t="shared" si="0"/>
        <v>0</v>
      </c>
      <c r="G22" s="744"/>
      <c r="H22" s="71"/>
      <c r="I22" s="246">
        <f t="shared" si="1"/>
        <v>0</v>
      </c>
    </row>
    <row r="23" spans="1:10" x14ac:dyDescent="0.25">
      <c r="B23" s="2"/>
      <c r="C23" s="741"/>
      <c r="D23" s="105"/>
      <c r="E23" s="742"/>
      <c r="F23" s="263">
        <f t="shared" si="0"/>
        <v>0</v>
      </c>
      <c r="G23" s="744"/>
      <c r="H23" s="71"/>
      <c r="I23" s="246">
        <f t="shared" si="1"/>
        <v>0</v>
      </c>
    </row>
    <row r="24" spans="1:10" x14ac:dyDescent="0.25">
      <c r="B24" s="2"/>
      <c r="C24" s="741"/>
      <c r="D24" s="105"/>
      <c r="E24" s="742"/>
      <c r="F24" s="263">
        <f t="shared" si="0"/>
        <v>0</v>
      </c>
      <c r="G24" s="744"/>
      <c r="H24" s="71"/>
      <c r="I24" s="246">
        <f t="shared" si="1"/>
        <v>0</v>
      </c>
    </row>
    <row r="25" spans="1:10" x14ac:dyDescent="0.25">
      <c r="B25" s="2"/>
      <c r="C25" s="741"/>
      <c r="D25" s="105"/>
      <c r="E25" s="742"/>
      <c r="F25" s="263">
        <f t="shared" si="0"/>
        <v>0</v>
      </c>
      <c r="G25" s="744"/>
      <c r="H25" s="71"/>
      <c r="I25" s="246">
        <f t="shared" si="1"/>
        <v>0</v>
      </c>
    </row>
    <row r="26" spans="1:10" x14ac:dyDescent="0.25">
      <c r="B26" s="109"/>
      <c r="C26" s="741"/>
      <c r="D26" s="105"/>
      <c r="E26" s="742"/>
      <c r="F26" s="263">
        <f t="shared" si="0"/>
        <v>0</v>
      </c>
      <c r="G26" s="745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7" t="s">
        <v>21</v>
      </c>
      <c r="E33" s="72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9" t="s">
        <v>4</v>
      </c>
      <c r="E34" s="73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107</v>
      </c>
      <c r="C4" s="102"/>
      <c r="D4" s="135"/>
      <c r="E4" s="86"/>
      <c r="F4" s="73"/>
      <c r="G4" s="838"/>
    </row>
    <row r="5" spans="1:9" x14ac:dyDescent="0.25">
      <c r="A5" s="1210"/>
      <c r="B5" s="1267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10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0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70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70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70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70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70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70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70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70"/>
      <c r="E16" s="571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2"/>
      <c r="E17" s="571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0"/>
      <c r="E18" s="571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0"/>
      <c r="E19" s="571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0"/>
      <c r="E20" s="571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0"/>
      <c r="E21" s="571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0"/>
      <c r="E22" s="571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0"/>
      <c r="E23" s="571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0"/>
      <c r="E24" s="571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0"/>
      <c r="E25" s="571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0"/>
      <c r="E26" s="571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4" t="s">
        <v>21</v>
      </c>
      <c r="E33" s="83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6" t="s">
        <v>4</v>
      </c>
      <c r="E34" s="83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0" t="s">
        <v>108</v>
      </c>
      <c r="C4" s="102"/>
      <c r="D4" s="135"/>
      <c r="E4" s="86"/>
      <c r="F4" s="73"/>
      <c r="G4" s="925"/>
    </row>
    <row r="5" spans="1:9" x14ac:dyDescent="0.25">
      <c r="A5" s="1210"/>
      <c r="B5" s="1271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10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28"/>
      <c r="E9" s="926"/>
      <c r="F9" s="927">
        <f t="shared" si="0"/>
        <v>0</v>
      </c>
      <c r="G9" s="640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28"/>
      <c r="E10" s="926"/>
      <c r="F10" s="927">
        <f t="shared" si="0"/>
        <v>0</v>
      </c>
      <c r="G10" s="640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28"/>
      <c r="E11" s="926"/>
      <c r="F11" s="927">
        <f t="shared" si="0"/>
        <v>0</v>
      </c>
      <c r="G11" s="640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28"/>
      <c r="E12" s="926"/>
      <c r="F12" s="927">
        <f t="shared" si="0"/>
        <v>0</v>
      </c>
      <c r="G12" s="640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77"/>
      <c r="E13" s="966"/>
      <c r="F13" s="980">
        <f t="shared" si="0"/>
        <v>0</v>
      </c>
      <c r="G13" s="992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77"/>
      <c r="E14" s="966"/>
      <c r="F14" s="980">
        <f t="shared" si="0"/>
        <v>0</v>
      </c>
      <c r="G14" s="992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77"/>
      <c r="E15" s="966"/>
      <c r="F15" s="980">
        <f t="shared" si="0"/>
        <v>0</v>
      </c>
      <c r="G15" s="992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77"/>
      <c r="E16" s="966"/>
      <c r="F16" s="980">
        <f t="shared" si="0"/>
        <v>0</v>
      </c>
      <c r="G16" s="992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64"/>
      <c r="E17" s="966"/>
      <c r="F17" s="980">
        <f t="shared" si="0"/>
        <v>0</v>
      </c>
      <c r="G17" s="992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77"/>
      <c r="E18" s="968"/>
      <c r="F18" s="980">
        <f t="shared" si="0"/>
        <v>0</v>
      </c>
      <c r="G18" s="997"/>
      <c r="H18" s="973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77"/>
      <c r="E19" s="968"/>
      <c r="F19" s="980">
        <f t="shared" si="0"/>
        <v>0</v>
      </c>
      <c r="G19" s="997"/>
      <c r="H19" s="973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77"/>
      <c r="E20" s="968"/>
      <c r="F20" s="980">
        <f t="shared" si="0"/>
        <v>0</v>
      </c>
      <c r="G20" s="997"/>
      <c r="H20" s="973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77"/>
      <c r="E21" s="968"/>
      <c r="F21" s="980">
        <f t="shared" si="0"/>
        <v>0</v>
      </c>
      <c r="G21" s="997"/>
      <c r="H21" s="973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98"/>
      <c r="E22" s="999"/>
      <c r="F22" s="980">
        <f t="shared" si="0"/>
        <v>0</v>
      </c>
      <c r="G22" s="997"/>
      <c r="H22" s="973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0"/>
      <c r="E23" s="571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0"/>
      <c r="E24" s="571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0"/>
      <c r="E25" s="571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0"/>
      <c r="E26" s="571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1" t="s">
        <v>21</v>
      </c>
      <c r="E33" s="92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3" t="s">
        <v>4</v>
      </c>
      <c r="E34" s="9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96"/>
      <c r="B1" s="1196"/>
      <c r="C1" s="1196"/>
      <c r="D1" s="1196"/>
      <c r="E1" s="1196"/>
      <c r="F1" s="1196"/>
      <c r="G1" s="11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197"/>
      <c r="C5" s="494"/>
      <c r="D5" s="234"/>
      <c r="E5" s="251"/>
      <c r="F5" s="239"/>
      <c r="G5" s="244"/>
    </row>
    <row r="6" spans="1:9" ht="20.25" x14ac:dyDescent="0.3">
      <c r="A6" s="849"/>
      <c r="B6" s="1197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94" t="s">
        <v>11</v>
      </c>
      <c r="D83" s="119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2" t="s">
        <v>280</v>
      </c>
      <c r="B1" s="1192"/>
      <c r="C1" s="1192"/>
      <c r="D1" s="1192"/>
      <c r="E1" s="1192"/>
      <c r="F1" s="1192"/>
      <c r="G1" s="1192"/>
      <c r="H1" s="11">
        <v>1</v>
      </c>
      <c r="K1" s="1196" t="s">
        <v>308</v>
      </c>
      <c r="L1" s="1196"/>
      <c r="M1" s="1196"/>
      <c r="N1" s="1196"/>
      <c r="O1" s="1196"/>
      <c r="P1" s="1196"/>
      <c r="Q1" s="119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198" t="s">
        <v>64</v>
      </c>
      <c r="C5" s="494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198" t="s">
        <v>64</v>
      </c>
      <c r="M5" s="494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11"/>
      <c r="B6" s="1198"/>
      <c r="C6" s="633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11"/>
      <c r="L6" s="1198"/>
      <c r="M6" s="633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165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170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15">
        <v>44783</v>
      </c>
      <c r="F11" s="309">
        <f>D11</f>
        <v>11.77</v>
      </c>
      <c r="G11" s="816" t="s">
        <v>212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15">
        <v>44786</v>
      </c>
      <c r="F12" s="309">
        <f>D12</f>
        <v>118.68</v>
      </c>
      <c r="G12" s="816" t="s">
        <v>225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15">
        <v>44791</v>
      </c>
      <c r="F13" s="309">
        <f t="shared" ref="F13:F45" si="6">D13</f>
        <v>59.67</v>
      </c>
      <c r="G13" s="816" t="s">
        <v>236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15">
        <v>44795</v>
      </c>
      <c r="F14" s="309">
        <f t="shared" si="6"/>
        <v>11.89</v>
      </c>
      <c r="G14" s="816" t="s">
        <v>253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15">
        <v>44795</v>
      </c>
      <c r="F15" s="309">
        <f t="shared" si="6"/>
        <v>120.29</v>
      </c>
      <c r="G15" s="816" t="s">
        <v>247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61"/>
      <c r="E16" s="962"/>
      <c r="F16" s="961">
        <f t="shared" si="6"/>
        <v>0</v>
      </c>
      <c r="G16" s="963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61"/>
      <c r="E17" s="962"/>
      <c r="F17" s="961">
        <f t="shared" si="6"/>
        <v>0</v>
      </c>
      <c r="G17" s="963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61"/>
      <c r="E18" s="962"/>
      <c r="F18" s="961">
        <f t="shared" si="6"/>
        <v>0</v>
      </c>
      <c r="G18" s="963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61"/>
      <c r="E19" s="962"/>
      <c r="F19" s="961">
        <f t="shared" si="6"/>
        <v>0</v>
      </c>
      <c r="G19" s="963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61"/>
      <c r="E20" s="962"/>
      <c r="F20" s="961">
        <f t="shared" si="6"/>
        <v>0</v>
      </c>
      <c r="G20" s="963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61"/>
      <c r="E21" s="962"/>
      <c r="F21" s="961">
        <f t="shared" si="6"/>
        <v>0</v>
      </c>
      <c r="G21" s="963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61"/>
      <c r="E22" s="962"/>
      <c r="F22" s="961">
        <f t="shared" si="6"/>
        <v>0</v>
      </c>
      <c r="G22" s="963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61"/>
      <c r="E23" s="962"/>
      <c r="F23" s="961">
        <f t="shared" si="6"/>
        <v>0</v>
      </c>
      <c r="G23" s="963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61"/>
      <c r="E24" s="962"/>
      <c r="F24" s="961">
        <f t="shared" si="6"/>
        <v>0</v>
      </c>
      <c r="G24" s="963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61"/>
      <c r="E25" s="962"/>
      <c r="F25" s="961">
        <f t="shared" si="6"/>
        <v>0</v>
      </c>
      <c r="G25" s="963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61"/>
      <c r="E26" s="962"/>
      <c r="F26" s="961">
        <f t="shared" si="6"/>
        <v>0</v>
      </c>
      <c r="G26" s="963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61"/>
      <c r="E27" s="962"/>
      <c r="F27" s="961">
        <f t="shared" si="6"/>
        <v>0</v>
      </c>
      <c r="G27" s="963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61"/>
      <c r="E28" s="962"/>
      <c r="F28" s="961">
        <f t="shared" si="6"/>
        <v>0</v>
      </c>
      <c r="G28" s="963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61"/>
      <c r="E29" s="962"/>
      <c r="F29" s="961">
        <f t="shared" si="6"/>
        <v>0</v>
      </c>
      <c r="G29" s="963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15"/>
      <c r="F30" s="309">
        <f t="shared" si="6"/>
        <v>0</v>
      </c>
      <c r="G30" s="816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15"/>
      <c r="F31" s="309">
        <f t="shared" si="6"/>
        <v>0</v>
      </c>
      <c r="G31" s="816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15"/>
      <c r="F32" s="309">
        <f t="shared" si="6"/>
        <v>0</v>
      </c>
      <c r="G32" s="816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6"/>
        <v>0</v>
      </c>
      <c r="G33" s="816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94" t="s">
        <v>11</v>
      </c>
      <c r="D53" s="1195"/>
      <c r="E53" s="57">
        <f>E5+E6-F48+E7</f>
        <v>563.71</v>
      </c>
      <c r="F53" s="73"/>
      <c r="M53" s="1194" t="s">
        <v>11</v>
      </c>
      <c r="N53" s="1195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2" t="s">
        <v>281</v>
      </c>
      <c r="B1" s="1192"/>
      <c r="C1" s="1192"/>
      <c r="D1" s="1192"/>
      <c r="E1" s="1192"/>
      <c r="F1" s="1192"/>
      <c r="G1" s="1192"/>
      <c r="H1" s="11">
        <v>1</v>
      </c>
      <c r="K1" s="1196" t="s">
        <v>308</v>
      </c>
      <c r="L1" s="1196"/>
      <c r="M1" s="1196"/>
      <c r="N1" s="1196"/>
      <c r="O1" s="1196"/>
      <c r="P1" s="1196"/>
      <c r="Q1" s="119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>
        <v>120</v>
      </c>
      <c r="D4" s="234"/>
      <c r="E4" s="1092">
        <v>61.36</v>
      </c>
      <c r="F4" s="1093">
        <v>5</v>
      </c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199" t="s">
        <v>73</v>
      </c>
      <c r="C5" s="866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199" t="s">
        <v>73</v>
      </c>
      <c r="M5" s="866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199"/>
      <c r="C6" s="494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199"/>
      <c r="M6" s="494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4"/>
      <c r="D7" s="234"/>
      <c r="E7" s="640"/>
      <c r="F7" s="239"/>
      <c r="G7" s="226"/>
      <c r="K7" s="226"/>
      <c r="L7" s="256"/>
      <c r="M7" s="494"/>
      <c r="N7" s="234"/>
      <c r="O7" s="640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229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23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246</v>
      </c>
      <c r="H10" s="250">
        <v>90</v>
      </c>
      <c r="I10" s="259">
        <f>I9-F10</f>
        <v>134.88999999999999</v>
      </c>
      <c r="K10" s="723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15"/>
      <c r="F11" s="309">
        <f t="shared" si="0"/>
        <v>0</v>
      </c>
      <c r="G11" s="816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15"/>
      <c r="P11" s="309">
        <f t="shared" si="1"/>
        <v>0</v>
      </c>
      <c r="Q11" s="816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15"/>
      <c r="F12" s="309">
        <f t="shared" si="0"/>
        <v>0</v>
      </c>
      <c r="G12" s="816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15"/>
      <c r="P12" s="309">
        <f t="shared" si="1"/>
        <v>0</v>
      </c>
      <c r="Q12" s="816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15"/>
      <c r="F13" s="309">
        <f t="shared" si="0"/>
        <v>0</v>
      </c>
      <c r="G13" s="816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15"/>
      <c r="P13" s="309">
        <f t="shared" si="1"/>
        <v>0</v>
      </c>
      <c r="Q13" s="816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15"/>
      <c r="F14" s="309">
        <f t="shared" si="0"/>
        <v>0</v>
      </c>
      <c r="G14" s="816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15"/>
      <c r="P14" s="309">
        <f t="shared" si="1"/>
        <v>0</v>
      </c>
      <c r="Q14" s="816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15"/>
      <c r="F15" s="309">
        <f t="shared" si="0"/>
        <v>0</v>
      </c>
      <c r="G15" s="816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15"/>
      <c r="P15" s="309">
        <f t="shared" si="1"/>
        <v>0</v>
      </c>
      <c r="Q15" s="816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15"/>
      <c r="F16" s="309">
        <f t="shared" si="0"/>
        <v>0</v>
      </c>
      <c r="G16" s="816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15"/>
      <c r="P16" s="309">
        <f t="shared" si="1"/>
        <v>0</v>
      </c>
      <c r="Q16" s="816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15"/>
      <c r="F17" s="309">
        <f t="shared" si="0"/>
        <v>0</v>
      </c>
      <c r="G17" s="816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15"/>
      <c r="P17" s="309">
        <f t="shared" si="1"/>
        <v>0</v>
      </c>
      <c r="Q17" s="816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15"/>
      <c r="F18" s="309">
        <f t="shared" si="0"/>
        <v>0</v>
      </c>
      <c r="G18" s="816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15"/>
      <c r="P18" s="309">
        <f t="shared" si="1"/>
        <v>0</v>
      </c>
      <c r="Q18" s="816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15"/>
      <c r="F19" s="309">
        <f t="shared" si="0"/>
        <v>0</v>
      </c>
      <c r="G19" s="816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15"/>
      <c r="P19" s="309">
        <f t="shared" si="1"/>
        <v>0</v>
      </c>
      <c r="Q19" s="816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15"/>
      <c r="F20" s="309">
        <f t="shared" si="0"/>
        <v>0</v>
      </c>
      <c r="G20" s="816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15"/>
      <c r="P20" s="309">
        <f t="shared" si="1"/>
        <v>0</v>
      </c>
      <c r="Q20" s="816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15"/>
      <c r="P21" s="309">
        <f t="shared" si="1"/>
        <v>0</v>
      </c>
      <c r="Q21" s="816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15"/>
      <c r="P22" s="309">
        <f t="shared" si="1"/>
        <v>0</v>
      </c>
      <c r="Q22" s="816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15"/>
      <c r="P23" s="309">
        <f t="shared" si="1"/>
        <v>0</v>
      </c>
      <c r="Q23" s="816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15"/>
      <c r="P24" s="309">
        <f t="shared" si="1"/>
        <v>0</v>
      </c>
      <c r="Q24" s="816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15"/>
      <c r="P25" s="309">
        <f t="shared" si="1"/>
        <v>0</v>
      </c>
      <c r="Q25" s="816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15"/>
      <c r="P26" s="309">
        <f t="shared" si="1"/>
        <v>0</v>
      </c>
      <c r="Q26" s="816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15"/>
      <c r="P27" s="309">
        <f t="shared" si="1"/>
        <v>0</v>
      </c>
      <c r="Q27" s="816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15"/>
      <c r="P28" s="309">
        <f t="shared" si="1"/>
        <v>0</v>
      </c>
      <c r="Q28" s="816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194" t="s">
        <v>11</v>
      </c>
      <c r="D47" s="1195"/>
      <c r="E47" s="57">
        <f>E5+E6-F42+E7</f>
        <v>73.529999999999973</v>
      </c>
      <c r="F47" s="73"/>
      <c r="M47" s="1194" t="s">
        <v>11</v>
      </c>
      <c r="N47" s="1195"/>
      <c r="O47" s="57">
        <f>O5+O6-P42+O7</f>
        <v>121.18</v>
      </c>
      <c r="P47" s="73"/>
    </row>
    <row r="50" spans="1:18" x14ac:dyDescent="0.25">
      <c r="A50" s="236"/>
      <c r="B50" s="1190"/>
      <c r="C50" s="632"/>
      <c r="D50" s="258"/>
      <c r="E50" s="243"/>
      <c r="F50" s="239"/>
      <c r="G50" s="244"/>
      <c r="H50" s="226"/>
      <c r="K50" s="236"/>
      <c r="L50" s="1190"/>
      <c r="M50" s="632"/>
      <c r="N50" s="258"/>
      <c r="O50" s="243"/>
      <c r="P50" s="239"/>
      <c r="Q50" s="244"/>
      <c r="R50" s="226"/>
    </row>
    <row r="51" spans="1:18" x14ac:dyDescent="0.25">
      <c r="A51" s="236"/>
      <c r="B51" s="1190"/>
      <c r="C51" s="494"/>
      <c r="D51" s="234"/>
      <c r="E51" s="251"/>
      <c r="F51" s="239"/>
      <c r="G51" s="246"/>
      <c r="H51" s="226"/>
      <c r="K51" s="236"/>
      <c r="L51" s="1190"/>
      <c r="M51" s="494"/>
      <c r="N51" s="234"/>
      <c r="O51" s="251"/>
      <c r="P51" s="239"/>
      <c r="Q51" s="246"/>
      <c r="R51" s="226"/>
    </row>
    <row r="52" spans="1:18" x14ac:dyDescent="0.25">
      <c r="A52" s="226"/>
      <c r="B52" s="256"/>
      <c r="C52" s="632"/>
      <c r="D52" s="234"/>
      <c r="E52" s="640"/>
      <c r="F52" s="274"/>
      <c r="G52" s="226"/>
      <c r="H52" s="226"/>
      <c r="K52" s="226"/>
      <c r="L52" s="256"/>
      <c r="M52" s="632"/>
      <c r="N52" s="234"/>
      <c r="O52" s="640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2" t="s">
        <v>282</v>
      </c>
      <c r="B1" s="1192"/>
      <c r="C1" s="1192"/>
      <c r="D1" s="1192"/>
      <c r="E1" s="1192"/>
      <c r="F1" s="1192"/>
      <c r="G1" s="1192"/>
      <c r="H1" s="11">
        <v>1</v>
      </c>
      <c r="K1" s="1196" t="s">
        <v>282</v>
      </c>
      <c r="L1" s="1196"/>
      <c r="M1" s="1196"/>
      <c r="N1" s="1196"/>
      <c r="O1" s="1196"/>
      <c r="P1" s="1196"/>
      <c r="Q1" s="119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/>
      <c r="D4" s="234"/>
      <c r="E4" s="243"/>
      <c r="F4" s="239"/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197" t="s">
        <v>93</v>
      </c>
      <c r="C5" s="632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197" t="s">
        <v>93</v>
      </c>
      <c r="M5" s="632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197"/>
      <c r="C6" s="494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197"/>
      <c r="M6" s="494"/>
      <c r="N6" s="234"/>
      <c r="O6" s="251"/>
      <c r="P6" s="239"/>
      <c r="Q6" s="246">
        <f>P78</f>
        <v>0</v>
      </c>
      <c r="R6" s="7">
        <f>O6-Q6+O7+O5-Q5+O4</f>
        <v>910.21</v>
      </c>
    </row>
    <row r="7" spans="1:19" ht="15.75" thickBot="1" x14ac:dyDescent="0.3">
      <c r="A7" s="226"/>
      <c r="B7" s="256"/>
      <c r="C7" s="632"/>
      <c r="D7" s="234"/>
      <c r="E7" s="640"/>
      <c r="F7" s="229"/>
      <c r="G7" s="226"/>
      <c r="K7" s="226"/>
      <c r="L7" s="256"/>
      <c r="M7" s="632"/>
      <c r="N7" s="234"/>
      <c r="O7" s="640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242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79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910.21</v>
      </c>
    </row>
    <row r="10" spans="1:19" x14ac:dyDescent="0.25">
      <c r="A10" s="723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246</v>
      </c>
      <c r="H10" s="250">
        <v>101</v>
      </c>
      <c r="I10" s="259">
        <f>I9-F10</f>
        <v>771.87</v>
      </c>
      <c r="K10" s="723"/>
      <c r="L10" s="183">
        <f>L9-M10</f>
        <v>79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910.21</v>
      </c>
    </row>
    <row r="11" spans="1:19" x14ac:dyDescent="0.25">
      <c r="A11" s="183"/>
      <c r="B11" s="802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253</v>
      </c>
      <c r="H11" s="250">
        <v>101</v>
      </c>
      <c r="I11" s="259">
        <f t="shared" ref="I11:I74" si="3">I10-F11</f>
        <v>760.55</v>
      </c>
      <c r="K11" s="183"/>
      <c r="L11" s="802">
        <f t="shared" ref="L11:L54" si="4">L10-M11</f>
        <v>79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910.21</v>
      </c>
    </row>
    <row r="12" spans="1:19" x14ac:dyDescent="0.25">
      <c r="A12" s="183"/>
      <c r="B12" s="802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261</v>
      </c>
      <c r="H12" s="250">
        <v>101</v>
      </c>
      <c r="I12" s="259">
        <f t="shared" si="3"/>
        <v>658.17</v>
      </c>
      <c r="K12" s="183"/>
      <c r="L12" s="802">
        <f t="shared" si="4"/>
        <v>79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910.21</v>
      </c>
    </row>
    <row r="13" spans="1:19" x14ac:dyDescent="0.25">
      <c r="A13" s="82" t="s">
        <v>33</v>
      </c>
      <c r="B13" s="802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267</v>
      </c>
      <c r="H13" s="250">
        <v>101</v>
      </c>
      <c r="I13" s="259">
        <f t="shared" si="3"/>
        <v>541.28</v>
      </c>
      <c r="K13" s="82" t="s">
        <v>33</v>
      </c>
      <c r="L13" s="802">
        <f t="shared" si="4"/>
        <v>79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910.21</v>
      </c>
    </row>
    <row r="14" spans="1:19" x14ac:dyDescent="0.25">
      <c r="A14" s="73"/>
      <c r="B14" s="802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802">
        <f t="shared" si="4"/>
        <v>79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910.21</v>
      </c>
    </row>
    <row r="15" spans="1:19" x14ac:dyDescent="0.25">
      <c r="A15" s="73"/>
      <c r="B15" s="802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802">
        <f t="shared" si="4"/>
        <v>79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910.21</v>
      </c>
    </row>
    <row r="16" spans="1:19" x14ac:dyDescent="0.25">
      <c r="B16" s="802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802">
        <f t="shared" si="4"/>
        <v>79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910.21</v>
      </c>
    </row>
    <row r="17" spans="1:19" x14ac:dyDescent="0.25">
      <c r="B17" s="802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802">
        <f t="shared" si="4"/>
        <v>79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910.21</v>
      </c>
    </row>
    <row r="18" spans="1:19" x14ac:dyDescent="0.25">
      <c r="A18" s="122"/>
      <c r="B18" s="802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802">
        <f t="shared" si="4"/>
        <v>79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910.21</v>
      </c>
    </row>
    <row r="19" spans="1:19" x14ac:dyDescent="0.25">
      <c r="A19" s="122"/>
      <c r="B19" s="802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802">
        <f t="shared" si="4"/>
        <v>79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910.21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79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910.21</v>
      </c>
    </row>
    <row r="21" spans="1:19" x14ac:dyDescent="0.25">
      <c r="A21" s="122"/>
      <c r="B21" s="183">
        <f t="shared" si="2"/>
        <v>47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541.28</v>
      </c>
      <c r="K21" s="122"/>
      <c r="L21" s="183">
        <f t="shared" si="4"/>
        <v>79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910.21</v>
      </c>
    </row>
    <row r="22" spans="1:19" x14ac:dyDescent="0.25">
      <c r="A22" s="122"/>
      <c r="B22" s="183">
        <f t="shared" si="2"/>
        <v>47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541.28</v>
      </c>
      <c r="K22" s="122"/>
      <c r="L22" s="183">
        <f t="shared" si="4"/>
        <v>79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910.21</v>
      </c>
    </row>
    <row r="23" spans="1:19" x14ac:dyDescent="0.25">
      <c r="A23" s="123"/>
      <c r="B23" s="183">
        <f t="shared" si="2"/>
        <v>47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541.28</v>
      </c>
      <c r="K23" s="123"/>
      <c r="L23" s="183">
        <f t="shared" si="4"/>
        <v>79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910.21</v>
      </c>
    </row>
    <row r="24" spans="1:19" x14ac:dyDescent="0.25">
      <c r="A24" s="122"/>
      <c r="B24" s="183">
        <f t="shared" si="2"/>
        <v>47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541.28</v>
      </c>
      <c r="K24" s="122"/>
      <c r="L24" s="183">
        <f t="shared" si="4"/>
        <v>79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910.21</v>
      </c>
    </row>
    <row r="25" spans="1:19" x14ac:dyDescent="0.25">
      <c r="A25" s="122"/>
      <c r="B25" s="183">
        <f t="shared" si="2"/>
        <v>47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541.28</v>
      </c>
      <c r="K25" s="122"/>
      <c r="L25" s="183">
        <f t="shared" si="4"/>
        <v>79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910.21</v>
      </c>
    </row>
    <row r="26" spans="1:19" x14ac:dyDescent="0.25">
      <c r="A26" s="122"/>
      <c r="B26" s="183">
        <f t="shared" si="2"/>
        <v>47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541.28</v>
      </c>
      <c r="K26" s="122"/>
      <c r="L26" s="183">
        <f t="shared" si="4"/>
        <v>79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910.21</v>
      </c>
    </row>
    <row r="27" spans="1:19" x14ac:dyDescent="0.25">
      <c r="A27" s="122"/>
      <c r="B27" s="183">
        <f t="shared" si="2"/>
        <v>47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541.28</v>
      </c>
      <c r="K27" s="122"/>
      <c r="L27" s="183">
        <f t="shared" si="4"/>
        <v>79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910.21</v>
      </c>
    </row>
    <row r="28" spans="1:19" x14ac:dyDescent="0.25">
      <c r="A28" s="122"/>
      <c r="B28" s="183">
        <f t="shared" si="2"/>
        <v>47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541.28</v>
      </c>
      <c r="K28" s="122"/>
      <c r="L28" s="183">
        <f t="shared" si="4"/>
        <v>79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910.21</v>
      </c>
    </row>
    <row r="29" spans="1:19" x14ac:dyDescent="0.25">
      <c r="A29" s="122"/>
      <c r="B29" s="183">
        <f t="shared" si="2"/>
        <v>47</v>
      </c>
      <c r="C29" s="15"/>
      <c r="D29" s="309"/>
      <c r="E29" s="815"/>
      <c r="F29" s="309">
        <f t="shared" si="0"/>
        <v>0</v>
      </c>
      <c r="G29" s="816"/>
      <c r="H29" s="281"/>
      <c r="I29" s="259">
        <f t="shared" si="3"/>
        <v>541.28</v>
      </c>
      <c r="K29" s="122"/>
      <c r="L29" s="183">
        <f t="shared" si="4"/>
        <v>79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910.21</v>
      </c>
    </row>
    <row r="30" spans="1:19" x14ac:dyDescent="0.25">
      <c r="A30" s="122"/>
      <c r="B30" s="183">
        <f t="shared" si="2"/>
        <v>47</v>
      </c>
      <c r="C30" s="15"/>
      <c r="D30" s="309"/>
      <c r="E30" s="815"/>
      <c r="F30" s="309">
        <f t="shared" si="0"/>
        <v>0</v>
      </c>
      <c r="G30" s="816"/>
      <c r="H30" s="281"/>
      <c r="I30" s="259">
        <f t="shared" si="3"/>
        <v>541.28</v>
      </c>
      <c r="K30" s="122"/>
      <c r="L30" s="183">
        <f t="shared" si="4"/>
        <v>79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910.21</v>
      </c>
    </row>
    <row r="31" spans="1:19" x14ac:dyDescent="0.25">
      <c r="A31" s="122"/>
      <c r="B31" s="183">
        <f t="shared" si="2"/>
        <v>47</v>
      </c>
      <c r="C31" s="15"/>
      <c r="D31" s="309"/>
      <c r="E31" s="815"/>
      <c r="F31" s="309">
        <f t="shared" si="0"/>
        <v>0</v>
      </c>
      <c r="G31" s="816"/>
      <c r="H31" s="281"/>
      <c r="I31" s="259">
        <f t="shared" si="3"/>
        <v>541.28</v>
      </c>
      <c r="K31" s="122"/>
      <c r="L31" s="183">
        <f t="shared" si="4"/>
        <v>79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910.21</v>
      </c>
    </row>
    <row r="32" spans="1:19" x14ac:dyDescent="0.25">
      <c r="A32" s="122"/>
      <c r="B32" s="183">
        <f t="shared" si="2"/>
        <v>47</v>
      </c>
      <c r="C32" s="15"/>
      <c r="D32" s="309"/>
      <c r="E32" s="815"/>
      <c r="F32" s="309">
        <f t="shared" si="0"/>
        <v>0</v>
      </c>
      <c r="G32" s="816"/>
      <c r="H32" s="281"/>
      <c r="I32" s="259">
        <f t="shared" si="3"/>
        <v>541.28</v>
      </c>
      <c r="K32" s="122"/>
      <c r="L32" s="183">
        <f t="shared" si="4"/>
        <v>79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910.21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0"/>
        <v>0</v>
      </c>
      <c r="G33" s="816"/>
      <c r="H33" s="281"/>
      <c r="I33" s="259">
        <f t="shared" si="3"/>
        <v>541.28</v>
      </c>
      <c r="K33" s="122"/>
      <c r="L33" s="265">
        <f t="shared" si="4"/>
        <v>79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910.21</v>
      </c>
    </row>
    <row r="34" spans="1:19" x14ac:dyDescent="0.25">
      <c r="A34" s="122"/>
      <c r="B34" s="265">
        <f t="shared" si="2"/>
        <v>47</v>
      </c>
      <c r="C34" s="15"/>
      <c r="D34" s="309"/>
      <c r="E34" s="815"/>
      <c r="F34" s="309">
        <f t="shared" si="0"/>
        <v>0</v>
      </c>
      <c r="G34" s="816"/>
      <c r="H34" s="281"/>
      <c r="I34" s="259">
        <f t="shared" si="3"/>
        <v>541.28</v>
      </c>
      <c r="K34" s="122"/>
      <c r="L34" s="265">
        <f t="shared" si="4"/>
        <v>79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910.21</v>
      </c>
    </row>
    <row r="35" spans="1:19" x14ac:dyDescent="0.25">
      <c r="A35" s="122"/>
      <c r="B35" s="265">
        <f t="shared" si="2"/>
        <v>47</v>
      </c>
      <c r="C35" s="15"/>
      <c r="D35" s="309"/>
      <c r="E35" s="815"/>
      <c r="F35" s="309">
        <f t="shared" si="0"/>
        <v>0</v>
      </c>
      <c r="G35" s="816"/>
      <c r="H35" s="281"/>
      <c r="I35" s="259">
        <f t="shared" si="3"/>
        <v>541.28</v>
      </c>
      <c r="K35" s="122"/>
      <c r="L35" s="265">
        <f t="shared" si="4"/>
        <v>79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910.21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15"/>
      <c r="F36" s="309">
        <f t="shared" si="0"/>
        <v>0</v>
      </c>
      <c r="G36" s="816"/>
      <c r="H36" s="281"/>
      <c r="I36" s="259">
        <f t="shared" si="3"/>
        <v>541.28</v>
      </c>
      <c r="K36" s="122" t="s">
        <v>22</v>
      </c>
      <c r="L36" s="265">
        <f t="shared" si="4"/>
        <v>79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910.21</v>
      </c>
    </row>
    <row r="37" spans="1:19" x14ac:dyDescent="0.25">
      <c r="A37" s="123"/>
      <c r="B37" s="265">
        <f t="shared" si="2"/>
        <v>47</v>
      </c>
      <c r="C37" s="15"/>
      <c r="D37" s="309"/>
      <c r="E37" s="815"/>
      <c r="F37" s="309">
        <f t="shared" si="0"/>
        <v>0</v>
      </c>
      <c r="G37" s="816"/>
      <c r="H37" s="281"/>
      <c r="I37" s="259">
        <f t="shared" si="3"/>
        <v>541.28</v>
      </c>
      <c r="K37" s="123"/>
      <c r="L37" s="265">
        <f t="shared" si="4"/>
        <v>79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910.21</v>
      </c>
    </row>
    <row r="38" spans="1:19" x14ac:dyDescent="0.25">
      <c r="A38" s="122"/>
      <c r="B38" s="265">
        <f t="shared" si="2"/>
        <v>47</v>
      </c>
      <c r="C38" s="15"/>
      <c r="D38" s="309"/>
      <c r="E38" s="815"/>
      <c r="F38" s="309">
        <f t="shared" si="0"/>
        <v>0</v>
      </c>
      <c r="G38" s="816"/>
      <c r="H38" s="281"/>
      <c r="I38" s="259">
        <f t="shared" si="3"/>
        <v>541.28</v>
      </c>
      <c r="K38" s="122"/>
      <c r="L38" s="265">
        <f t="shared" si="4"/>
        <v>79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910.21</v>
      </c>
    </row>
    <row r="39" spans="1:19" x14ac:dyDescent="0.25">
      <c r="A39" s="122"/>
      <c r="B39" s="83">
        <f t="shared" si="2"/>
        <v>47</v>
      </c>
      <c r="C39" s="15"/>
      <c r="D39" s="309"/>
      <c r="E39" s="815"/>
      <c r="F39" s="309">
        <f t="shared" si="0"/>
        <v>0</v>
      </c>
      <c r="G39" s="816"/>
      <c r="H39" s="281"/>
      <c r="I39" s="259">
        <f t="shared" si="3"/>
        <v>541.28</v>
      </c>
      <c r="K39" s="122"/>
      <c r="L39" s="83">
        <f t="shared" si="4"/>
        <v>79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910.21</v>
      </c>
    </row>
    <row r="40" spans="1:19" x14ac:dyDescent="0.25">
      <c r="A40" s="122"/>
      <c r="B40" s="83">
        <f t="shared" si="2"/>
        <v>47</v>
      </c>
      <c r="C40" s="15"/>
      <c r="D40" s="309"/>
      <c r="E40" s="815"/>
      <c r="F40" s="309">
        <f t="shared" si="0"/>
        <v>0</v>
      </c>
      <c r="G40" s="816"/>
      <c r="H40" s="281"/>
      <c r="I40" s="259">
        <f t="shared" si="3"/>
        <v>541.28</v>
      </c>
      <c r="K40" s="122"/>
      <c r="L40" s="83">
        <f t="shared" si="4"/>
        <v>79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910.21</v>
      </c>
    </row>
    <row r="41" spans="1:19" x14ac:dyDescent="0.25">
      <c r="A41" s="122"/>
      <c r="B41" s="83">
        <f t="shared" si="2"/>
        <v>47</v>
      </c>
      <c r="C41" s="15"/>
      <c r="D41" s="309"/>
      <c r="E41" s="815"/>
      <c r="F41" s="309">
        <f t="shared" si="0"/>
        <v>0</v>
      </c>
      <c r="G41" s="816"/>
      <c r="H41" s="281"/>
      <c r="I41" s="259">
        <f t="shared" si="3"/>
        <v>541.28</v>
      </c>
      <c r="K41" s="122"/>
      <c r="L41" s="83">
        <f t="shared" si="4"/>
        <v>79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910.21</v>
      </c>
    </row>
    <row r="42" spans="1:19" x14ac:dyDescent="0.25">
      <c r="A42" s="122"/>
      <c r="B42" s="83">
        <f t="shared" si="2"/>
        <v>47</v>
      </c>
      <c r="C42" s="15"/>
      <c r="D42" s="309"/>
      <c r="E42" s="815"/>
      <c r="F42" s="309">
        <f t="shared" si="0"/>
        <v>0</v>
      </c>
      <c r="G42" s="816"/>
      <c r="H42" s="281"/>
      <c r="I42" s="259">
        <f t="shared" si="3"/>
        <v>541.28</v>
      </c>
      <c r="K42" s="122"/>
      <c r="L42" s="83">
        <f t="shared" si="4"/>
        <v>79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910.21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79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910.21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79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910.21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79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910.21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79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910.21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79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910.21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79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910.21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79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910.21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79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910.21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79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910.21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79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910.21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79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910.21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79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910.21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79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910.21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79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910.21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79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910.21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79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910.21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79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910.21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79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910.21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79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910.21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79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910.21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79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910.21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79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910.21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79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910.21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79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910.21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910.21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910.21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910.21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910.21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910.21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910.21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910.21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910.21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910.21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910.21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79</v>
      </c>
    </row>
    <row r="82" spans="3:16" ht="15.75" thickBot="1" x14ac:dyDescent="0.3"/>
    <row r="83" spans="3:16" ht="15.75" thickBot="1" x14ac:dyDescent="0.3">
      <c r="C83" s="1194" t="s">
        <v>11</v>
      </c>
      <c r="D83" s="1195"/>
      <c r="E83" s="57">
        <f>E5+E6-F78+E7</f>
        <v>541.28000000000009</v>
      </c>
      <c r="F83" s="73"/>
      <c r="M83" s="1194" t="s">
        <v>11</v>
      </c>
      <c r="N83" s="1195"/>
      <c r="O83" s="57">
        <f>O5+O6-P78+O7</f>
        <v>910.21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58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92" t="s">
        <v>283</v>
      </c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74"/>
      <c r="B4" s="1200" t="s">
        <v>74</v>
      </c>
      <c r="C4" s="299"/>
      <c r="D4" s="234"/>
      <c r="E4" s="622"/>
      <c r="F4" s="229"/>
      <c r="G4" s="155"/>
      <c r="H4" s="155"/>
    </row>
    <row r="5" spans="1:10" ht="15" customHeight="1" x14ac:dyDescent="0.25">
      <c r="A5" s="1201" t="s">
        <v>135</v>
      </c>
      <c r="B5" s="1197"/>
      <c r="C5" s="299"/>
      <c r="D5" s="234">
        <v>44772</v>
      </c>
      <c r="E5" s="622">
        <v>18309.66</v>
      </c>
      <c r="F5" s="229">
        <v>623</v>
      </c>
      <c r="G5" s="244"/>
    </row>
    <row r="6" spans="1:10" ht="15" customHeight="1" x14ac:dyDescent="0.25">
      <c r="A6" s="1201"/>
      <c r="B6" s="1197"/>
      <c r="C6" s="506"/>
      <c r="D6" s="234"/>
      <c r="E6" s="623">
        <v>383.13</v>
      </c>
      <c r="F6" s="73">
        <v>13</v>
      </c>
      <c r="G6" s="246">
        <f>F79</f>
        <v>14815.89</v>
      </c>
      <c r="H6" s="7">
        <f>E6-G6+E7+E5-G5+E4</f>
        <v>3881.7299999999996</v>
      </c>
    </row>
    <row r="7" spans="1:10" x14ac:dyDescent="0.25">
      <c r="A7" s="724"/>
      <c r="B7" s="256">
        <v>0</v>
      </c>
      <c r="C7" s="267"/>
      <c r="D7" s="258" t="s">
        <v>181</v>
      </c>
      <c r="E7" s="622">
        <v>4.83</v>
      </c>
      <c r="F7" s="229"/>
      <c r="G7" s="226"/>
    </row>
    <row r="8" spans="1:10" ht="15.75" thickBot="1" x14ac:dyDescent="0.3">
      <c r="A8" s="574"/>
      <c r="B8" s="256"/>
      <c r="C8" s="267"/>
      <c r="D8" s="258"/>
      <c r="E8" s="622"/>
      <c r="F8" s="229"/>
      <c r="G8" s="226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174</v>
      </c>
      <c r="H10" s="250">
        <v>133</v>
      </c>
      <c r="I10" s="259">
        <f>E6-F10+E5+E4+E7+E8</f>
        <v>18309.66</v>
      </c>
      <c r="J10" s="17">
        <f>F10*H10</f>
        <v>51598.68</v>
      </c>
    </row>
    <row r="11" spans="1:10" x14ac:dyDescent="0.25">
      <c r="A11" s="723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179</v>
      </c>
      <c r="H11" s="250">
        <v>133</v>
      </c>
      <c r="I11" s="259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6">
        <f t="shared" ref="B12:B75" si="2">B11-C12</f>
        <v>607</v>
      </c>
      <c r="C12" s="15">
        <v>6</v>
      </c>
      <c r="D12" s="309">
        <v>179.61</v>
      </c>
      <c r="E12" s="815">
        <v>44774</v>
      </c>
      <c r="F12" s="309">
        <f t="shared" si="0"/>
        <v>179.61</v>
      </c>
      <c r="G12" s="816" t="s">
        <v>184</v>
      </c>
      <c r="H12" s="281">
        <v>133</v>
      </c>
      <c r="I12" s="259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6">
        <f t="shared" si="2"/>
        <v>605</v>
      </c>
      <c r="C13" s="15">
        <v>2</v>
      </c>
      <c r="D13" s="309">
        <v>58.11</v>
      </c>
      <c r="E13" s="815">
        <v>44774</v>
      </c>
      <c r="F13" s="309">
        <f t="shared" si="0"/>
        <v>58.11</v>
      </c>
      <c r="G13" s="816" t="s">
        <v>185</v>
      </c>
      <c r="H13" s="281">
        <v>133</v>
      </c>
      <c r="I13" s="259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6">
        <f t="shared" si="2"/>
        <v>595</v>
      </c>
      <c r="C14" s="15">
        <v>10</v>
      </c>
      <c r="D14" s="309">
        <v>301.55</v>
      </c>
      <c r="E14" s="815">
        <v>44774</v>
      </c>
      <c r="F14" s="309">
        <f t="shared" si="0"/>
        <v>301.55</v>
      </c>
      <c r="G14" s="816" t="s">
        <v>186</v>
      </c>
      <c r="H14" s="281">
        <v>133</v>
      </c>
      <c r="I14" s="259">
        <f t="shared" si="3"/>
        <v>17461.86</v>
      </c>
      <c r="J14" s="17">
        <f t="shared" si="1"/>
        <v>40106.15</v>
      </c>
    </row>
    <row r="15" spans="1:10" x14ac:dyDescent="0.25">
      <c r="A15" s="73"/>
      <c r="B15" s="276">
        <f t="shared" si="2"/>
        <v>580</v>
      </c>
      <c r="C15" s="15">
        <v>15</v>
      </c>
      <c r="D15" s="309">
        <v>459.59</v>
      </c>
      <c r="E15" s="815">
        <v>44774</v>
      </c>
      <c r="F15" s="309">
        <f t="shared" si="0"/>
        <v>459.59</v>
      </c>
      <c r="G15" s="816" t="s">
        <v>187</v>
      </c>
      <c r="H15" s="281">
        <v>133</v>
      </c>
      <c r="I15" s="259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6">
        <f t="shared" si="2"/>
        <v>575</v>
      </c>
      <c r="C16" s="15">
        <v>5</v>
      </c>
      <c r="D16" s="309">
        <v>154.08000000000001</v>
      </c>
      <c r="E16" s="815">
        <v>44775</v>
      </c>
      <c r="F16" s="309">
        <f t="shared" si="0"/>
        <v>154.08000000000001</v>
      </c>
      <c r="G16" s="816" t="s">
        <v>188</v>
      </c>
      <c r="H16" s="281">
        <v>133</v>
      </c>
      <c r="I16" s="259">
        <f t="shared" si="3"/>
        <v>16848.189999999999</v>
      </c>
      <c r="J16" s="17">
        <f t="shared" si="1"/>
        <v>20492.640000000003</v>
      </c>
    </row>
    <row r="17" spans="1:10" x14ac:dyDescent="0.25">
      <c r="B17" s="276">
        <f t="shared" si="2"/>
        <v>550</v>
      </c>
      <c r="C17" s="15">
        <v>25</v>
      </c>
      <c r="D17" s="309">
        <v>758.02</v>
      </c>
      <c r="E17" s="815">
        <v>44775</v>
      </c>
      <c r="F17" s="309">
        <f t="shared" si="0"/>
        <v>758.02</v>
      </c>
      <c r="G17" s="816" t="s">
        <v>189</v>
      </c>
      <c r="H17" s="281">
        <v>133</v>
      </c>
      <c r="I17" s="259">
        <f t="shared" si="3"/>
        <v>16090.169999999998</v>
      </c>
      <c r="J17" s="17">
        <f t="shared" si="1"/>
        <v>100816.66</v>
      </c>
    </row>
    <row r="18" spans="1:10" x14ac:dyDescent="0.25">
      <c r="B18" s="276">
        <f t="shared" si="2"/>
        <v>549</v>
      </c>
      <c r="C18" s="15">
        <v>1</v>
      </c>
      <c r="D18" s="309">
        <v>30.66</v>
      </c>
      <c r="E18" s="815">
        <v>44776</v>
      </c>
      <c r="F18" s="309">
        <f t="shared" si="0"/>
        <v>30.66</v>
      </c>
      <c r="G18" s="816" t="s">
        <v>190</v>
      </c>
      <c r="H18" s="281">
        <v>133</v>
      </c>
      <c r="I18" s="259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6">
        <f t="shared" si="2"/>
        <v>544</v>
      </c>
      <c r="C19" s="15">
        <v>5</v>
      </c>
      <c r="D19" s="309">
        <v>150.46</v>
      </c>
      <c r="E19" s="815">
        <v>44776</v>
      </c>
      <c r="F19" s="309">
        <f t="shared" si="0"/>
        <v>150.46</v>
      </c>
      <c r="G19" s="816" t="s">
        <v>191</v>
      </c>
      <c r="H19" s="281">
        <v>133</v>
      </c>
      <c r="I19" s="259">
        <f t="shared" si="3"/>
        <v>15909.05</v>
      </c>
      <c r="J19" s="17">
        <f t="shared" si="1"/>
        <v>20011.18</v>
      </c>
    </row>
    <row r="20" spans="1:10" x14ac:dyDescent="0.25">
      <c r="A20" s="122"/>
      <c r="B20" s="276">
        <f t="shared" si="2"/>
        <v>539</v>
      </c>
      <c r="C20" s="15">
        <v>5</v>
      </c>
      <c r="D20" s="309">
        <v>151.68</v>
      </c>
      <c r="E20" s="815">
        <v>44777</v>
      </c>
      <c r="F20" s="309">
        <f t="shared" si="0"/>
        <v>151.68</v>
      </c>
      <c r="G20" s="816" t="s">
        <v>193</v>
      </c>
      <c r="H20" s="281">
        <v>133</v>
      </c>
      <c r="I20" s="259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6">
        <f t="shared" si="2"/>
        <v>509</v>
      </c>
      <c r="C21" s="15">
        <v>30</v>
      </c>
      <c r="D21" s="309">
        <v>905.98</v>
      </c>
      <c r="E21" s="815">
        <v>44777</v>
      </c>
      <c r="F21" s="309">
        <f t="shared" si="0"/>
        <v>905.98</v>
      </c>
      <c r="G21" s="816" t="s">
        <v>194</v>
      </c>
      <c r="H21" s="281">
        <v>133</v>
      </c>
      <c r="I21" s="259">
        <f t="shared" si="3"/>
        <v>14851.39</v>
      </c>
      <c r="J21" s="17">
        <f t="shared" si="1"/>
        <v>120495.34</v>
      </c>
    </row>
    <row r="22" spans="1:10" x14ac:dyDescent="0.25">
      <c r="A22" s="122"/>
      <c r="B22" s="276">
        <f t="shared" si="2"/>
        <v>504</v>
      </c>
      <c r="C22" s="15">
        <v>5</v>
      </c>
      <c r="D22" s="309">
        <v>155.03</v>
      </c>
      <c r="E22" s="815">
        <v>44777</v>
      </c>
      <c r="F22" s="309">
        <f t="shared" si="0"/>
        <v>155.03</v>
      </c>
      <c r="G22" s="816" t="s">
        <v>196</v>
      </c>
      <c r="H22" s="281">
        <v>133</v>
      </c>
      <c r="I22" s="259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6">
        <f t="shared" si="2"/>
        <v>503</v>
      </c>
      <c r="C23" s="15">
        <v>1</v>
      </c>
      <c r="D23" s="309">
        <v>27.08</v>
      </c>
      <c r="E23" s="815">
        <v>44778</v>
      </c>
      <c r="F23" s="309">
        <f t="shared" si="0"/>
        <v>27.08</v>
      </c>
      <c r="G23" s="816" t="s">
        <v>198</v>
      </c>
      <c r="H23" s="281">
        <v>133</v>
      </c>
      <c r="I23" s="259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6">
        <f t="shared" si="2"/>
        <v>493</v>
      </c>
      <c r="C24" s="15">
        <v>10</v>
      </c>
      <c r="D24" s="309">
        <v>299.05</v>
      </c>
      <c r="E24" s="815">
        <v>44778</v>
      </c>
      <c r="F24" s="309">
        <f t="shared" si="0"/>
        <v>299.05</v>
      </c>
      <c r="G24" s="816" t="s">
        <v>200</v>
      </c>
      <c r="H24" s="281">
        <v>133</v>
      </c>
      <c r="I24" s="259">
        <f t="shared" si="3"/>
        <v>14370.23</v>
      </c>
      <c r="J24" s="17">
        <f t="shared" si="1"/>
        <v>39773.65</v>
      </c>
    </row>
    <row r="25" spans="1:10" x14ac:dyDescent="0.25">
      <c r="A25" s="122"/>
      <c r="B25" s="276">
        <f t="shared" si="2"/>
        <v>488</v>
      </c>
      <c r="C25" s="15">
        <v>5</v>
      </c>
      <c r="D25" s="309">
        <v>144.33000000000001</v>
      </c>
      <c r="E25" s="815">
        <v>44779</v>
      </c>
      <c r="F25" s="309">
        <f t="shared" si="0"/>
        <v>144.33000000000001</v>
      </c>
      <c r="G25" s="816" t="s">
        <v>201</v>
      </c>
      <c r="H25" s="281">
        <v>133</v>
      </c>
      <c r="I25" s="259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6">
        <f t="shared" si="2"/>
        <v>478</v>
      </c>
      <c r="C26" s="15">
        <v>10</v>
      </c>
      <c r="D26" s="309">
        <v>313.26</v>
      </c>
      <c r="E26" s="815">
        <v>44779</v>
      </c>
      <c r="F26" s="309">
        <f t="shared" si="0"/>
        <v>313.26</v>
      </c>
      <c r="G26" s="816" t="s">
        <v>204</v>
      </c>
      <c r="H26" s="281">
        <v>133</v>
      </c>
      <c r="I26" s="259">
        <f t="shared" si="3"/>
        <v>13912.64</v>
      </c>
      <c r="J26" s="17">
        <f t="shared" si="1"/>
        <v>41663.58</v>
      </c>
    </row>
    <row r="27" spans="1:10" x14ac:dyDescent="0.25">
      <c r="A27" s="122"/>
      <c r="B27" s="276">
        <f t="shared" si="2"/>
        <v>473</v>
      </c>
      <c r="C27" s="15">
        <v>5</v>
      </c>
      <c r="D27" s="309">
        <v>139.44</v>
      </c>
      <c r="E27" s="815">
        <v>44781</v>
      </c>
      <c r="F27" s="309">
        <f t="shared" si="0"/>
        <v>139.44</v>
      </c>
      <c r="G27" s="816" t="s">
        <v>207</v>
      </c>
      <c r="H27" s="281">
        <v>133</v>
      </c>
      <c r="I27" s="259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6">
        <f t="shared" si="2"/>
        <v>443</v>
      </c>
      <c r="C28" s="15">
        <v>30</v>
      </c>
      <c r="D28" s="309">
        <v>878.84</v>
      </c>
      <c r="E28" s="815">
        <v>44782</v>
      </c>
      <c r="F28" s="309">
        <f t="shared" si="0"/>
        <v>878.84</v>
      </c>
      <c r="G28" s="816" t="s">
        <v>209</v>
      </c>
      <c r="H28" s="281">
        <v>133</v>
      </c>
      <c r="I28" s="259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6">
        <f t="shared" si="2"/>
        <v>438</v>
      </c>
      <c r="C29" s="15">
        <v>5</v>
      </c>
      <c r="D29" s="309">
        <v>161.25</v>
      </c>
      <c r="E29" s="815">
        <v>44783</v>
      </c>
      <c r="F29" s="309">
        <f t="shared" si="0"/>
        <v>161.25</v>
      </c>
      <c r="G29" s="816" t="s">
        <v>211</v>
      </c>
      <c r="H29" s="281">
        <v>133</v>
      </c>
      <c r="I29" s="259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6">
        <f t="shared" si="2"/>
        <v>435</v>
      </c>
      <c r="C30" s="15">
        <v>3</v>
      </c>
      <c r="D30" s="309">
        <v>90.99</v>
      </c>
      <c r="E30" s="815">
        <v>44783</v>
      </c>
      <c r="F30" s="309">
        <f t="shared" si="0"/>
        <v>90.99</v>
      </c>
      <c r="G30" s="816" t="s">
        <v>212</v>
      </c>
      <c r="H30" s="281">
        <v>133</v>
      </c>
      <c r="I30" s="259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6">
        <f t="shared" si="2"/>
        <v>430</v>
      </c>
      <c r="C31" s="15">
        <v>5</v>
      </c>
      <c r="D31" s="309">
        <v>158.88999999999999</v>
      </c>
      <c r="E31" s="815">
        <v>44784</v>
      </c>
      <c r="F31" s="309">
        <f t="shared" si="0"/>
        <v>158.88999999999999</v>
      </c>
      <c r="G31" s="816" t="s">
        <v>203</v>
      </c>
      <c r="H31" s="281">
        <v>133</v>
      </c>
      <c r="I31" s="259">
        <f t="shared" si="3"/>
        <v>12483.23</v>
      </c>
      <c r="J31" s="17">
        <f t="shared" si="1"/>
        <v>21132.37</v>
      </c>
    </row>
    <row r="32" spans="1:10" x14ac:dyDescent="0.25">
      <c r="A32" s="122"/>
      <c r="B32" s="276">
        <f t="shared" si="2"/>
        <v>420</v>
      </c>
      <c r="C32" s="15">
        <v>10</v>
      </c>
      <c r="D32" s="309">
        <v>310.18</v>
      </c>
      <c r="E32" s="815">
        <v>44784</v>
      </c>
      <c r="F32" s="309">
        <f t="shared" si="0"/>
        <v>310.18</v>
      </c>
      <c r="G32" s="816" t="s">
        <v>215</v>
      </c>
      <c r="H32" s="281">
        <v>133</v>
      </c>
      <c r="I32" s="259">
        <f t="shared" si="3"/>
        <v>12173.05</v>
      </c>
      <c r="J32" s="17">
        <f t="shared" si="1"/>
        <v>41253.94</v>
      </c>
    </row>
    <row r="33" spans="1:10" x14ac:dyDescent="0.25">
      <c r="A33" s="122"/>
      <c r="B33" s="276">
        <f t="shared" si="2"/>
        <v>390</v>
      </c>
      <c r="C33" s="15">
        <v>30</v>
      </c>
      <c r="D33" s="309">
        <v>920.65</v>
      </c>
      <c r="E33" s="815">
        <v>44785</v>
      </c>
      <c r="F33" s="309">
        <f t="shared" si="0"/>
        <v>920.65</v>
      </c>
      <c r="G33" s="816" t="s">
        <v>219</v>
      </c>
      <c r="H33" s="281">
        <v>133</v>
      </c>
      <c r="I33" s="259">
        <f t="shared" si="3"/>
        <v>11252.4</v>
      </c>
      <c r="J33" s="17">
        <f t="shared" si="1"/>
        <v>122446.45</v>
      </c>
    </row>
    <row r="34" spans="1:10" x14ac:dyDescent="0.25">
      <c r="A34" s="122"/>
      <c r="B34" s="276">
        <f t="shared" si="2"/>
        <v>385</v>
      </c>
      <c r="C34" s="15">
        <v>5</v>
      </c>
      <c r="D34" s="309">
        <v>138.80000000000001</v>
      </c>
      <c r="E34" s="815">
        <v>44786</v>
      </c>
      <c r="F34" s="309">
        <f t="shared" si="0"/>
        <v>138.80000000000001</v>
      </c>
      <c r="G34" s="816" t="s">
        <v>221</v>
      </c>
      <c r="H34" s="281">
        <v>133</v>
      </c>
      <c r="I34" s="259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6">
        <f t="shared" si="2"/>
        <v>384</v>
      </c>
      <c r="C35" s="15">
        <v>1</v>
      </c>
      <c r="D35" s="309">
        <v>32.93</v>
      </c>
      <c r="E35" s="815">
        <v>44786</v>
      </c>
      <c r="F35" s="309">
        <f t="shared" si="0"/>
        <v>32.93</v>
      </c>
      <c r="G35" s="816" t="s">
        <v>222</v>
      </c>
      <c r="H35" s="281">
        <v>133</v>
      </c>
      <c r="I35" s="259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6">
        <f t="shared" si="2"/>
        <v>379</v>
      </c>
      <c r="C36" s="15">
        <v>5</v>
      </c>
      <c r="D36" s="309">
        <v>152.72999999999999</v>
      </c>
      <c r="E36" s="815">
        <v>44786</v>
      </c>
      <c r="F36" s="309">
        <f t="shared" si="0"/>
        <v>152.72999999999999</v>
      </c>
      <c r="G36" s="816" t="s">
        <v>223</v>
      </c>
      <c r="H36" s="281">
        <v>133</v>
      </c>
      <c r="I36" s="259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6">
        <f t="shared" si="2"/>
        <v>369</v>
      </c>
      <c r="C37" s="15">
        <v>10</v>
      </c>
      <c r="D37" s="309">
        <v>297.42</v>
      </c>
      <c r="E37" s="815">
        <v>44788</v>
      </c>
      <c r="F37" s="309">
        <f t="shared" si="0"/>
        <v>297.42</v>
      </c>
      <c r="G37" s="816" t="s">
        <v>228</v>
      </c>
      <c r="H37" s="281">
        <v>133</v>
      </c>
      <c r="I37" s="259">
        <f t="shared" si="3"/>
        <v>10630.52</v>
      </c>
      <c r="J37" s="17">
        <f t="shared" si="1"/>
        <v>39556.86</v>
      </c>
    </row>
    <row r="38" spans="1:10" x14ac:dyDescent="0.25">
      <c r="A38" s="123"/>
      <c r="B38" s="276">
        <f t="shared" si="2"/>
        <v>364</v>
      </c>
      <c r="C38" s="15">
        <v>5</v>
      </c>
      <c r="D38" s="309">
        <v>147.51</v>
      </c>
      <c r="E38" s="815">
        <v>44788</v>
      </c>
      <c r="F38" s="309">
        <f t="shared" si="0"/>
        <v>147.51</v>
      </c>
      <c r="G38" s="816" t="s">
        <v>230</v>
      </c>
      <c r="H38" s="281">
        <v>133</v>
      </c>
      <c r="I38" s="259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6">
        <f t="shared" si="2"/>
        <v>334</v>
      </c>
      <c r="C39" s="15">
        <v>30</v>
      </c>
      <c r="D39" s="309">
        <v>862.88</v>
      </c>
      <c r="E39" s="815">
        <v>44788</v>
      </c>
      <c r="F39" s="309">
        <f t="shared" si="0"/>
        <v>862.88</v>
      </c>
      <c r="G39" s="816" t="s">
        <v>231</v>
      </c>
      <c r="H39" s="281">
        <v>133</v>
      </c>
      <c r="I39" s="259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6">
        <f t="shared" si="2"/>
        <v>333</v>
      </c>
      <c r="C40" s="15">
        <v>1</v>
      </c>
      <c r="D40" s="309">
        <v>29.44</v>
      </c>
      <c r="E40" s="815">
        <v>44790</v>
      </c>
      <c r="F40" s="309">
        <f t="shared" si="0"/>
        <v>29.44</v>
      </c>
      <c r="G40" s="816" t="s">
        <v>232</v>
      </c>
      <c r="H40" s="281">
        <v>133</v>
      </c>
      <c r="I40" s="259">
        <f t="shared" si="3"/>
        <v>9590.69</v>
      </c>
      <c r="J40" s="17">
        <f t="shared" si="1"/>
        <v>3915.52</v>
      </c>
    </row>
    <row r="41" spans="1:10" x14ac:dyDescent="0.25">
      <c r="A41" s="122"/>
      <c r="B41" s="276">
        <f t="shared" si="2"/>
        <v>303</v>
      </c>
      <c r="C41" s="15">
        <v>30</v>
      </c>
      <c r="D41" s="309">
        <v>909.78</v>
      </c>
      <c r="E41" s="815">
        <v>44789</v>
      </c>
      <c r="F41" s="309">
        <f t="shared" si="0"/>
        <v>909.78</v>
      </c>
      <c r="G41" s="816" t="s">
        <v>233</v>
      </c>
      <c r="H41" s="281">
        <v>133</v>
      </c>
      <c r="I41" s="259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6">
        <f t="shared" si="2"/>
        <v>298</v>
      </c>
      <c r="C42" s="15">
        <v>5</v>
      </c>
      <c r="D42" s="309">
        <v>138.16</v>
      </c>
      <c r="E42" s="815">
        <v>44792</v>
      </c>
      <c r="F42" s="309">
        <f t="shared" si="0"/>
        <v>138.16</v>
      </c>
      <c r="G42" s="816" t="s">
        <v>238</v>
      </c>
      <c r="H42" s="281">
        <v>133</v>
      </c>
      <c r="I42" s="259">
        <f t="shared" si="3"/>
        <v>8542.75</v>
      </c>
      <c r="J42" s="17">
        <f t="shared" si="1"/>
        <v>18375.28</v>
      </c>
    </row>
    <row r="43" spans="1:10" x14ac:dyDescent="0.25">
      <c r="A43" s="122"/>
      <c r="B43" s="276">
        <f t="shared" si="2"/>
        <v>268</v>
      </c>
      <c r="C43" s="15">
        <v>30</v>
      </c>
      <c r="D43" s="309">
        <v>908.42</v>
      </c>
      <c r="E43" s="815">
        <v>44792</v>
      </c>
      <c r="F43" s="309">
        <f t="shared" si="0"/>
        <v>908.42</v>
      </c>
      <c r="G43" s="816" t="s">
        <v>243</v>
      </c>
      <c r="H43" s="281">
        <v>133</v>
      </c>
      <c r="I43" s="259">
        <f t="shared" si="3"/>
        <v>7634.33</v>
      </c>
      <c r="J43" s="17">
        <f t="shared" si="1"/>
        <v>120819.86</v>
      </c>
    </row>
    <row r="44" spans="1:10" x14ac:dyDescent="0.25">
      <c r="A44" s="122"/>
      <c r="B44" s="276">
        <f t="shared" si="2"/>
        <v>258</v>
      </c>
      <c r="C44" s="15">
        <v>10</v>
      </c>
      <c r="D44" s="309">
        <v>283.91000000000003</v>
      </c>
      <c r="E44" s="815">
        <v>44792</v>
      </c>
      <c r="F44" s="309">
        <f t="shared" si="0"/>
        <v>283.91000000000003</v>
      </c>
      <c r="G44" s="816" t="s">
        <v>244</v>
      </c>
      <c r="H44" s="281">
        <v>133</v>
      </c>
      <c r="I44" s="259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6">
        <f t="shared" si="2"/>
        <v>253</v>
      </c>
      <c r="C45" s="15">
        <v>5</v>
      </c>
      <c r="D45" s="309">
        <v>139.94</v>
      </c>
      <c r="E45" s="815">
        <v>44793</v>
      </c>
      <c r="F45" s="309">
        <f t="shared" si="0"/>
        <v>139.94</v>
      </c>
      <c r="G45" s="816" t="s">
        <v>245</v>
      </c>
      <c r="H45" s="281">
        <v>133</v>
      </c>
      <c r="I45" s="259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6">
        <f t="shared" si="2"/>
        <v>251</v>
      </c>
      <c r="C46" s="15">
        <v>2</v>
      </c>
      <c r="D46" s="309">
        <v>54.93</v>
      </c>
      <c r="E46" s="815">
        <v>44793</v>
      </c>
      <c r="F46" s="309">
        <f t="shared" si="0"/>
        <v>54.93</v>
      </c>
      <c r="G46" s="816" t="s">
        <v>249</v>
      </c>
      <c r="H46" s="281">
        <v>133</v>
      </c>
      <c r="I46" s="259">
        <f t="shared" si="3"/>
        <v>7155.55</v>
      </c>
      <c r="J46" s="17">
        <f t="shared" si="1"/>
        <v>7305.69</v>
      </c>
    </row>
    <row r="47" spans="1:10" x14ac:dyDescent="0.25">
      <c r="A47" s="122"/>
      <c r="B47" s="276">
        <f t="shared" si="2"/>
        <v>246</v>
      </c>
      <c r="C47" s="15">
        <v>5</v>
      </c>
      <c r="D47" s="309">
        <v>141.06</v>
      </c>
      <c r="E47" s="815">
        <v>44795</v>
      </c>
      <c r="F47" s="309">
        <f t="shared" si="0"/>
        <v>141.06</v>
      </c>
      <c r="G47" s="816" t="s">
        <v>250</v>
      </c>
      <c r="H47" s="281">
        <v>133</v>
      </c>
      <c r="I47" s="259">
        <f t="shared" si="3"/>
        <v>7014.49</v>
      </c>
      <c r="J47" s="17">
        <f t="shared" si="1"/>
        <v>18760.98</v>
      </c>
    </row>
    <row r="48" spans="1:10" x14ac:dyDescent="0.25">
      <c r="A48" s="122"/>
      <c r="B48" s="276">
        <f t="shared" si="2"/>
        <v>216</v>
      </c>
      <c r="C48" s="15">
        <v>30</v>
      </c>
      <c r="D48" s="309">
        <v>874.58</v>
      </c>
      <c r="E48" s="815">
        <v>44795</v>
      </c>
      <c r="F48" s="309">
        <f t="shared" si="0"/>
        <v>874.58</v>
      </c>
      <c r="G48" s="816" t="s">
        <v>247</v>
      </c>
      <c r="H48" s="281">
        <v>133</v>
      </c>
      <c r="I48" s="259">
        <f t="shared" si="3"/>
        <v>6139.91</v>
      </c>
      <c r="J48" s="17">
        <f t="shared" si="1"/>
        <v>116319.14</v>
      </c>
    </row>
    <row r="49" spans="1:10" x14ac:dyDescent="0.25">
      <c r="A49" s="122"/>
      <c r="B49" s="276">
        <f t="shared" si="2"/>
        <v>213</v>
      </c>
      <c r="C49" s="15">
        <v>3</v>
      </c>
      <c r="D49" s="309">
        <v>77.92</v>
      </c>
      <c r="E49" s="815">
        <v>44796</v>
      </c>
      <c r="F49" s="309">
        <f t="shared" si="0"/>
        <v>77.92</v>
      </c>
      <c r="G49" s="816" t="s">
        <v>257</v>
      </c>
      <c r="H49" s="281">
        <v>133</v>
      </c>
      <c r="I49" s="259">
        <f t="shared" si="3"/>
        <v>6061.99</v>
      </c>
      <c r="J49" s="17">
        <f t="shared" si="1"/>
        <v>10363.36</v>
      </c>
    </row>
    <row r="50" spans="1:10" x14ac:dyDescent="0.25">
      <c r="A50" s="122"/>
      <c r="B50" s="276">
        <f t="shared" si="2"/>
        <v>207</v>
      </c>
      <c r="C50" s="15">
        <v>6</v>
      </c>
      <c r="D50" s="309">
        <v>183.25</v>
      </c>
      <c r="E50" s="815">
        <v>44797</v>
      </c>
      <c r="F50" s="309">
        <f t="shared" si="0"/>
        <v>183.25</v>
      </c>
      <c r="G50" s="816" t="s">
        <v>261</v>
      </c>
      <c r="H50" s="281">
        <v>133</v>
      </c>
      <c r="I50" s="259">
        <f t="shared" si="3"/>
        <v>5878.74</v>
      </c>
      <c r="J50" s="17">
        <f t="shared" si="1"/>
        <v>24372.25</v>
      </c>
    </row>
    <row r="51" spans="1:10" x14ac:dyDescent="0.25">
      <c r="A51" s="122"/>
      <c r="B51" s="276">
        <f t="shared" si="2"/>
        <v>177</v>
      </c>
      <c r="C51" s="15">
        <v>30</v>
      </c>
      <c r="D51" s="309">
        <v>784.19</v>
      </c>
      <c r="E51" s="815">
        <v>44799</v>
      </c>
      <c r="F51" s="309">
        <f t="shared" si="0"/>
        <v>784.19</v>
      </c>
      <c r="G51" s="816" t="s">
        <v>267</v>
      </c>
      <c r="H51" s="281">
        <v>133</v>
      </c>
      <c r="I51" s="259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6">
        <f t="shared" si="2"/>
        <v>176</v>
      </c>
      <c r="C52" s="15">
        <v>1</v>
      </c>
      <c r="D52" s="309">
        <v>25.36</v>
      </c>
      <c r="E52" s="815">
        <v>44799</v>
      </c>
      <c r="F52" s="309">
        <f t="shared" si="0"/>
        <v>25.36</v>
      </c>
      <c r="G52" s="816" t="s">
        <v>270</v>
      </c>
      <c r="H52" s="281">
        <v>133</v>
      </c>
      <c r="I52" s="259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6">
        <f t="shared" si="2"/>
        <v>170</v>
      </c>
      <c r="C53" s="15">
        <v>6</v>
      </c>
      <c r="D53" s="309">
        <v>174.81</v>
      </c>
      <c r="E53" s="815">
        <v>44800</v>
      </c>
      <c r="F53" s="309">
        <f t="shared" si="0"/>
        <v>174.81</v>
      </c>
      <c r="G53" s="816" t="s">
        <v>271</v>
      </c>
      <c r="H53" s="281">
        <v>133</v>
      </c>
      <c r="I53" s="259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6">
        <f t="shared" si="2"/>
        <v>169</v>
      </c>
      <c r="C54" s="15">
        <v>1</v>
      </c>
      <c r="D54" s="309">
        <v>30.98</v>
      </c>
      <c r="E54" s="815">
        <v>44800</v>
      </c>
      <c r="F54" s="309">
        <f t="shared" si="0"/>
        <v>30.98</v>
      </c>
      <c r="G54" s="816" t="s">
        <v>266</v>
      </c>
      <c r="H54" s="281">
        <v>133</v>
      </c>
      <c r="I54" s="259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6">
        <f t="shared" si="2"/>
        <v>166</v>
      </c>
      <c r="C55" s="15">
        <v>3</v>
      </c>
      <c r="D55" s="309">
        <v>89.95</v>
      </c>
      <c r="E55" s="815">
        <v>44800</v>
      </c>
      <c r="F55" s="309">
        <f t="shared" si="0"/>
        <v>89.95</v>
      </c>
      <c r="G55" s="816" t="s">
        <v>275</v>
      </c>
      <c r="H55" s="281">
        <v>133</v>
      </c>
      <c r="I55" s="259">
        <f t="shared" si="3"/>
        <v>4773.45</v>
      </c>
      <c r="J55" s="17">
        <f t="shared" si="1"/>
        <v>11963.35</v>
      </c>
    </row>
    <row r="56" spans="1:10" x14ac:dyDescent="0.25">
      <c r="A56" s="122"/>
      <c r="B56" s="276">
        <f t="shared" si="2"/>
        <v>136</v>
      </c>
      <c r="C56" s="15">
        <v>30</v>
      </c>
      <c r="D56" s="309">
        <v>891.72</v>
      </c>
      <c r="E56" s="815">
        <v>44801</v>
      </c>
      <c r="F56" s="309">
        <f t="shared" si="0"/>
        <v>891.72</v>
      </c>
      <c r="G56" s="816" t="s">
        <v>272</v>
      </c>
      <c r="H56" s="281">
        <v>133</v>
      </c>
      <c r="I56" s="259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6">
        <f t="shared" si="2"/>
        <v>136</v>
      </c>
      <c r="C57" s="15"/>
      <c r="D57" s="961"/>
      <c r="E57" s="962"/>
      <c r="F57" s="961">
        <f t="shared" si="0"/>
        <v>0</v>
      </c>
      <c r="G57" s="963"/>
      <c r="H57" s="474"/>
      <c r="I57" s="259">
        <f t="shared" si="3"/>
        <v>3881.7299999999996</v>
      </c>
      <c r="J57" s="17">
        <f t="shared" si="1"/>
        <v>0</v>
      </c>
    </row>
    <row r="58" spans="1:10" x14ac:dyDescent="0.25">
      <c r="A58" s="122"/>
      <c r="B58" s="276">
        <f t="shared" si="2"/>
        <v>136</v>
      </c>
      <c r="C58" s="15"/>
      <c r="D58" s="961"/>
      <c r="E58" s="962"/>
      <c r="F58" s="961">
        <v>0</v>
      </c>
      <c r="G58" s="963"/>
      <c r="H58" s="474"/>
      <c r="I58" s="259">
        <f t="shared" si="3"/>
        <v>3881.7299999999996</v>
      </c>
      <c r="J58" s="17">
        <f t="shared" si="1"/>
        <v>0</v>
      </c>
    </row>
    <row r="59" spans="1:10" x14ac:dyDescent="0.25">
      <c r="A59" s="122"/>
      <c r="B59" s="276">
        <f t="shared" si="2"/>
        <v>136</v>
      </c>
      <c r="C59" s="15"/>
      <c r="D59" s="961"/>
      <c r="E59" s="962"/>
      <c r="F59" s="961">
        <f t="shared" ref="F59:F74" si="4">D59</f>
        <v>0</v>
      </c>
      <c r="G59" s="963"/>
      <c r="H59" s="474"/>
      <c r="I59" s="259">
        <f t="shared" si="3"/>
        <v>3881.7299999999996</v>
      </c>
      <c r="J59" s="17">
        <f t="shared" si="1"/>
        <v>0</v>
      </c>
    </row>
    <row r="60" spans="1:10" x14ac:dyDescent="0.25">
      <c r="A60" s="122"/>
      <c r="B60" s="276">
        <f t="shared" si="2"/>
        <v>136</v>
      </c>
      <c r="C60" s="15"/>
      <c r="D60" s="961"/>
      <c r="E60" s="962"/>
      <c r="F60" s="961">
        <f t="shared" si="4"/>
        <v>0</v>
      </c>
      <c r="G60" s="963"/>
      <c r="H60" s="474"/>
      <c r="I60" s="259">
        <f t="shared" si="3"/>
        <v>3881.7299999999996</v>
      </c>
      <c r="J60" s="17">
        <f t="shared" si="1"/>
        <v>0</v>
      </c>
    </row>
    <row r="61" spans="1:10" x14ac:dyDescent="0.25">
      <c r="A61" s="122"/>
      <c r="B61" s="276">
        <f t="shared" si="2"/>
        <v>136</v>
      </c>
      <c r="C61" s="15"/>
      <c r="D61" s="961"/>
      <c r="E61" s="962"/>
      <c r="F61" s="961">
        <f t="shared" si="4"/>
        <v>0</v>
      </c>
      <c r="G61" s="963"/>
      <c r="H61" s="474"/>
      <c r="I61" s="259">
        <f t="shared" si="3"/>
        <v>3881.7299999999996</v>
      </c>
      <c r="J61" s="17">
        <f t="shared" si="1"/>
        <v>0</v>
      </c>
    </row>
    <row r="62" spans="1:10" x14ac:dyDescent="0.25">
      <c r="A62" s="122"/>
      <c r="B62" s="276">
        <f t="shared" si="2"/>
        <v>136</v>
      </c>
      <c r="C62" s="15"/>
      <c r="D62" s="961"/>
      <c r="E62" s="962"/>
      <c r="F62" s="961">
        <f t="shared" si="4"/>
        <v>0</v>
      </c>
      <c r="G62" s="963"/>
      <c r="H62" s="474"/>
      <c r="I62" s="259">
        <f t="shared" si="3"/>
        <v>3881.7299999999996</v>
      </c>
      <c r="J62" s="17">
        <f t="shared" si="1"/>
        <v>0</v>
      </c>
    </row>
    <row r="63" spans="1:10" x14ac:dyDescent="0.25">
      <c r="A63" s="122"/>
      <c r="B63" s="276">
        <f t="shared" si="2"/>
        <v>136</v>
      </c>
      <c r="C63" s="15"/>
      <c r="D63" s="961"/>
      <c r="E63" s="962"/>
      <c r="F63" s="961">
        <f t="shared" si="4"/>
        <v>0</v>
      </c>
      <c r="G63" s="963"/>
      <c r="H63" s="474"/>
      <c r="I63" s="259">
        <f t="shared" si="3"/>
        <v>3881.7299999999996</v>
      </c>
      <c r="J63" s="17">
        <f t="shared" si="1"/>
        <v>0</v>
      </c>
    </row>
    <row r="64" spans="1:10" x14ac:dyDescent="0.25">
      <c r="A64" s="122"/>
      <c r="B64" s="276">
        <f t="shared" si="2"/>
        <v>136</v>
      </c>
      <c r="C64" s="15"/>
      <c r="D64" s="961"/>
      <c r="E64" s="962"/>
      <c r="F64" s="961">
        <f t="shared" si="4"/>
        <v>0</v>
      </c>
      <c r="G64" s="963"/>
      <c r="H64" s="474"/>
      <c r="I64" s="259">
        <f t="shared" si="3"/>
        <v>3881.7299999999996</v>
      </c>
      <c r="J64" s="17">
        <f t="shared" si="1"/>
        <v>0</v>
      </c>
    </row>
    <row r="65" spans="1:10" x14ac:dyDescent="0.25">
      <c r="A65" s="122"/>
      <c r="B65" s="276">
        <f t="shared" si="2"/>
        <v>136</v>
      </c>
      <c r="C65" s="15"/>
      <c r="D65" s="961"/>
      <c r="E65" s="962"/>
      <c r="F65" s="961">
        <f t="shared" si="4"/>
        <v>0</v>
      </c>
      <c r="G65" s="963"/>
      <c r="H65" s="474"/>
      <c r="I65" s="259">
        <f t="shared" si="3"/>
        <v>3881.7299999999996</v>
      </c>
      <c r="J65" s="17">
        <f t="shared" si="1"/>
        <v>0</v>
      </c>
    </row>
    <row r="66" spans="1:10" x14ac:dyDescent="0.25">
      <c r="A66" s="122"/>
      <c r="B66" s="276">
        <f t="shared" si="2"/>
        <v>136</v>
      </c>
      <c r="C66" s="15"/>
      <c r="D66" s="961"/>
      <c r="E66" s="962"/>
      <c r="F66" s="961">
        <f t="shared" si="4"/>
        <v>0</v>
      </c>
      <c r="G66" s="963"/>
      <c r="H66" s="474"/>
      <c r="I66" s="259">
        <f t="shared" si="3"/>
        <v>3881.7299999999996</v>
      </c>
      <c r="J66" s="17">
        <f t="shared" si="1"/>
        <v>0</v>
      </c>
    </row>
    <row r="67" spans="1:10" x14ac:dyDescent="0.25">
      <c r="A67" s="122"/>
      <c r="B67" s="276">
        <f t="shared" si="2"/>
        <v>136</v>
      </c>
      <c r="C67" s="15"/>
      <c r="D67" s="961"/>
      <c r="E67" s="962"/>
      <c r="F67" s="961">
        <f t="shared" si="4"/>
        <v>0</v>
      </c>
      <c r="G67" s="963"/>
      <c r="H67" s="474"/>
      <c r="I67" s="259">
        <f t="shared" si="3"/>
        <v>3881.7299999999996</v>
      </c>
      <c r="J67" s="17">
        <f t="shared" si="1"/>
        <v>0</v>
      </c>
    </row>
    <row r="68" spans="1:10" x14ac:dyDescent="0.25">
      <c r="A68" s="122"/>
      <c r="B68" s="276">
        <f t="shared" si="2"/>
        <v>136</v>
      </c>
      <c r="C68" s="15"/>
      <c r="D68" s="964"/>
      <c r="E68" s="965"/>
      <c r="F68" s="964">
        <f t="shared" si="4"/>
        <v>0</v>
      </c>
      <c r="G68" s="972"/>
      <c r="H68" s="973"/>
      <c r="I68" s="259">
        <f t="shared" si="3"/>
        <v>3881.7299999999996</v>
      </c>
      <c r="J68" s="17">
        <f t="shared" si="1"/>
        <v>0</v>
      </c>
    </row>
    <row r="69" spans="1:10" x14ac:dyDescent="0.25">
      <c r="A69" s="122"/>
      <c r="B69" s="276">
        <f t="shared" si="2"/>
        <v>136</v>
      </c>
      <c r="C69" s="15"/>
      <c r="D69" s="964"/>
      <c r="E69" s="965"/>
      <c r="F69" s="964">
        <f t="shared" si="4"/>
        <v>0</v>
      </c>
      <c r="G69" s="972"/>
      <c r="H69" s="973"/>
      <c r="I69" s="259">
        <f t="shared" si="3"/>
        <v>3881.7299999999996</v>
      </c>
      <c r="J69" s="17">
        <f t="shared" si="1"/>
        <v>0</v>
      </c>
    </row>
    <row r="70" spans="1:10" x14ac:dyDescent="0.25">
      <c r="A70" s="122"/>
      <c r="B70" s="276">
        <f t="shared" si="2"/>
        <v>136</v>
      </c>
      <c r="C70" s="15"/>
      <c r="D70" s="964"/>
      <c r="E70" s="965"/>
      <c r="F70" s="964">
        <f t="shared" si="4"/>
        <v>0</v>
      </c>
      <c r="G70" s="972"/>
      <c r="H70" s="973"/>
      <c r="I70" s="259">
        <f t="shared" si="3"/>
        <v>3881.7299999999996</v>
      </c>
      <c r="J70" s="17">
        <f t="shared" si="1"/>
        <v>0</v>
      </c>
    </row>
    <row r="71" spans="1:10" x14ac:dyDescent="0.25">
      <c r="A71" s="122"/>
      <c r="B71" s="276">
        <f t="shared" si="2"/>
        <v>136</v>
      </c>
      <c r="C71" s="15"/>
      <c r="D71" s="964"/>
      <c r="E71" s="965"/>
      <c r="F71" s="964">
        <f t="shared" si="4"/>
        <v>0</v>
      </c>
      <c r="G71" s="972"/>
      <c r="H71" s="973"/>
      <c r="I71" s="259">
        <f t="shared" si="3"/>
        <v>3881.7299999999996</v>
      </c>
      <c r="J71" s="17">
        <f t="shared" si="1"/>
        <v>0</v>
      </c>
    </row>
    <row r="72" spans="1:10" x14ac:dyDescent="0.25">
      <c r="A72" s="122"/>
      <c r="B72" s="276">
        <f t="shared" si="2"/>
        <v>136</v>
      </c>
      <c r="C72" s="15"/>
      <c r="D72" s="964"/>
      <c r="E72" s="965"/>
      <c r="F72" s="964">
        <f t="shared" si="4"/>
        <v>0</v>
      </c>
      <c r="G72" s="972"/>
      <c r="H72" s="973"/>
      <c r="I72" s="259">
        <f t="shared" si="3"/>
        <v>3881.7299999999996</v>
      </c>
      <c r="J72" s="17">
        <f t="shared" si="1"/>
        <v>0</v>
      </c>
    </row>
    <row r="73" spans="1:10" x14ac:dyDescent="0.25">
      <c r="A73" s="122"/>
      <c r="B73" s="276">
        <f t="shared" si="2"/>
        <v>136</v>
      </c>
      <c r="C73" s="15"/>
      <c r="D73" s="964"/>
      <c r="E73" s="965"/>
      <c r="F73" s="964">
        <f t="shared" si="4"/>
        <v>0</v>
      </c>
      <c r="G73" s="972"/>
      <c r="H73" s="973"/>
      <c r="I73" s="259">
        <f t="shared" si="3"/>
        <v>3881.7299999999996</v>
      </c>
      <c r="J73" s="17">
        <f t="shared" si="1"/>
        <v>0</v>
      </c>
    </row>
    <row r="74" spans="1:10" x14ac:dyDescent="0.25">
      <c r="A74" s="122"/>
      <c r="B74" s="276">
        <f t="shared" si="2"/>
        <v>136</v>
      </c>
      <c r="C74" s="15"/>
      <c r="D74" s="964"/>
      <c r="E74" s="965"/>
      <c r="F74" s="964">
        <f t="shared" si="4"/>
        <v>0</v>
      </c>
      <c r="G74" s="972"/>
      <c r="H74" s="973"/>
      <c r="I74" s="259">
        <f t="shared" si="3"/>
        <v>3881.7299999999996</v>
      </c>
      <c r="J74" s="17">
        <f t="shared" si="1"/>
        <v>0</v>
      </c>
    </row>
    <row r="75" spans="1:10" x14ac:dyDescent="0.25">
      <c r="A75" s="122"/>
      <c r="B75" s="276">
        <f t="shared" si="2"/>
        <v>136</v>
      </c>
      <c r="C75" s="15"/>
      <c r="D75" s="964"/>
      <c r="E75" s="965"/>
      <c r="F75" s="964">
        <f>D75</f>
        <v>0</v>
      </c>
      <c r="G75" s="972"/>
      <c r="H75" s="973"/>
      <c r="I75" s="259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6">
        <f t="shared" ref="B76" si="6">B75-C76</f>
        <v>136</v>
      </c>
      <c r="C76" s="15"/>
      <c r="D76" s="964"/>
      <c r="E76" s="965"/>
      <c r="F76" s="964">
        <f>D76</f>
        <v>0</v>
      </c>
      <c r="G76" s="972"/>
      <c r="H76" s="973"/>
      <c r="I76" s="259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964"/>
      <c r="E77" s="965"/>
      <c r="F77" s="964">
        <f>D77</f>
        <v>0</v>
      </c>
      <c r="G77" s="972"/>
      <c r="H77" s="973"/>
      <c r="I77" s="259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194" t="s">
        <v>11</v>
      </c>
      <c r="D84" s="1195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2022-09-17T16:42:06Z</dcterms:modified>
</cp:coreProperties>
</file>