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9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N77" i="10"/>
  <c r="J77" i="10"/>
  <c r="N76" i="10"/>
  <c r="J76" i="10"/>
  <c r="F59" i="10"/>
  <c r="J59" i="10" s="1"/>
  <c r="N59" i="10"/>
  <c r="N58" i="10"/>
  <c r="N60" i="10"/>
  <c r="J58" i="10"/>
  <c r="N61" i="10"/>
  <c r="J63" i="10"/>
  <c r="J64" i="10"/>
  <c r="F61" i="10"/>
  <c r="J61" i="10" s="1"/>
  <c r="F62" i="10"/>
  <c r="J62" i="10" s="1"/>
  <c r="X29" i="10" l="1"/>
  <c r="I24" i="10" l="1"/>
  <c r="N73" i="10" l="1"/>
  <c r="J73" i="10"/>
  <c r="N70" i="10" l="1"/>
  <c r="J70" i="10"/>
  <c r="N54" i="10" l="1"/>
  <c r="N55" i="10"/>
  <c r="J54" i="10"/>
  <c r="J55" i="10"/>
  <c r="F54" i="10"/>
  <c r="F83" i="9"/>
  <c r="N69" i="10"/>
  <c r="N71" i="10"/>
  <c r="N72" i="10"/>
  <c r="J69" i="10"/>
  <c r="J71" i="10"/>
  <c r="J72" i="10"/>
  <c r="J74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5" i="11" l="1"/>
  <c r="S255" i="11"/>
  <c r="Q255" i="11"/>
  <c r="L255" i="11"/>
  <c r="N254" i="11"/>
  <c r="N253" i="11"/>
  <c r="N252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8" i="11"/>
  <c r="J88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1" i="11"/>
  <c r="N251" i="11" s="1"/>
  <c r="N74" i="10"/>
  <c r="N75" i="10"/>
  <c r="J75" i="10"/>
  <c r="J78" i="10"/>
  <c r="I8" i="10"/>
  <c r="N255" i="11" l="1"/>
  <c r="N258" i="11" s="1"/>
  <c r="N67" i="9"/>
  <c r="J67" i="9"/>
  <c r="J68" i="9"/>
  <c r="J69" i="9"/>
  <c r="F67" i="9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4" i="10"/>
  <c r="S264" i="10"/>
  <c r="Q264" i="10"/>
  <c r="L264" i="10"/>
  <c r="N263" i="10"/>
  <c r="N262" i="10"/>
  <c r="N261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N68" i="10"/>
  <c r="J68" i="10"/>
  <c r="N67" i="10"/>
  <c r="J67" i="10"/>
  <c r="N66" i="10"/>
  <c r="J66" i="10"/>
  <c r="N65" i="10"/>
  <c r="J65" i="10"/>
  <c r="N64" i="10"/>
  <c r="N63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0" i="10"/>
  <c r="N260" i="10" s="1"/>
  <c r="N4" i="10"/>
  <c r="J4" i="10"/>
  <c r="J5" i="10" l="1"/>
  <c r="J6" i="10"/>
  <c r="J20" i="10"/>
  <c r="N5" i="10"/>
  <c r="N264" i="10" s="1"/>
  <c r="N267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<sst xmlns="http://schemas.openxmlformats.org/spreadsheetml/2006/main" count="3036" uniqueCount="988">
  <si>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</si>
  <si>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</si>
  <si>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</si>
  <si>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</si>
  <si>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</si>
  <si>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</si>
  <si>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</si>
  <si>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</si>
  <si>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</si>
  <si>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</si>
  <si>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</si>
  <si>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</si>
  <si>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</si>
  <si>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</si>
  <si>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</si>
  <si>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</si>
  <si>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</si>
  <si>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</si>
  <si>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</si>
  <si>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</si>
  <si>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</si>
  <si>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</si>
  <si>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</si>
  <si>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</si>
  <si>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</si>
  <si>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</si>
  <si>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</si>
  <si>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</si>
  <si>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</si>
  <si>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</si>
  <si>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</si>
  <si>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</si>
  <si>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</si>
  <si>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</si>
  <si>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</si>
  <si>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</si>
  <si>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</si>
  <si>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</si>
  <si>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</si>
  <si>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</si>
  <si>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</si>
  <si>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</si>
  <si>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</si>
  <si>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</si>
  <si>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</si>
  <si>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</si>
  <si>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</si>
  <si>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</si>
  <si>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</si>
  <si>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</si>
  <si>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</si>
  <si>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</si>
  <si>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</si>
  <si>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</si>
  <si>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</si>
  <si>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</si>
  <si>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</si>
  <si>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</si>
  <si>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</si>
  <si>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</si>
  <si>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</si>
  <si>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</si>
  <si>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</si>
  <si>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</si>
  <si>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</si>
  <si>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</si>
  <si>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</si>
  <si>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</si>
  <si>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</si>
  <si>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</si>
  <si>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</si>
  <si>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</si>
  <si>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</si>
  <si>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</si>
  <si>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</si>
  <si>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</si>
  <si>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</si>
  <si>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</si>
  <si>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</si>
  <si>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</si>
  <si>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</si>
  <si>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</si>
  <si>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</si>
  <si>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</si>
  <si>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</si>
  <si>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</si>
  <si>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</si>
  <si>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</si>
  <si>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</si>
  <si>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</si>
  <si>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</si>
  <si>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</si>
  <si>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</si>
  <si>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</si>
  <si>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</si>
  <si>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</si>
  <si>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</si>
  <si>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</si>
  <si>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</si>
  <si>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</si>
  <si>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</si>
  <si>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</si>
  <si>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</si>
  <si>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</si>
  <si>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</si>
  <si>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</si>
  <si>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</si>
  <si>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</si>
  <si>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</si>
  <si>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</si>
  <si>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</si>
  <si>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</si>
  <si>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</si>
  <si>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</si>
  <si>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</si>
  <si>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</si>
  <si>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</si>
  <si>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</si>
  <si>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</si>
  <si>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</si>
  <si>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</si>
  <si>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</si>
  <si>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</si>
  <si>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</si>
  <si>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</si>
  <si>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</si>
  <si>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</si>
  <si>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</si>
  <si>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</si>
  <si>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</si>
  <si>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</si>
  <si>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</si>
  <si>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</si>
  <si>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</si>
  <si>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</si>
  <si>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</si>
  <si>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</si>
  <si>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</si>
  <si>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</si>
  <si>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</si>
  <si>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</si>
  <si>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</si>
  <si>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</si>
  <si>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</si>
  <si>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</si>
  <si>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</si>
  <si>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</si>
  <si>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</si>
  <si>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</si>
  <si>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</si>
  <si>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</si>
  <si>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</si>
  <si>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</si>
  <si>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</si>
  <si>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</si>
  <si>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</si>
  <si>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</si>
  <si>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</si>
  <si>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</si>
  <si>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</si>
  <si>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</si>
  <si>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</si>
  <si>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</si>
  <si>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</si>
  <si>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</si>
  <si>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</si>
  <si>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</si>
  <si>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</si>
  <si>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</si>
  <si>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</si>
  <si>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</si>
  <si>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</si>
  <si>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</si>
  <si>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</si>
  <si>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</si>
  <si>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</si>
  <si>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</si>
  <si>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</si>
  <si>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</si>
  <si>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</si>
  <si>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</si>
  <si>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</si>
  <si>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</si>
  <si>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</si>
  <si>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</si>
  <si>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</si>
  <si>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</si>
  <si>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</si>
  <si>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</si>
  <si>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</si>
  <si>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</si>
  <si>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</si>
  <si>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</si>
  <si>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</si>
  <si>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</si>
  <si>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</si>
  <si>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</si>
  <si>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</si>
  <si>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</si>
  <si>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</si>
  <si>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</si>
  <si>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</si>
  <si>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</si>
  <si>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</si>
  <si>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</si>
  <si>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</si>
  <si>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</si>
  <si>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</si>
  <si>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</si>
  <si>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</si>
  <si>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</si>
  <si>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</si>
  <si>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</si>
  <si>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</si>
  <si>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</si>
  <si>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</si>
  <si>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</si>
  <si>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</si>
  <si>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</si>
  <si>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</si>
  <si>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</si>
  <si>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</si>
  <si>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</si>
  <si>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</si>
  <si>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</si>
  <si>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</si>
  <si>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</si>
  <si>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</si>
  <si>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</si>
  <si>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</si>
  <si>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</si>
  <si>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</si>
  <si>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</si>
  <si>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</si>
  <si>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</si>
  <si>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</si>
  <si>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</si>
  <si>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</si>
  <si>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</si>
  <si>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</si>
  <si>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</si>
  <si>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</si>
  <si>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</si>
  <si>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</si>
  <si>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</si>
  <si>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</si>
  <si>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</si>
  <si>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</si>
  <si>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</si>
  <si>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</si>
  <si>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</si>
  <si>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</si>
  <si>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</si>
  <si>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</si>
  <si>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</si>
  <si>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</si>
  <si>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</si>
  <si>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</si>
  <si>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</si>
  <si>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</si>
  <si>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</si>
  <si>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</si>
  <si>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</si>
  <si>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</si>
  <si>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</si>
  <si>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</si>
  <si>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</si>
  <si>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</si>
  <si>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</si>
  <si>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</si>
  <si>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</si>
  <si>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</si>
  <si>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</si>
  <si>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</si>
  <si>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</si>
  <si>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</si>
  <si>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</si>
  <si>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</si>
  <si>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</si>
  <si>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</si>
  <si>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</si>
  <si>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</si>
  <si>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</si>
  <si>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</si>
  <si>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</si>
  <si>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</si>
  <si>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</si>
  <si>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</si>
  <si>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</si>
  <si>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</si>
  <si>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</si>
  <si>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</si>
  <si>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</si>
  <si>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</si>
  <si>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</si>
  <si>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</si>
  <si>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</si>
  <si>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</si>
  <si>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</si>
  <si>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</si>
  <si>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</si>
  <si>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</si>
  <si>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</si>
  <si>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</si>
  <si>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</si>
  <si>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</si>
  <si>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</si>
  <si>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</si>
  <si>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</si>
  <si>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</si>
  <si>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</si>
  <si>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</si>
  <si>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</si>
  <si>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</si>
  <si>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</si>
  <si>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</si>
  <si>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</si>
  <si>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</si>
  <si>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</si>
  <si>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</si>
  <si>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</si>
  <si>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</si>
  <si>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</si>
  <si>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</si>
  <si>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</si>
  <si>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</si>
  <si>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</si>
  <si>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</si>
  <si>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</si>
  <si>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</si>
  <si>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</si>
  <si>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</si>
  <si>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</si>
  <si>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</si>
  <si>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</si>
  <si>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</si>
  <si>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</si>
  <si>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</si>
  <si>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</si>
  <si>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</si>
  <si>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</si>
  <si>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</si>
  <si>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</si>
  <si>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</si>
  <si>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</si>
  <si>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</si>
  <si>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</si>
  <si>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</si>
  <si>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</si>
  <si>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</si>
  <si>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</si>
  <si>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</si>
  <si>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</si>
  <si>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</si>
  <si>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</si>
  <si>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</si>
  <si>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</si>
  <si>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</si>
  <si>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</si>
  <si>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</si>
  <si>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</si>
  <si>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</si>
  <si>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</si>
  <si>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</si>
  <si>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</si>
  <si>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</si>
  <si>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</si>
  <si>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</si>
  <si>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</si>
  <si>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</si>
  <si>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</si>
  <si>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</si>
  <si>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</si>
  <si>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</si>
  <si>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</si>
  <si>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</si>
  <si>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</si>
  <si>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</si>
  <si>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</si>
  <si>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</si>
  <si>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</si>
  <si>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</si>
  <si>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</si>
  <si>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</si>
  <si>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</si>
  <si>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</si>
  <si>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</si>
  <si>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</si>
  <si>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</si>
  <si>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</si>
  <si>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</si>
  <si>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</si>
  <si>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</si>
  <si>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</si>
  <si>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</si>
  <si>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</si>
  <si>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</si>
  <si>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</si>
  <si>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</si>
  <si>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</si>
  <si>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</si>
  <si>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</si>
  <si>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</si>
  <si>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</si>
  <si>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</si>
  <si>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</si>
  <si>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</si>
  <si>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</si>
  <si>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</si>
  <si>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</si>
  <si>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</si>
  <si>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</si>
  <si>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</si>
  <si>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</si>
  <si>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</si>
  <si>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</si>
  <si>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</si>
  <si>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</si>
  <si>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</si>
  <si>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</si>
  <si>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</si>
  <si>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</si>
  <si>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</si>
  <si>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</si>
  <si>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</si>
  <si>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</si>
  <si>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</si>
  <si>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</si>
  <si>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</si>
  <si>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</si>
  <si>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</si>
  <si>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</si>
  <si>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</si>
  <si>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</si>
  <si>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</si>
  <si>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</si>
  <si>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</si>
  <si>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</si>
  <si>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</si>
  <si>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</si>
  <si>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</si>
  <si>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</si>
  <si>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</si>
  <si>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</si>
  <si>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</si>
  <si>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</si>
  <si>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</si>
  <si>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</si>
  <si>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</si>
  <si>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</si>
  <si>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</si>
  <si>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</si>
  <si>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</si>
  <si>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</si>
  <si>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</si>
  <si>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</si>
  <si>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</si>
  <si>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</si>
  <si>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</si>
  <si>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</si>
  <si>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</si>
  <si>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</si>
  <si>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</si>
  <si>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</si>
  <si>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</si>
  <si>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</si>
  <si>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</si>
  <si>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</si>
  <si>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</si>
  <si>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</si>
  <si>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</si>
  <si>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</si>
  <si>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</si>
  <si>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</si>
  <si>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</si>
  <si>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</si>
  <si>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</si>
  <si>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</si>
  <si>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</si>
  <si>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</si>
  <si>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</si>
  <si>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</si>
  <si>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</si>
  <si>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</si>
  <si>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</si>
  <si>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</si>
  <si>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</si>
  <si>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</si>
  <si>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</si>
  <si>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</si>
  <si>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</si>
  <si>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</si>
  <si>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</si>
  <si>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</si>
  <si>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</si>
  <si>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</si>
  <si>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</si>
  <si>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</si>
  <si>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</si>
  <si>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</si>
  <si>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</si>
  <si>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</si>
  <si>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</si>
  <si>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</si>
  <si>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</si>
  <si>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</si>
  <si>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</si>
  <si>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</si>
  <si>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</si>
  <si>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</si>
  <si>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</si>
  <si>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</si>
  <si>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</si>
  <si>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</si>
  <si>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</si>
  <si>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</si>
  <si>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</si>
  <si>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</si>
  <si>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</si>
  <si>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</si>
  <si>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</si>
  <si>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</si>
  <si>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</si>
  <si>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</si>
  <si>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</si>
  <si>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</si>
  <si>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</si>
  <si>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</si>
  <si>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</si>
  <si>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</si>
  <si>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</si>
  <si>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</si>
  <si>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</si>
  <si>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</si>
  <si>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</si>
  <si>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</si>
  <si>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</si>
  <si>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</si>
  <si>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</si>
  <si>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</si>
  <si>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</si>
  <si>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</si>
  <si>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</si>
  <si>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</si>
  <si>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</si>
  <si>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</si>
  <si>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</si>
  <si>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</si>
  <si>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</si>
  <si>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</si>
  <si>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</si>
  <si>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</si>
  <si>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</si>
  <si>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</si>
  <si>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</si>
  <si>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</si>
  <si>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</si>
  <si>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</si>
  <si>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</si>
  <si>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</si>
  <si>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</si>
  <si>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</si>
  <si>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</si>
  <si>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</si>
  <si>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</si>
  <si>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</si>
  <si>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</si>
  <si>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</si>
  <si>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</si>
  <si>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</si>
  <si>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</si>
  <si>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</si>
  <si>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</si>
  <si>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</si>
  <si>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</si>
  <si>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</si>
  <si>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</si>
  <si>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</si>
  <si>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</si>
  <si>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</si>
  <si>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</si>
  <si>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</si>
  <si>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</si>
  <si>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</si>
  <si>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</si>
  <si>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</si>
  <si>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</si>
  <si>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</si>
  <si>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</si>
  <si>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</si>
  <si>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</si>
  <si>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</si>
  <si>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</si>
  <si>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</si>
  <si>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</si>
  <si>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</si>
  <si>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</si>
  <si>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</si>
  <si>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</si>
  <si>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</si>
  <si>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</si>
  <si>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</si>
  <si>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</si>
  <si>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</si>
  <si>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</si>
  <si>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</si>
  <si>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</si>
  <si>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</si>
  <si>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</si>
  <si>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</si>
  <si>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</si>
  <si>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</si>
  <si>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</si>
  <si>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</si>
  <si>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</si>
  <si>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</si>
  <si>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</si>
  <si>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</si>
  <si>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</si>
  <si>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</si>
  <si>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</si>
  <si>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</si>
  <si>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</si>
  <si>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</si>
  <si>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</si>
  <si>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</si>
  <si>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</si>
  <si>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</si>
  <si>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</si>
  <si>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</si>
  <si>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</si>
  <si>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</si>
  <si>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</si>
  <si>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</si>
  <si>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</si>
  <si>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</si>
  <si>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</si>
  <si>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</si>
  <si>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</si>
  <si>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</si>
  <si>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</si>
  <si>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</si>
  <si>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</si>
  <si>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</si>
  <si>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</si>
  <si>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</si>
  <si>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</si>
  <si>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</si>
  <si>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</si>
  <si>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</si>
  <si>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</si>
  <si>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</si>
  <si>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</si>
  <si>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</si>
  <si>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</si>
  <si>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</si>
  <si>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</si>
  <si>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</si>
  <si>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</si>
  <si>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</si>
  <si>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</si>
  <si>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</si>
  <si>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</si>
  <si>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</si>
  <si>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</si>
  <si>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</si>
  <si>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</si>
  <si>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</si>
  <si>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</si>
  <si>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</si>
  <si>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</si>
  <si>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</si>
  <si>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</si>
  <si>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</si>
  <si>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</si>
  <si>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</si>
  <si>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</si>
  <si>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</si>
  <si>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</si>
  <si>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</si>
  <si>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</si>
  <si>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</si>
  <si>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</si>
  <si>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</si>
  <si>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</si>
  <si>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</si>
  <si>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</si>
  <si>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</si>
  <si>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</si>
  <si>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</si>
  <si>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</si>
  <si>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</si>
  <si>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</si>
  <si>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</si>
  <si>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</si>
  <si>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</si>
  <si>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</si>
  <si>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</si>
  <si>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</si>
  <si>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</si>
  <si>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</si>
  <si>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</si>
  <si>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</si>
  <si>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</si>
  <si>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</si>
  <si>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</si>
  <si>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</si>
  <si>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</si>
  <si>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</si>
  <si>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</si>
  <si>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</si>
  <si>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</si>
  <si>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</si>
  <si>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</si>
  <si>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</si>
  <si>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</si>
  <si>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</si>
  <si>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</si>
  <si>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</si>
  <si>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</si>
  <si>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</si>
  <si>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</si>
  <si>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</si>
  <si>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</si>
  <si>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</si>
  <si>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</si>
  <si>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</si>
  <si>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</si>
  <si>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</si>
  <si>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</si>
  <si>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</si>
  <si>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</si>
  <si>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</si>
  <si>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</si>
  <si>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</si>
  <si>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</si>
  <si>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</si>
  <si>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</si>
  <si>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</si>
  <si>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</si>
  <si>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</si>
  <si>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</si>
  <si>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</si>
  <si>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</si>
  <si>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</si>
  <si>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</si>
  <si>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</si>
  <si>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</si>
  <si>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</si>
  <si>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</si>
  <si>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</si>
  <si>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</si>
  <si>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</si>
  <si>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</si>
  <si>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</si>
  <si>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</si>
  <si>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</si>
  <si>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</si>
  <si>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</si>
  <si>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</si>
  <si>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</si>
  <si>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</si>
  <si>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</si>
  <si>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</si>
  <si>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</si>
  <si>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</si>
  <si>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</si>
  <si>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</si>
  <si>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</si>
  <si>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</si>
  <si>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</si>
  <si>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</si>
  <si>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</si>
  <si>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</si>
  <si>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</si>
  <si>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</si>
  <si>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</si>
  <si>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</si>
  <si>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</si>
  <si>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</si>
  <si>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</si>
  <si>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</si>
  <si>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</si>
  <si>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</si>
  <si>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</si>
  <si>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</si>
  <si>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</si>
  <si>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</si>
  <si>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</si>
  <si>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</si>
  <si>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</si>
  <si>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</si>
  <si>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</si>
  <si>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</si>
  <si>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</si>
  <si>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</si>
  <si>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</si>
  <si>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</si>
  <si>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</si>
  <si>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</si>
  <si>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</si>
  <si>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</si>
  <si>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</si>
  <si>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</si>
  <si>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</si>
  <si>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</si>
  <si>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</si>
  <si>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</si>
  <si>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</si>
  <si>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</si>
  <si>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</si>
  <si>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</si>
  <si>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</si>
  <si>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</si>
  <si>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</si>
  <si>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</si>
  <si>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</si>
  <si>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</si>
  <si>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</si>
  <si>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</si>
  <si>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</si>
  <si>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</si>
  <si>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</si>
  <si>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</si>
  <si>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</si>
  <si>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</si>
  <si>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</si>
  <si>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</si>
  <si>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</si>
  <si>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</si>
  <si>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</si>
  <si>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</si>
  <si>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</si>
  <si>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</si>
  <si>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</si>
  <si>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</si>
  <si>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</si>
  <si>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</si>
  <si>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</si>
  <si>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</si>
  <si>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</si>
  <si>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</si>
  <si>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</si>
  <si>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</si>
  <si>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</si>
  <si>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</si>
  <si>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</si>
  <si>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</si>
  <si>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</si>
  <si>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</si>
  <si>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</si>
  <si>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</si>
  <si>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</si>
  <si>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</si>
  <si>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</si>
  <si>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</si>
  <si>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</si>
  <si>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</si>
  <si>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</si>
  <si>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</si>
  <si>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</si>
  <si>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</si>
  <si>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</si>
  <si>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</si>
  <si>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</si>
  <si>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</si>
  <si>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</si>
  <si>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</si>
  <si>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</si>
  <si>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</si>
  <si>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</si>
  <si>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</si>
  <si>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</si>
  <si>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</si>
  <si>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</si>
  <si>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</si>
  <si>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</si>
  <si>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</si>
  <si>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</si>
  <si>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</si>
  <si>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</si>
  <si>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</si>
  <si>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</si>
  <si>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</si>
  <si>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</si>
  <si>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</si>
  <si>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</si>
  <si>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</si>
  <si>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</si>
  <si>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</si>
  <si>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</si>
  <si>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</si>
  <si>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</si>
  <si>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</si>
  <si>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</si>
  <si>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</si>
  <si>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</si>
  <si>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</si>
  <si>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</si>
  <si>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</si>
  <si>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</si>
  <si>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</si>
  <si>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</si>
  <si>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</si>
  <si>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</si>
  <si>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</si>
  <si>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</si>
  <si>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</si>
  <si>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</si>
  <si>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</si>
  <si>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</si>
  <si>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</si>
  <si>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</si>
  <si>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</si>
  <si>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</si>
  <si>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</si>
  <si>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</si>
  <si>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</si>
  <si>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</si>
  <si>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</si>
  <si>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</si>
  <si>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</si>
  <si>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</si>
  <si>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</si>
  <si>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</si>
  <si>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</si>
  <si>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</si>
  <si>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</si>
  <si>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</si>
  <si>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</si>
  <si>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</si>
  <si>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</si>
  <si>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</si>
  <si>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</si>
  <si>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</si>
  <si>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</si>
  <si>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</si>
  <si>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</si>
  <si>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</si>
  <si>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</si>
  <si>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</si>
  <si>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</si>
  <si>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</si>
  <si>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</si>
  <si>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</si>
  <si>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</si>
  <si>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</si>
  <si>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</si>
  <si>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</si>
  <si>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</si>
  <si>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</si>
  <si>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</si>
  <si>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</si>
  <si>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</si>
  <si>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</si>
  <si>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</si>
  <si>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</si>
  <si>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19477--</t>
  </si>
  <si>
    <t>19495--</t>
  </si>
  <si>
    <t>19508--</t>
  </si>
  <si>
    <t>FOLIO CENTRAL 6855</t>
  </si>
  <si>
    <t>FOLIO 10431</t>
  </si>
  <si>
    <t>XX</t>
  </si>
  <si>
    <t>COMBOS INDIANA</t>
  </si>
  <si>
    <t>FOLIO 10501</t>
  </si>
  <si>
    <t>A-334280</t>
  </si>
  <si>
    <t>19472--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</si>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</sst>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6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00FF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22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34" t="s">
        <v>55</v>
      </c>
      <c r="B55" s="328" t="s">
        <v>56</v>
      </c>
      <c r="C55" s="922" t="s">
        <v>62</v>
      </c>
      <c r="D55" s="329"/>
      <c r="E55" s="47"/>
      <c r="F55" s="320">
        <v>319.5</v>
      </c>
      <c r="G55" s="321">
        <v>44200</v>
      </c>
      <c r="H55" s="924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36" t="s">
        <v>35</v>
      </c>
      <c r="P55" s="938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35"/>
      <c r="B56" s="328" t="s">
        <v>58</v>
      </c>
      <c r="C56" s="923"/>
      <c r="D56" s="330"/>
      <c r="E56" s="47"/>
      <c r="F56" s="51">
        <v>184.1</v>
      </c>
      <c r="G56" s="87">
        <v>44200</v>
      </c>
      <c r="H56" s="925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37"/>
      <c r="P56" s="939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26" t="s">
        <v>55</v>
      </c>
      <c r="B60" s="292" t="s">
        <v>58</v>
      </c>
      <c r="C60" s="928" t="s">
        <v>57</v>
      </c>
      <c r="D60" s="293"/>
      <c r="E60" s="93"/>
      <c r="F60" s="51">
        <v>195.3</v>
      </c>
      <c r="G60" s="87">
        <v>44207</v>
      </c>
      <c r="H60" s="930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44" t="s">
        <v>35</v>
      </c>
      <c r="P60" s="932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27"/>
      <c r="B61" s="292" t="s">
        <v>56</v>
      </c>
      <c r="C61" s="929"/>
      <c r="D61" s="293"/>
      <c r="E61" s="93"/>
      <c r="F61" s="51">
        <v>344.7</v>
      </c>
      <c r="G61" s="87">
        <v>44207</v>
      </c>
      <c r="H61" s="931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45"/>
      <c r="P61" s="933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40" t="s">
        <v>55</v>
      </c>
      <c r="B63" s="86" t="s">
        <v>58</v>
      </c>
      <c r="C63" s="911" t="s">
        <v>115</v>
      </c>
      <c r="D63" s="91"/>
      <c r="E63" s="93"/>
      <c r="F63" s="51">
        <v>413.7</v>
      </c>
      <c r="G63" s="49">
        <v>44211</v>
      </c>
      <c r="H63" s="947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49" t="s">
        <v>35</v>
      </c>
      <c r="P63" s="917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41"/>
      <c r="B64" s="86" t="s">
        <v>56</v>
      </c>
      <c r="C64" s="946"/>
      <c r="D64" s="91"/>
      <c r="E64" s="93"/>
      <c r="F64" s="51">
        <v>542.70000000000005</v>
      </c>
      <c r="G64" s="419">
        <v>44211</v>
      </c>
      <c r="H64" s="948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50"/>
      <c r="P64" s="918"/>
      <c r="Q64" s="94"/>
      <c r="R64" s="40"/>
      <c r="S64" s="41"/>
      <c r="T64" s="42"/>
      <c r="U64" s="43"/>
      <c r="V64" s="44"/>
    </row>
    <row r="65" spans="1:22" ht="31.5" customHeight="1" x14ac:dyDescent="0.3">
      <c r="A65" s="953" t="s">
        <v>55</v>
      </c>
      <c r="B65" s="396" t="s">
        <v>56</v>
      </c>
      <c r="C65" s="955" t="s">
        <v>127</v>
      </c>
      <c r="D65" s="91"/>
      <c r="E65" s="93"/>
      <c r="F65" s="51">
        <v>874.2</v>
      </c>
      <c r="G65" s="420">
        <v>44214</v>
      </c>
      <c r="H65" s="948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51" t="s">
        <v>35</v>
      </c>
      <c r="P65" s="895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54"/>
      <c r="B66" s="396" t="s">
        <v>56</v>
      </c>
      <c r="C66" s="956"/>
      <c r="D66" s="96"/>
      <c r="E66" s="97"/>
      <c r="F66" s="51">
        <v>265.60000000000002</v>
      </c>
      <c r="G66" s="419">
        <v>44214</v>
      </c>
      <c r="H66" s="957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52"/>
      <c r="P66" s="896"/>
      <c r="Q66" s="94"/>
      <c r="R66" s="40"/>
      <c r="S66" s="41"/>
      <c r="T66" s="42"/>
      <c r="U66" s="43"/>
      <c r="V66" s="44"/>
    </row>
    <row r="67" spans="1:22" ht="17.25" customHeight="1" x14ac:dyDescent="0.3">
      <c r="A67" s="909" t="s">
        <v>55</v>
      </c>
      <c r="B67" s="396" t="s">
        <v>56</v>
      </c>
      <c r="C67" s="911" t="s">
        <v>186</v>
      </c>
      <c r="D67" s="96"/>
      <c r="E67" s="97"/>
      <c r="F67" s="418">
        <v>327.7</v>
      </c>
      <c r="G67" s="913">
        <v>44216</v>
      </c>
      <c r="H67" s="915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51" t="s">
        <v>35</v>
      </c>
      <c r="P67" s="895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10"/>
      <c r="B68" s="396" t="s">
        <v>58</v>
      </c>
      <c r="C68" s="912"/>
      <c r="D68" s="96"/>
      <c r="E68" s="97"/>
      <c r="F68" s="418">
        <v>308.2</v>
      </c>
      <c r="G68" s="914"/>
      <c r="H68" s="916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52"/>
      <c r="P68" s="896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07" t="s">
        <v>171</v>
      </c>
      <c r="B78" s="441" t="s">
        <v>172</v>
      </c>
      <c r="C78" s="901" t="s">
        <v>180</v>
      </c>
      <c r="D78" s="438"/>
      <c r="E78" s="97"/>
      <c r="F78" s="51">
        <v>151.80000000000001</v>
      </c>
      <c r="G78" s="49">
        <v>44221</v>
      </c>
      <c r="H78" s="903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51" t="s">
        <v>35</v>
      </c>
      <c r="P78" s="897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08"/>
      <c r="B79" s="437" t="s">
        <v>181</v>
      </c>
      <c r="C79" s="902"/>
      <c r="D79" s="438"/>
      <c r="E79" s="97"/>
      <c r="F79" s="51">
        <v>441</v>
      </c>
      <c r="G79" s="49">
        <v>44221</v>
      </c>
      <c r="H79" s="904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52"/>
      <c r="P79" s="898"/>
      <c r="Q79" s="39"/>
      <c r="R79" s="40"/>
      <c r="S79" s="41"/>
      <c r="T79" s="41"/>
      <c r="U79" s="43"/>
      <c r="V79" s="44"/>
    </row>
    <row r="80" spans="1:22" ht="17.25" x14ac:dyDescent="0.3">
      <c r="A80" s="899" t="s">
        <v>171</v>
      </c>
      <c r="B80" s="437" t="s">
        <v>181</v>
      </c>
      <c r="C80" s="901" t="s">
        <v>182</v>
      </c>
      <c r="D80" s="438"/>
      <c r="E80" s="97"/>
      <c r="F80" s="51">
        <v>103</v>
      </c>
      <c r="G80" s="49">
        <v>44226</v>
      </c>
      <c r="H80" s="903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05" t="s">
        <v>35</v>
      </c>
      <c r="P80" s="895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00"/>
      <c r="B81" s="442" t="s">
        <v>172</v>
      </c>
      <c r="C81" s="902"/>
      <c r="D81" s="438"/>
      <c r="E81" s="97"/>
      <c r="F81" s="51">
        <f>23.2+20+94.2</f>
        <v>137.4</v>
      </c>
      <c r="G81" s="49">
        <v>44226</v>
      </c>
      <c r="H81" s="904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06"/>
      <c r="P81" s="896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42" t="s">
        <v>19</v>
      </c>
      <c r="G236" s="942"/>
      <c r="H236" s="943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3"/>
  <sheetViews>
    <sheetView workbookViewId="0">
      <pane xSplit="7" ySplit="3" topLeftCell="N24" activePane="bottomRight" state="frozen"/>
      <selection pane="topRight" activeCell="H1" sqref="H1"/>
      <selection pane="bottomLeft" activeCell="A4" sqref="A4"/>
      <selection pane="bottomRight" activeCell="O27" sqref="O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775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98" t="s">
        <v>950</v>
      </c>
      <c r="P3" s="109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51" si="0">I4-F4</f>
        <v>5211.4000000000015</v>
      </c>
      <c r="K4" s="322">
        <v>33.5</v>
      </c>
      <c r="L4" s="758"/>
      <c r="M4" s="758"/>
      <c r="N4" s="38">
        <f t="shared" ref="N4:N155" si="1">K4*I4</f>
        <v>790646.9</v>
      </c>
      <c r="O4" s="875" t="s">
        <v>35</v>
      </c>
      <c r="P4" s="881">
        <v>44484</v>
      </c>
      <c r="Q4" s="643">
        <v>20040</v>
      </c>
      <c r="R4" s="644">
        <v>44470</v>
      </c>
      <c r="S4" s="483"/>
      <c r="T4" s="42"/>
      <c r="U4" s="43"/>
      <c r="V4" s="44"/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 t="s">
        <v>943</v>
      </c>
      <c r="X14" s="361">
        <v>0</v>
      </c>
    </row>
    <row r="15" spans="1:24" ht="18.75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6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3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/>
      <c r="V16" s="44"/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3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/>
      <c r="V17" s="44"/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3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/>
      <c r="V18" s="44"/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3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/>
      <c r="V19" s="44"/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3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/>
      <c r="V20" s="44"/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3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/>
      <c r="V21" s="44"/>
      <c r="W21" s="43" t="s">
        <v>943</v>
      </c>
      <c r="X21" s="361">
        <v>0</v>
      </c>
    </row>
    <row r="22" spans="1:24" ht="17.25" x14ac:dyDescent="0.3">
      <c r="A22" s="847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3" t="s">
        <v>294</v>
      </c>
      <c r="P22" s="732">
        <v>44508</v>
      </c>
      <c r="Q22" s="848">
        <v>0</v>
      </c>
      <c r="R22" s="849" t="s">
        <v>59</v>
      </c>
      <c r="S22" s="483"/>
      <c r="T22" s="42"/>
      <c r="U22" s="43"/>
      <c r="V22" s="44"/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3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/>
      <c r="V23" s="44"/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/>
      <c r="V24" s="44"/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3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/>
      <c r="V25" s="44"/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968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63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/>
      <c r="V26" s="44"/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967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63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/>
      <c r="V27" s="44"/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2" t="s">
        <v>35</v>
      </c>
      <c r="P54" s="865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4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2" t="s">
        <v>459</v>
      </c>
      <c r="P56" s="865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2" t="s">
        <v>459</v>
      </c>
      <c r="P57" s="865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791" t="s">
        <v>55</v>
      </c>
      <c r="B58" s="292" t="s">
        <v>56</v>
      </c>
      <c r="C58" s="876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73" t="s">
        <v>35</v>
      </c>
      <c r="P58" s="878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791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73" t="s">
        <v>35</v>
      </c>
      <c r="P59" s="878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830" t="s">
        <v>811</v>
      </c>
      <c r="B60" s="292" t="s">
        <v>56</v>
      </c>
      <c r="C60" s="828" t="s">
        <v>812</v>
      </c>
      <c r="D60" s="792"/>
      <c r="E60" s="793"/>
      <c r="F60" s="626">
        <v>455.6</v>
      </c>
      <c r="G60" s="627">
        <v>44488</v>
      </c>
      <c r="H60" s="810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87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10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73" t="s">
        <v>35</v>
      </c>
      <c r="P61" s="878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279" t="s">
        <v>55</v>
      </c>
      <c r="B62" s="292" t="s">
        <v>56</v>
      </c>
      <c r="C62" s="801" t="s">
        <v>945</v>
      </c>
      <c r="D62" s="716"/>
      <c r="E62" s="607"/>
      <c r="F62" s="811">
        <f>193+193</f>
        <v>386</v>
      </c>
      <c r="G62" s="276">
        <v>44491</v>
      </c>
      <c r="H62" s="812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80" t="s">
        <v>35</v>
      </c>
      <c r="P62" s="878">
        <v>44516</v>
      </c>
      <c r="Q62" s="508"/>
      <c r="R62" s="324"/>
      <c r="S62" s="67"/>
      <c r="T62" s="67"/>
      <c r="U62" s="325"/>
      <c r="V62" s="326"/>
      <c r="W62"/>
      <c r="X62"/>
    </row>
    <row r="63" spans="1:24" ht="18.75" x14ac:dyDescent="0.3">
      <c r="A63" s="836" t="s">
        <v>55</v>
      </c>
      <c r="B63" s="292" t="s">
        <v>56</v>
      </c>
      <c r="C63" s="889" t="s">
        <v>961</v>
      </c>
      <c r="D63" s="717"/>
      <c r="E63" s="607"/>
      <c r="F63" s="51">
        <v>436</v>
      </c>
      <c r="G63" s="49">
        <v>44496</v>
      </c>
      <c r="H63" s="813">
        <v>675</v>
      </c>
      <c r="I63" s="51">
        <v>436</v>
      </c>
      <c r="J63" s="35">
        <f t="shared" si="0"/>
        <v>0</v>
      </c>
      <c r="K63" s="36">
        <v>82</v>
      </c>
      <c r="L63" s="52"/>
      <c r="M63" s="52"/>
      <c r="N63" s="331">
        <f t="shared" si="1"/>
        <v>35752</v>
      </c>
      <c r="O63" s="892" t="s">
        <v>35</v>
      </c>
      <c r="P63" s="893">
        <v>44525</v>
      </c>
      <c r="Q63" s="712"/>
      <c r="R63" s="40"/>
      <c r="S63" s="67"/>
      <c r="T63" s="67"/>
      <c r="U63" s="43"/>
      <c r="V63" s="44"/>
    </row>
    <row r="64" spans="1:24" ht="18.75" customHeight="1" thickBot="1" x14ac:dyDescent="0.35">
      <c r="A64" s="837"/>
      <c r="B64" s="292" t="s">
        <v>441</v>
      </c>
      <c r="C64" s="890"/>
      <c r="D64" s="717"/>
      <c r="E64" s="607"/>
      <c r="F64" s="51"/>
      <c r="G64" s="49"/>
      <c r="H64" s="813"/>
      <c r="I64" s="51"/>
      <c r="J64" s="35">
        <f t="shared" si="0"/>
        <v>0</v>
      </c>
      <c r="K64" s="36"/>
      <c r="L64" s="52"/>
      <c r="M64" s="52"/>
      <c r="N64" s="331">
        <f t="shared" si="1"/>
        <v>0</v>
      </c>
      <c r="O64" s="891"/>
      <c r="P64" s="838"/>
      <c r="Q64" s="712"/>
      <c r="R64" s="40"/>
      <c r="S64" s="67"/>
      <c r="T64" s="67"/>
      <c r="U64" s="43"/>
      <c r="V64" s="44"/>
    </row>
    <row r="65" spans="1:22" ht="18.75" customHeight="1" x14ac:dyDescent="0.3">
      <c r="A65" s="808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51"/>
      <c r="G66" s="4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794</v>
      </c>
      <c r="B67" s="286" t="s">
        <v>33</v>
      </c>
      <c r="C67" s="619" t="s">
        <v>795</v>
      </c>
      <c r="D67" s="610"/>
      <c r="E67" s="609"/>
      <c r="F67" s="51">
        <v>410</v>
      </c>
      <c r="G67" s="49">
        <v>44471</v>
      </c>
      <c r="H67" s="621" t="s">
        <v>818</v>
      </c>
      <c r="I67" s="51">
        <v>410</v>
      </c>
      <c r="J67" s="35">
        <f t="shared" si="0"/>
        <v>0</v>
      </c>
      <c r="K67" s="36">
        <v>60</v>
      </c>
      <c r="L67" s="52"/>
      <c r="M67" s="52"/>
      <c r="N67" s="38">
        <f t="shared" si="1"/>
        <v>24600</v>
      </c>
      <c r="O67" s="508" t="s">
        <v>374</v>
      </c>
      <c r="P67" s="702">
        <v>44474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794</v>
      </c>
      <c r="B68" s="286" t="s">
        <v>33</v>
      </c>
      <c r="C68" s="619" t="s">
        <v>796</v>
      </c>
      <c r="D68" s="610"/>
      <c r="E68" s="609"/>
      <c r="F68" s="51">
        <v>650</v>
      </c>
      <c r="G68" s="49">
        <v>44477</v>
      </c>
      <c r="H68" s="621" t="s">
        <v>819</v>
      </c>
      <c r="I68" s="51">
        <v>650</v>
      </c>
      <c r="J68" s="35">
        <f t="shared" si="0"/>
        <v>0</v>
      </c>
      <c r="K68" s="36">
        <v>60</v>
      </c>
      <c r="L68" s="52"/>
      <c r="M68" s="52"/>
      <c r="N68" s="38">
        <f t="shared" si="1"/>
        <v>39000</v>
      </c>
      <c r="O68" s="508" t="s">
        <v>374</v>
      </c>
      <c r="P68" s="702">
        <v>44477</v>
      </c>
      <c r="Q68" s="508"/>
      <c r="R68" s="40"/>
      <c r="S68" s="41"/>
      <c r="T68" s="42"/>
      <c r="U68" s="43"/>
      <c r="V68" s="44"/>
    </row>
    <row r="69" spans="1:22" ht="18" customHeight="1" x14ac:dyDescent="0.3">
      <c r="A69" s="102" t="s">
        <v>896</v>
      </c>
      <c r="B69" s="286" t="s">
        <v>897</v>
      </c>
      <c r="C69" s="619" t="s">
        <v>902</v>
      </c>
      <c r="D69" s="610"/>
      <c r="E69" s="609"/>
      <c r="F69" s="51">
        <v>2738</v>
      </c>
      <c r="G69" s="49">
        <v>44477</v>
      </c>
      <c r="H69" s="621" t="s">
        <v>898</v>
      </c>
      <c r="I69" s="51">
        <v>2738</v>
      </c>
      <c r="J69" s="35">
        <f t="shared" si="0"/>
        <v>0</v>
      </c>
      <c r="K69" s="36">
        <v>38</v>
      </c>
      <c r="L69" s="52"/>
      <c r="M69" s="52"/>
      <c r="N69" s="38">
        <f t="shared" si="1"/>
        <v>104044</v>
      </c>
      <c r="O69" s="454" t="s">
        <v>35</v>
      </c>
      <c r="P69" s="737">
        <v>44501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896</v>
      </c>
      <c r="B70" s="286" t="s">
        <v>917</v>
      </c>
      <c r="C70" s="619" t="s">
        <v>918</v>
      </c>
      <c r="D70" s="610"/>
      <c r="E70" s="609"/>
      <c r="F70" s="51">
        <v>2025</v>
      </c>
      <c r="G70" s="49">
        <v>44481</v>
      </c>
      <c r="H70" s="621" t="s">
        <v>919</v>
      </c>
      <c r="I70" s="51">
        <v>2025</v>
      </c>
      <c r="J70" s="35">
        <f t="shared" si="0"/>
        <v>0</v>
      </c>
      <c r="K70" s="36">
        <v>90</v>
      </c>
      <c r="L70" s="52"/>
      <c r="M70" s="52"/>
      <c r="N70" s="38">
        <f t="shared" si="1"/>
        <v>182250</v>
      </c>
      <c r="O70" s="454" t="s">
        <v>35</v>
      </c>
      <c r="P70" s="737">
        <v>44505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827</v>
      </c>
      <c r="B71" s="286" t="s">
        <v>828</v>
      </c>
      <c r="C71" s="619" t="s">
        <v>829</v>
      </c>
      <c r="D71" s="610"/>
      <c r="E71" s="609"/>
      <c r="F71" s="51">
        <v>308.2</v>
      </c>
      <c r="G71" s="49">
        <v>44481</v>
      </c>
      <c r="H71" s="622">
        <v>35092</v>
      </c>
      <c r="I71" s="51">
        <v>308.2</v>
      </c>
      <c r="J71" s="35">
        <f t="shared" si="0"/>
        <v>0</v>
      </c>
      <c r="K71" s="36">
        <v>56</v>
      </c>
      <c r="L71" s="52"/>
      <c r="M71" s="52"/>
      <c r="N71" s="38">
        <f t="shared" si="1"/>
        <v>17259.2</v>
      </c>
      <c r="O71" s="508" t="s">
        <v>294</v>
      </c>
      <c r="P71" s="702">
        <v>44491</v>
      </c>
      <c r="Q71" s="508"/>
      <c r="R71" s="40"/>
      <c r="S71" s="41"/>
      <c r="T71" s="42"/>
      <c r="U71" s="43"/>
      <c r="V71" s="44"/>
    </row>
    <row r="72" spans="1:22" ht="18.600000000000001" customHeight="1" x14ac:dyDescent="0.3">
      <c r="A72" s="102" t="s">
        <v>794</v>
      </c>
      <c r="B72" s="286" t="s">
        <v>33</v>
      </c>
      <c r="C72" s="619" t="s">
        <v>816</v>
      </c>
      <c r="D72" s="610"/>
      <c r="E72" s="609"/>
      <c r="F72" s="51">
        <v>750</v>
      </c>
      <c r="G72" s="49">
        <v>44484</v>
      </c>
      <c r="H72" s="621" t="s">
        <v>817</v>
      </c>
      <c r="I72" s="51">
        <v>750</v>
      </c>
      <c r="J72" s="35">
        <f t="shared" si="0"/>
        <v>0</v>
      </c>
      <c r="K72" s="322">
        <v>60</v>
      </c>
      <c r="L72" s="323"/>
      <c r="M72" s="52"/>
      <c r="N72" s="38">
        <f t="shared" si="1"/>
        <v>45000</v>
      </c>
      <c r="O72" s="508" t="s">
        <v>374</v>
      </c>
      <c r="P72" s="702">
        <v>44484</v>
      </c>
      <c r="Q72" s="508"/>
      <c r="R72" s="40"/>
      <c r="S72" s="41"/>
      <c r="T72" s="42"/>
      <c r="U72" s="43"/>
      <c r="V72" s="44"/>
    </row>
    <row r="73" spans="1:22" ht="18.600000000000001" customHeight="1" x14ac:dyDescent="0.3">
      <c r="A73" s="102" t="s">
        <v>896</v>
      </c>
      <c r="B73" s="286" t="s">
        <v>921</v>
      </c>
      <c r="C73" s="619" t="s">
        <v>922</v>
      </c>
      <c r="D73" s="610"/>
      <c r="E73" s="609"/>
      <c r="F73" s="51">
        <v>5126.07</v>
      </c>
      <c r="G73" s="49">
        <v>44491</v>
      </c>
      <c r="H73" s="621" t="s">
        <v>923</v>
      </c>
      <c r="I73" s="51">
        <v>5126.07</v>
      </c>
      <c r="J73" s="35">
        <f t="shared" si="0"/>
        <v>0</v>
      </c>
      <c r="K73" s="322">
        <v>20</v>
      </c>
      <c r="L73" s="323"/>
      <c r="M73" s="52"/>
      <c r="N73" s="38">
        <f t="shared" si="1"/>
        <v>102521.4</v>
      </c>
      <c r="O73" s="454" t="s">
        <v>224</v>
      </c>
      <c r="P73" s="737">
        <v>44512</v>
      </c>
      <c r="Q73" s="508"/>
      <c r="R73" s="40"/>
      <c r="S73" s="41"/>
      <c r="T73" s="42"/>
      <c r="U73" s="43"/>
      <c r="V73" s="44"/>
    </row>
    <row r="74" spans="1:22" ht="18.75" x14ac:dyDescent="0.3">
      <c r="A74" s="53" t="s">
        <v>794</v>
      </c>
      <c r="B74" s="286" t="s">
        <v>33</v>
      </c>
      <c r="C74" s="610" t="s">
        <v>833</v>
      </c>
      <c r="D74" s="610"/>
      <c r="E74" s="609"/>
      <c r="F74" s="51">
        <v>400</v>
      </c>
      <c r="G74" s="49">
        <v>44492</v>
      </c>
      <c r="H74" s="622" t="s">
        <v>834</v>
      </c>
      <c r="I74" s="51">
        <v>400</v>
      </c>
      <c r="J74" s="35">
        <f t="shared" si="0"/>
        <v>0</v>
      </c>
      <c r="K74" s="322">
        <v>60</v>
      </c>
      <c r="L74" s="323"/>
      <c r="M74" s="52"/>
      <c r="N74" s="38">
        <f t="shared" si="1"/>
        <v>24000</v>
      </c>
      <c r="O74" s="508" t="s">
        <v>374</v>
      </c>
      <c r="P74" s="702">
        <v>44494</v>
      </c>
      <c r="Q74" s="508"/>
      <c r="R74" s="40"/>
      <c r="S74" s="41"/>
      <c r="T74" s="42"/>
      <c r="U74" s="43"/>
      <c r="V74" s="44"/>
    </row>
    <row r="75" spans="1:22" ht="17.25" customHeight="1" thickBot="1" x14ac:dyDescent="0.35">
      <c r="A75" s="470" t="s">
        <v>794</v>
      </c>
      <c r="B75" s="286" t="s">
        <v>33</v>
      </c>
      <c r="C75" s="886" t="s">
        <v>844</v>
      </c>
      <c r="D75" s="610"/>
      <c r="E75" s="609"/>
      <c r="F75" s="51">
        <v>400</v>
      </c>
      <c r="G75" s="419">
        <v>44497</v>
      </c>
      <c r="H75" s="851" t="s">
        <v>845</v>
      </c>
      <c r="I75" s="51">
        <v>400</v>
      </c>
      <c r="J75" s="35">
        <f t="shared" si="0"/>
        <v>0</v>
      </c>
      <c r="K75" s="322">
        <v>65</v>
      </c>
      <c r="L75" s="323"/>
      <c r="M75" s="52"/>
      <c r="N75" s="38">
        <f t="shared" si="1"/>
        <v>26000</v>
      </c>
      <c r="O75" s="710" t="s">
        <v>374</v>
      </c>
      <c r="P75" s="627">
        <v>44498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1077" t="s">
        <v>827</v>
      </c>
      <c r="B76" s="599" t="s">
        <v>954</v>
      </c>
      <c r="C76" s="1040" t="s">
        <v>956</v>
      </c>
      <c r="D76" s="707"/>
      <c r="E76" s="609"/>
      <c r="F76" s="418">
        <v>563</v>
      </c>
      <c r="G76" s="913">
        <v>44497</v>
      </c>
      <c r="H76" s="1079">
        <v>35367</v>
      </c>
      <c r="I76" s="48">
        <v>563</v>
      </c>
      <c r="J76" s="35">
        <f t="shared" si="0"/>
        <v>0</v>
      </c>
      <c r="K76" s="322">
        <v>55</v>
      </c>
      <c r="L76" s="323"/>
      <c r="M76" s="52"/>
      <c r="N76" s="38">
        <f t="shared" si="1"/>
        <v>30965</v>
      </c>
      <c r="O76" s="1081" t="s">
        <v>35</v>
      </c>
      <c r="P76" s="1083">
        <v>44519</v>
      </c>
      <c r="Q76" s="712"/>
      <c r="R76" s="40"/>
      <c r="S76" s="41"/>
      <c r="T76" s="42"/>
      <c r="U76" s="43"/>
      <c r="V76" s="44"/>
    </row>
    <row r="77" spans="1:22" ht="17.25" customHeight="1" thickBot="1" x14ac:dyDescent="0.35">
      <c r="A77" s="1078"/>
      <c r="B77" s="599" t="s">
        <v>955</v>
      </c>
      <c r="C77" s="1041"/>
      <c r="D77" s="707"/>
      <c r="E77" s="609"/>
      <c r="F77" s="418">
        <v>1109.2</v>
      </c>
      <c r="G77" s="914"/>
      <c r="H77" s="1080"/>
      <c r="I77" s="48">
        <v>1109.2</v>
      </c>
      <c r="J77" s="35">
        <f t="shared" si="0"/>
        <v>0</v>
      </c>
      <c r="K77" s="322">
        <v>50</v>
      </c>
      <c r="L77" s="323"/>
      <c r="M77" s="52"/>
      <c r="N77" s="38">
        <f t="shared" si="1"/>
        <v>55460</v>
      </c>
      <c r="O77" s="1082"/>
      <c r="P77" s="1084"/>
      <c r="Q77" s="712"/>
      <c r="R77" s="40"/>
      <c r="S77" s="41"/>
      <c r="T77" s="42"/>
      <c r="U77" s="43"/>
      <c r="V77" s="44"/>
    </row>
    <row r="78" spans="1:22" ht="34.5" x14ac:dyDescent="0.3">
      <c r="A78" s="1085" t="s">
        <v>848</v>
      </c>
      <c r="B78" s="689" t="s">
        <v>849</v>
      </c>
      <c r="C78" s="887" t="s">
        <v>880</v>
      </c>
      <c r="D78" s="619" t="s">
        <v>853</v>
      </c>
      <c r="E78" s="609"/>
      <c r="F78" s="51">
        <v>2.81</v>
      </c>
      <c r="G78" s="888">
        <v>44498</v>
      </c>
      <c r="H78" s="1079" t="s">
        <v>850</v>
      </c>
      <c r="I78" s="48">
        <v>2.81</v>
      </c>
      <c r="J78" s="35">
        <f t="shared" si="0"/>
        <v>0</v>
      </c>
      <c r="K78" s="322">
        <v>433</v>
      </c>
      <c r="L78" s="323"/>
      <c r="M78" s="52"/>
      <c r="N78" s="38">
        <f t="shared" si="1"/>
        <v>1216.73</v>
      </c>
      <c r="O78" s="1092" t="s">
        <v>682</v>
      </c>
      <c r="P78" s="1095">
        <v>44498</v>
      </c>
      <c r="Q78" s="712"/>
      <c r="R78" s="40"/>
      <c r="S78" s="41"/>
      <c r="T78" s="42"/>
      <c r="U78" s="43"/>
      <c r="V78" s="44"/>
    </row>
    <row r="79" spans="1:22" ht="18.75" customHeight="1" x14ac:dyDescent="0.3">
      <c r="A79" s="1085"/>
      <c r="B79" s="286" t="s">
        <v>851</v>
      </c>
      <c r="C79" s="853" t="s">
        <v>880</v>
      </c>
      <c r="D79" s="610" t="s">
        <v>852</v>
      </c>
      <c r="E79" s="609"/>
      <c r="F79" s="51">
        <v>1</v>
      </c>
      <c r="G79" s="87">
        <v>44498</v>
      </c>
      <c r="H79" s="1087"/>
      <c r="I79" s="48">
        <v>1</v>
      </c>
      <c r="J79" s="35">
        <f t="shared" si="0"/>
        <v>0</v>
      </c>
      <c r="K79" s="322">
        <v>520</v>
      </c>
      <c r="L79" s="323"/>
      <c r="M79" s="52"/>
      <c r="N79" s="38">
        <f t="shared" si="1"/>
        <v>520</v>
      </c>
      <c r="O79" s="1093"/>
      <c r="P79" s="1096"/>
      <c r="Q79" s="712"/>
      <c r="R79" s="40"/>
      <c r="S79" s="41"/>
      <c r="T79" s="42"/>
      <c r="U79" s="43"/>
      <c r="V79" s="44"/>
    </row>
    <row r="80" spans="1:22" ht="18.75" customHeight="1" x14ac:dyDescent="0.3">
      <c r="A80" s="1085"/>
      <c r="B80" s="286" t="s">
        <v>854</v>
      </c>
      <c r="C80" s="853" t="s">
        <v>880</v>
      </c>
      <c r="D80" s="619" t="s">
        <v>853</v>
      </c>
      <c r="E80" s="609"/>
      <c r="F80" s="51">
        <v>1.1399999999999999</v>
      </c>
      <c r="G80" s="87">
        <v>44498</v>
      </c>
      <c r="H80" s="1087"/>
      <c r="I80" s="48">
        <v>1.1399999999999999</v>
      </c>
      <c r="J80" s="35">
        <f>I80-F80</f>
        <v>0</v>
      </c>
      <c r="K80" s="322">
        <v>433</v>
      </c>
      <c r="L80" s="323"/>
      <c r="M80" s="52"/>
      <c r="N80" s="38">
        <f>K80*I80</f>
        <v>493.61999999999995</v>
      </c>
      <c r="O80" s="1093"/>
      <c r="P80" s="1096"/>
      <c r="Q80" s="712"/>
      <c r="R80" s="40"/>
      <c r="S80" s="41"/>
      <c r="T80" s="42"/>
      <c r="U80" s="43"/>
      <c r="V80" s="44"/>
    </row>
    <row r="81" spans="1:22" ht="34.5" x14ac:dyDescent="0.3">
      <c r="A81" s="1085"/>
      <c r="B81" s="689" t="s">
        <v>855</v>
      </c>
      <c r="C81" s="853" t="s">
        <v>880</v>
      </c>
      <c r="D81" s="619" t="s">
        <v>856</v>
      </c>
      <c r="E81" s="609"/>
      <c r="F81" s="51">
        <v>1</v>
      </c>
      <c r="G81" s="87">
        <v>44498</v>
      </c>
      <c r="H81" s="1087"/>
      <c r="I81" s="48">
        <v>1</v>
      </c>
      <c r="J81" s="35">
        <f>I81-F81</f>
        <v>0</v>
      </c>
      <c r="K81" s="322">
        <v>430</v>
      </c>
      <c r="L81" s="323"/>
      <c r="M81" s="52"/>
      <c r="N81" s="38">
        <f>K81*I81</f>
        <v>430</v>
      </c>
      <c r="O81" s="1093"/>
      <c r="P81" s="1096"/>
      <c r="Q81" s="712"/>
      <c r="R81" s="40"/>
      <c r="S81" s="41"/>
      <c r="T81" s="42"/>
      <c r="U81" s="43"/>
      <c r="V81" s="44"/>
    </row>
    <row r="82" spans="1:22" ht="18.75" customHeight="1" x14ac:dyDescent="0.3">
      <c r="A82" s="1085"/>
      <c r="B82" s="286" t="s">
        <v>857</v>
      </c>
      <c r="C82" s="853" t="s">
        <v>880</v>
      </c>
      <c r="D82" s="610" t="s">
        <v>852</v>
      </c>
      <c r="E82" s="609"/>
      <c r="F82" s="51">
        <v>1</v>
      </c>
      <c r="G82" s="87">
        <v>44498</v>
      </c>
      <c r="H82" s="1087"/>
      <c r="I82" s="48">
        <v>1</v>
      </c>
      <c r="J82" s="35">
        <f t="shared" si="0"/>
        <v>0</v>
      </c>
      <c r="K82" s="322">
        <v>590</v>
      </c>
      <c r="L82" s="323"/>
      <c r="M82" s="52"/>
      <c r="N82" s="38">
        <f t="shared" si="1"/>
        <v>590</v>
      </c>
      <c r="O82" s="1093"/>
      <c r="P82" s="1096"/>
      <c r="Q82" s="712"/>
      <c r="R82" s="40"/>
      <c r="S82" s="41"/>
      <c r="T82" s="42"/>
      <c r="U82" s="43"/>
      <c r="V82" s="44"/>
    </row>
    <row r="83" spans="1:22" ht="16.5" customHeight="1" thickBot="1" x14ac:dyDescent="0.35">
      <c r="A83" s="1086"/>
      <c r="B83" s="286" t="s">
        <v>859</v>
      </c>
      <c r="C83" s="853" t="s">
        <v>880</v>
      </c>
      <c r="D83" s="181" t="s">
        <v>853</v>
      </c>
      <c r="E83" s="613"/>
      <c r="F83" s="51">
        <v>2.46</v>
      </c>
      <c r="G83" s="87">
        <v>44498</v>
      </c>
      <c r="H83" s="1087"/>
      <c r="I83" s="48">
        <v>2.46</v>
      </c>
      <c r="J83" s="35">
        <f t="shared" si="0"/>
        <v>0</v>
      </c>
      <c r="K83" s="56">
        <v>548.78</v>
      </c>
      <c r="L83" s="52"/>
      <c r="M83" s="52"/>
      <c r="N83" s="38">
        <f t="shared" si="1"/>
        <v>1349.9987999999998</v>
      </c>
      <c r="O83" s="1093"/>
      <c r="P83" s="1096"/>
      <c r="Q83" s="712"/>
      <c r="R83" s="40"/>
      <c r="S83" s="41"/>
      <c r="T83" s="42"/>
      <c r="U83" s="43"/>
      <c r="V83" s="44"/>
    </row>
    <row r="84" spans="1:22" s="327" customFormat="1" ht="16.5" customHeight="1" x14ac:dyDescent="0.3">
      <c r="A84" s="1088" t="s">
        <v>848</v>
      </c>
      <c r="B84" s="286" t="s">
        <v>860</v>
      </c>
      <c r="C84" s="855" t="s">
        <v>880</v>
      </c>
      <c r="D84" s="763" t="s">
        <v>861</v>
      </c>
      <c r="E84" s="97"/>
      <c r="F84" s="320">
        <v>5.31</v>
      </c>
      <c r="G84" s="321">
        <v>44498</v>
      </c>
      <c r="H84" s="1090" t="s">
        <v>864</v>
      </c>
      <c r="I84" s="852">
        <v>5.31</v>
      </c>
      <c r="J84" s="35">
        <f t="shared" si="0"/>
        <v>0</v>
      </c>
      <c r="K84" s="581">
        <v>146</v>
      </c>
      <c r="L84" s="323"/>
      <c r="M84" s="323"/>
      <c r="N84" s="38">
        <f t="shared" si="1"/>
        <v>775.26</v>
      </c>
      <c r="O84" s="1093"/>
      <c r="P84" s="1096"/>
      <c r="Q84" s="712"/>
      <c r="R84" s="324"/>
      <c r="S84" s="41"/>
      <c r="T84" s="42"/>
      <c r="U84" s="325"/>
      <c r="V84" s="326"/>
    </row>
    <row r="85" spans="1:22" s="327" customFormat="1" ht="16.5" customHeight="1" thickBot="1" x14ac:dyDescent="0.35">
      <c r="A85" s="1089"/>
      <c r="B85" s="286" t="s">
        <v>862</v>
      </c>
      <c r="C85" s="855" t="s">
        <v>880</v>
      </c>
      <c r="D85" s="629" t="s">
        <v>861</v>
      </c>
      <c r="E85" s="613"/>
      <c r="F85" s="320">
        <v>2.81</v>
      </c>
      <c r="G85" s="321">
        <v>44498</v>
      </c>
      <c r="H85" s="1091"/>
      <c r="I85" s="275">
        <v>2.81</v>
      </c>
      <c r="J85" s="35">
        <f t="shared" si="0"/>
        <v>0</v>
      </c>
      <c r="K85" s="581">
        <v>92</v>
      </c>
      <c r="L85" s="323"/>
      <c r="M85" s="323"/>
      <c r="N85" s="38">
        <f t="shared" si="1"/>
        <v>258.52</v>
      </c>
      <c r="O85" s="1093"/>
      <c r="P85" s="1096"/>
      <c r="Q85" s="712"/>
      <c r="R85" s="324"/>
      <c r="S85" s="41"/>
      <c r="T85" s="42"/>
      <c r="U85" s="325"/>
      <c r="V85" s="326"/>
    </row>
    <row r="86" spans="1:22" s="327" customFormat="1" ht="16.5" customHeight="1" thickBot="1" x14ac:dyDescent="0.35">
      <c r="A86" s="594" t="s">
        <v>848</v>
      </c>
      <c r="B86" s="425" t="s">
        <v>858</v>
      </c>
      <c r="C86" s="885"/>
      <c r="D86" s="629" t="s">
        <v>853</v>
      </c>
      <c r="E86" s="613"/>
      <c r="F86" s="320">
        <v>1.3</v>
      </c>
      <c r="G86" s="276">
        <v>44498</v>
      </c>
      <c r="H86" s="883" t="s">
        <v>863</v>
      </c>
      <c r="I86" s="320">
        <v>1.3</v>
      </c>
      <c r="J86" s="35">
        <f t="shared" si="0"/>
        <v>0</v>
      </c>
      <c r="K86" s="581">
        <v>145</v>
      </c>
      <c r="L86" s="323"/>
      <c r="M86" s="323"/>
      <c r="N86" s="38">
        <f t="shared" si="1"/>
        <v>188.5</v>
      </c>
      <c r="O86" s="1094"/>
      <c r="P86" s="1097"/>
      <c r="Q86" s="712"/>
      <c r="R86" s="324"/>
      <c r="S86" s="41"/>
      <c r="T86" s="42"/>
      <c r="U86" s="325"/>
      <c r="V86" s="326"/>
    </row>
    <row r="87" spans="1:22" s="327" customFormat="1" ht="16.5" customHeight="1" x14ac:dyDescent="0.3">
      <c r="A87" s="1100" t="s">
        <v>827</v>
      </c>
      <c r="B87" s="599" t="s">
        <v>393</v>
      </c>
      <c r="C87" s="1071" t="s">
        <v>952</v>
      </c>
      <c r="D87" s="884"/>
      <c r="E87" s="613"/>
      <c r="F87" s="320">
        <v>224.8</v>
      </c>
      <c r="G87" s="1102">
        <v>44499</v>
      </c>
      <c r="H87" s="1105">
        <v>35414</v>
      </c>
      <c r="I87" s="275">
        <v>224.8</v>
      </c>
      <c r="J87" s="35">
        <f t="shared" si="0"/>
        <v>0</v>
      </c>
      <c r="K87" s="581">
        <v>44</v>
      </c>
      <c r="L87" s="323"/>
      <c r="M87" s="323"/>
      <c r="N87" s="38">
        <f t="shared" si="1"/>
        <v>9891.2000000000007</v>
      </c>
      <c r="O87" s="1015" t="s">
        <v>35</v>
      </c>
      <c r="P87" s="1075">
        <v>44519</v>
      </c>
      <c r="Q87" s="508"/>
      <c r="R87" s="324"/>
      <c r="S87" s="41"/>
      <c r="T87" s="42"/>
      <c r="U87" s="325"/>
      <c r="V87" s="326"/>
    </row>
    <row r="88" spans="1:22" ht="16.5" customHeight="1" x14ac:dyDescent="0.3">
      <c r="A88" s="1100"/>
      <c r="B88" s="437" t="s">
        <v>953</v>
      </c>
      <c r="C88" s="1072"/>
      <c r="D88" s="660"/>
      <c r="E88" s="613"/>
      <c r="F88" s="51">
        <v>262.8</v>
      </c>
      <c r="G88" s="1103"/>
      <c r="H88" s="1106"/>
      <c r="I88" s="48">
        <v>262.8</v>
      </c>
      <c r="J88" s="35">
        <f t="shared" si="0"/>
        <v>0</v>
      </c>
      <c r="K88" s="56">
        <v>72</v>
      </c>
      <c r="L88" s="323"/>
      <c r="M88" s="323"/>
      <c r="N88" s="38">
        <f t="shared" si="1"/>
        <v>18921.600000000002</v>
      </c>
      <c r="O88" s="1074"/>
      <c r="P88" s="1076"/>
      <c r="Q88" s="508"/>
      <c r="R88" s="40"/>
      <c r="S88" s="41"/>
      <c r="T88" s="42"/>
      <c r="U88" s="43"/>
      <c r="V88" s="44"/>
    </row>
    <row r="89" spans="1:22" ht="17.25" x14ac:dyDescent="0.3">
      <c r="A89" s="1100"/>
      <c r="B89" s="437" t="s">
        <v>954</v>
      </c>
      <c r="C89" s="1072"/>
      <c r="D89" s="660"/>
      <c r="E89" s="613"/>
      <c r="F89" s="51">
        <v>113.8</v>
      </c>
      <c r="G89" s="1103"/>
      <c r="H89" s="1106"/>
      <c r="I89" s="48">
        <v>113.8</v>
      </c>
      <c r="J89" s="35">
        <f t="shared" si="0"/>
        <v>0</v>
      </c>
      <c r="K89" s="56">
        <v>55</v>
      </c>
      <c r="L89" s="1038"/>
      <c r="M89" s="1039"/>
      <c r="N89" s="57">
        <f t="shared" si="1"/>
        <v>6259</v>
      </c>
      <c r="O89" s="1074"/>
      <c r="P89" s="1076"/>
      <c r="Q89" s="508"/>
      <c r="R89" s="40"/>
      <c r="S89" s="41"/>
      <c r="T89" s="42"/>
      <c r="U89" s="43"/>
      <c r="V89" s="44"/>
    </row>
    <row r="90" spans="1:22" ht="18" thickBot="1" x14ac:dyDescent="0.35">
      <c r="A90" s="1101"/>
      <c r="B90" s="437" t="s">
        <v>955</v>
      </c>
      <c r="C90" s="1073"/>
      <c r="D90" s="660"/>
      <c r="E90" s="613"/>
      <c r="F90" s="51">
        <v>235.8</v>
      </c>
      <c r="G90" s="1104"/>
      <c r="H90" s="1107"/>
      <c r="I90" s="48">
        <v>235.8</v>
      </c>
      <c r="J90" s="35">
        <f t="shared" si="0"/>
        <v>0</v>
      </c>
      <c r="K90" s="56">
        <v>50</v>
      </c>
      <c r="L90" s="1038"/>
      <c r="M90" s="1039"/>
      <c r="N90" s="57">
        <f t="shared" si="1"/>
        <v>11790</v>
      </c>
      <c r="O90" s="952"/>
      <c r="P90" s="1051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874"/>
      <c r="D91" s="612"/>
      <c r="E91" s="613"/>
      <c r="F91" s="51"/>
      <c r="G91" s="49"/>
      <c r="H91" s="877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809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809"/>
      <c r="D122" s="809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809"/>
      <c r="D124" s="809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4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4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4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4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3"/>
      <c r="M157" s="133"/>
      <c r="N157" s="136">
        <f t="shared" ref="N157:N241" si="5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4"/>
        <v>0</v>
      </c>
      <c r="K158" s="56"/>
      <c r="L158" s="133"/>
      <c r="M158" s="133"/>
      <c r="N158" s="57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4"/>
        <v>0</v>
      </c>
      <c r="K159" s="137"/>
      <c r="L159" s="133"/>
      <c r="M159" s="133"/>
      <c r="N159" s="136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4"/>
        <v>0</v>
      </c>
      <c r="K160" s="137"/>
      <c r="L160" s="133"/>
      <c r="M160" s="133"/>
      <c r="N160" s="136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4"/>
        <v>0</v>
      </c>
      <c r="K161" s="137"/>
      <c r="L161" s="145"/>
      <c r="M161" s="145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45"/>
      <c r="M162" s="145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4"/>
        <v>0</v>
      </c>
      <c r="N176" s="57">
        <f t="shared" si="5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4"/>
        <v>0</v>
      </c>
      <c r="N177" s="57">
        <f t="shared" si="5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4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6">I216-F216</f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6"/>
        <v>0</v>
      </c>
      <c r="K242" s="56"/>
      <c r="L242" s="182"/>
      <c r="M242" s="183"/>
      <c r="N242" s="57">
        <f t="shared" ref="N242:N251" si="7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809"/>
      <c r="I243" s="48"/>
      <c r="J243" s="35">
        <f t="shared" si="6"/>
        <v>0</v>
      </c>
      <c r="K243" s="56"/>
      <c r="L243" s="182"/>
      <c r="M243" s="183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809"/>
      <c r="I244" s="48"/>
      <c r="J244" s="35">
        <f t="shared" si="6"/>
        <v>0</v>
      </c>
      <c r="K244" s="56"/>
      <c r="L244" s="182"/>
      <c r="M244" s="183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809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809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9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6"/>
        <v>0</v>
      </c>
      <c r="K248" s="56"/>
      <c r="L248" s="182"/>
      <c r="M248" s="191"/>
      <c r="N248" s="57">
        <f t="shared" si="7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6"/>
        <v>0</v>
      </c>
      <c r="K249" s="56"/>
      <c r="L249" s="182"/>
      <c r="M249" s="191"/>
      <c r="N249" s="57">
        <f t="shared" si="7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6"/>
        <v>0</v>
      </c>
      <c r="K252" s="198"/>
      <c r="L252" s="198"/>
      <c r="M252" s="198"/>
      <c r="N252" s="199">
        <f t="shared" ref="N252:N263" si="8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6"/>
        <v>0</v>
      </c>
      <c r="K253" s="198"/>
      <c r="L253" s="198"/>
      <c r="M253" s="198"/>
      <c r="N253" s="199">
        <f t="shared" si="8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si="8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6"/>
        <v>0</v>
      </c>
      <c r="K257" s="213"/>
      <c r="L257" s="213"/>
      <c r="M257" s="213"/>
      <c r="N257" s="199">
        <f t="shared" si="8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6"/>
        <v>0</v>
      </c>
      <c r="K258" s="213"/>
      <c r="L258" s="213"/>
      <c r="M258" s="213"/>
      <c r="N258" s="199">
        <f t="shared" si="8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42" t="s">
        <v>19</v>
      </c>
      <c r="G260" s="942"/>
      <c r="H260" s="943"/>
      <c r="I260" s="216">
        <f>SUM(I4:I259)</f>
        <v>444059.14999999997</v>
      </c>
      <c r="J260" s="217"/>
      <c r="K260" s="213"/>
      <c r="L260" s="218"/>
      <c r="M260" s="213"/>
      <c r="N260" s="199">
        <f t="shared" si="8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8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8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8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15177631.528799998</v>
      </c>
      <c r="O264" s="306"/>
      <c r="Q264" s="234">
        <f>SUM(Q4:Q263)</f>
        <v>336900</v>
      </c>
      <c r="R264" s="9"/>
      <c r="S264" s="235">
        <f>SUM(S17:S263)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15514531.528799998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mergeCells count="23">
    <mergeCell ref="F260:H260"/>
    <mergeCell ref="A1:J2"/>
    <mergeCell ref="W1:X1"/>
    <mergeCell ref="A78:A83"/>
    <mergeCell ref="H78:H83"/>
    <mergeCell ref="A84:A85"/>
    <mergeCell ref="H84:H85"/>
    <mergeCell ref="O78:O86"/>
    <mergeCell ref="P78:P86"/>
    <mergeCell ref="O3:P3"/>
    <mergeCell ref="A87:A90"/>
    <mergeCell ref="G87:G90"/>
    <mergeCell ref="H87:H90"/>
    <mergeCell ref="C87:C90"/>
    <mergeCell ref="O87:O90"/>
    <mergeCell ref="P87:P90"/>
    <mergeCell ref="A76:A77"/>
    <mergeCell ref="C76:C77"/>
    <mergeCell ref="G76:G77"/>
    <mergeCell ref="H76:H77"/>
    <mergeCell ref="O76:O77"/>
    <mergeCell ref="P76:P77"/>
    <mergeCell ref="L89:M9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4"/>
  <sheetViews>
    <sheetView tabSelected="1" topLeftCell="C1" workbookViewId="0">
      <pane ySplit="3" topLeftCell="A79" activePane="bottomLeft" state="frozen"/>
      <selection pane="bottomLeft" activeCell="I89" sqref="I89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882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98" t="s">
        <v>950</v>
      </c>
      <c r="P3" s="109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969</v>
      </c>
      <c r="I4" s="34">
        <v>23500</v>
      </c>
      <c r="J4" s="35">
        <f t="shared" ref="J4:J142" si="0">I4-F4</f>
        <v>170</v>
      </c>
      <c r="K4" s="322">
        <v>31</v>
      </c>
      <c r="L4" s="758"/>
      <c r="M4" s="758"/>
      <c r="N4" s="38">
        <f t="shared" ref="N4:N146" si="1">K4*I4</f>
        <v>728500</v>
      </c>
      <c r="O4" s="875" t="s">
        <v>206</v>
      </c>
      <c r="P4" s="881">
        <v>44516</v>
      </c>
      <c r="Q4" s="643">
        <v>25140</v>
      </c>
      <c r="R4" s="644">
        <v>44505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970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972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973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971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/>
      <c r="X8" s="361"/>
    </row>
    <row r="9" spans="1:24" ht="33" thickTop="1" thickBot="1" x14ac:dyDescent="0.35">
      <c r="A9" s="277" t="s">
        <v>886</v>
      </c>
      <c r="B9" s="273" t="s">
        <v>30</v>
      </c>
      <c r="C9" s="274"/>
      <c r="D9" s="93"/>
      <c r="E9" s="559">
        <f t="shared" si="2"/>
        <v>0</v>
      </c>
      <c r="F9" s="275">
        <v>22420</v>
      </c>
      <c r="G9" s="276">
        <v>44507</v>
      </c>
      <c r="H9" s="50" t="s">
        <v>975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37</v>
      </c>
      <c r="B10" s="273" t="s">
        <v>28</v>
      </c>
      <c r="C10" s="274"/>
      <c r="D10" s="173"/>
      <c r="E10" s="559">
        <f t="shared" si="2"/>
        <v>0</v>
      </c>
      <c r="F10" s="275">
        <v>0</v>
      </c>
      <c r="G10" s="276">
        <v>44507</v>
      </c>
      <c r="H10" s="50" t="s">
        <v>974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887</v>
      </c>
      <c r="B11" s="273" t="s">
        <v>283</v>
      </c>
      <c r="C11" s="274"/>
      <c r="D11" s="93"/>
      <c r="E11" s="559">
        <f t="shared" si="2"/>
        <v>0</v>
      </c>
      <c r="F11" s="275">
        <v>21370</v>
      </c>
      <c r="G11" s="276">
        <v>44509</v>
      </c>
      <c r="H11" s="50" t="s">
        <v>977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/>
      <c r="X11" s="361"/>
    </row>
    <row r="12" spans="1:24" ht="33" thickTop="1" thickBot="1" x14ac:dyDescent="0.35">
      <c r="A12" s="277" t="s">
        <v>37</v>
      </c>
      <c r="B12" s="273" t="s">
        <v>888</v>
      </c>
      <c r="C12" s="274"/>
      <c r="D12" s="93"/>
      <c r="E12" s="559">
        <f t="shared" si="2"/>
        <v>0</v>
      </c>
      <c r="F12" s="275">
        <v>0</v>
      </c>
      <c r="G12" s="276">
        <v>44509</v>
      </c>
      <c r="H12" s="677" t="s">
        <v>976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/>
      <c r="X12" s="361"/>
    </row>
    <row r="13" spans="1:24" ht="33" thickTop="1" thickBot="1" x14ac:dyDescent="0.35">
      <c r="A13" s="277" t="s">
        <v>889</v>
      </c>
      <c r="B13" s="273" t="s">
        <v>283</v>
      </c>
      <c r="C13" s="274"/>
      <c r="D13" s="93"/>
      <c r="E13" s="559">
        <f t="shared" si="2"/>
        <v>0</v>
      </c>
      <c r="F13" s="275">
        <v>21290</v>
      </c>
      <c r="G13" s="276">
        <v>44511</v>
      </c>
      <c r="H13" s="55" t="s">
        <v>979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/>
      <c r="D14" s="93"/>
      <c r="E14" s="559">
        <f t="shared" si="2"/>
        <v>0</v>
      </c>
      <c r="F14" s="275">
        <v>0</v>
      </c>
      <c r="G14" s="276">
        <v>44511</v>
      </c>
      <c r="H14" s="55" t="s">
        <v>978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/>
      <c r="X14" s="361"/>
    </row>
    <row r="15" spans="1:24" ht="20.25" customHeight="1" thickTop="1" thickBot="1" x14ac:dyDescent="0.35">
      <c r="A15" s="861" t="s">
        <v>890</v>
      </c>
      <c r="B15" s="273" t="s">
        <v>30</v>
      </c>
      <c r="C15" s="274"/>
      <c r="D15" s="93"/>
      <c r="E15" s="559">
        <f t="shared" si="2"/>
        <v>0</v>
      </c>
      <c r="F15" s="275">
        <v>17950</v>
      </c>
      <c r="G15" s="276">
        <v>44512</v>
      </c>
      <c r="H15" s="677" t="s">
        <v>966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/>
      <c r="P15" s="699"/>
      <c r="Q15" s="645">
        <v>20140</v>
      </c>
      <c r="R15" s="646">
        <v>44516</v>
      </c>
      <c r="S15" s="483"/>
      <c r="T15" s="42"/>
      <c r="U15" s="43"/>
      <c r="V15" s="44"/>
      <c r="W15" s="43"/>
      <c r="X15" s="361"/>
    </row>
    <row r="16" spans="1:24" ht="20.25" customHeight="1" thickTop="1" thickBot="1" x14ac:dyDescent="0.35">
      <c r="A16" s="277" t="s">
        <v>944</v>
      </c>
      <c r="B16" s="273" t="s">
        <v>30</v>
      </c>
      <c r="C16" s="679"/>
      <c r="D16" s="93"/>
      <c r="E16" s="559">
        <f t="shared" si="2"/>
        <v>0</v>
      </c>
      <c r="F16" s="275">
        <v>21590</v>
      </c>
      <c r="G16" s="276">
        <v>44514</v>
      </c>
      <c r="H16" s="677" t="s">
        <v>957</v>
      </c>
      <c r="I16" s="51">
        <v>21920</v>
      </c>
      <c r="J16" s="35">
        <f t="shared" si="0"/>
        <v>330</v>
      </c>
      <c r="K16" s="322">
        <v>32</v>
      </c>
      <c r="L16" s="323"/>
      <c r="M16" s="323"/>
      <c r="N16" s="38">
        <f t="shared" si="1"/>
        <v>701440</v>
      </c>
      <c r="O16" s="510"/>
      <c r="P16" s="699"/>
      <c r="Q16" s="645">
        <v>25140</v>
      </c>
      <c r="R16" s="646">
        <v>44519</v>
      </c>
      <c r="S16" s="483"/>
      <c r="T16" s="42"/>
      <c r="U16" s="43"/>
      <c r="V16" s="44"/>
      <c r="W16" s="43"/>
      <c r="X16" s="361"/>
    </row>
    <row r="17" spans="1:24" ht="20.25" customHeight="1" thickTop="1" thickBot="1" x14ac:dyDescent="0.35">
      <c r="A17" s="285" t="s">
        <v>37</v>
      </c>
      <c r="B17" s="273" t="s">
        <v>28</v>
      </c>
      <c r="C17" s="274"/>
      <c r="D17" s="93"/>
      <c r="E17" s="559">
        <f t="shared" si="2"/>
        <v>0</v>
      </c>
      <c r="F17" s="275">
        <v>0</v>
      </c>
      <c r="G17" s="276">
        <v>44514</v>
      </c>
      <c r="H17" s="677" t="s">
        <v>957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/>
      <c r="P17" s="699"/>
      <c r="Q17" s="645">
        <v>0</v>
      </c>
      <c r="R17" s="646">
        <v>44519</v>
      </c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 t="s">
        <v>231</v>
      </c>
      <c r="B18" s="273" t="s">
        <v>30</v>
      </c>
      <c r="C18" s="274"/>
      <c r="D18" s="93"/>
      <c r="E18" s="559">
        <f t="shared" si="2"/>
        <v>0</v>
      </c>
      <c r="F18" s="275">
        <v>22410</v>
      </c>
      <c r="G18" s="276">
        <v>44517</v>
      </c>
      <c r="H18" s="677" t="s">
        <v>958</v>
      </c>
      <c r="I18" s="51">
        <v>23050</v>
      </c>
      <c r="J18" s="35">
        <f t="shared" si="0"/>
        <v>640</v>
      </c>
      <c r="K18" s="581">
        <v>32</v>
      </c>
      <c r="L18" s="323"/>
      <c r="M18" s="323"/>
      <c r="N18" s="57">
        <f t="shared" si="1"/>
        <v>737600</v>
      </c>
      <c r="O18" s="510"/>
      <c r="P18" s="699"/>
      <c r="Q18" s="645">
        <v>25208</v>
      </c>
      <c r="R18" s="646">
        <v>44519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37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44517</v>
      </c>
      <c r="H19" s="677" t="s">
        <v>958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510"/>
      <c r="P19" s="699"/>
      <c r="Q19" s="647">
        <v>0</v>
      </c>
      <c r="R19" s="646">
        <v>44519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959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510"/>
      <c r="P20" s="699"/>
      <c r="Q20" s="647">
        <v>25140</v>
      </c>
      <c r="R20" s="646">
        <v>44519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959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510"/>
      <c r="P21" s="699"/>
      <c r="Q21" s="647">
        <v>0</v>
      </c>
      <c r="R21" s="646">
        <v>44519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847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>
        <f t="shared" ref="E30:E47" si="3">D30*F30</f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6" t="s">
        <v>960</v>
      </c>
      <c r="D54" s="792"/>
      <c r="E54" s="793"/>
      <c r="F54" s="860">
        <v>971</v>
      </c>
      <c r="G54" s="867">
        <v>44501</v>
      </c>
      <c r="H54" s="860">
        <v>679</v>
      </c>
      <c r="I54" s="860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73" t="s">
        <v>35</v>
      </c>
      <c r="P54" s="878">
        <v>44525</v>
      </c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59"/>
      <c r="B55" s="292" t="s">
        <v>56</v>
      </c>
      <c r="C55" s="856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0"/>
      <c r="G56" s="867"/>
      <c r="H56" s="860"/>
      <c r="I56" s="860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54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66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7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0"/>
      <c r="G64" s="867"/>
      <c r="H64" s="860"/>
      <c r="I64" s="860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0"/>
      <c r="G65" s="867"/>
      <c r="H65" s="860"/>
      <c r="I65" s="860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60">
        <v>18205.740000000002</v>
      </c>
      <c r="G68" s="867">
        <v>44504</v>
      </c>
      <c r="H68" s="860">
        <v>2008</v>
      </c>
      <c r="I68" s="860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80" t="s">
        <v>848</v>
      </c>
      <c r="B69" s="689" t="s">
        <v>907</v>
      </c>
      <c r="C69" s="1109" t="s">
        <v>905</v>
      </c>
      <c r="D69" s="619"/>
      <c r="E69" s="609"/>
      <c r="F69" s="860">
        <v>4.4800000000000004</v>
      </c>
      <c r="G69" s="867">
        <v>44505</v>
      </c>
      <c r="H69" s="860" t="s">
        <v>906</v>
      </c>
      <c r="I69" s="860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84" t="s">
        <v>35</v>
      </c>
      <c r="P69" s="1113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08"/>
      <c r="B70" s="870" t="s">
        <v>908</v>
      </c>
      <c r="C70" s="1110"/>
      <c r="D70" s="610"/>
      <c r="E70" s="609"/>
      <c r="F70" s="860">
        <v>5.09</v>
      </c>
      <c r="G70" s="867">
        <v>44505</v>
      </c>
      <c r="H70" s="860" t="s">
        <v>909</v>
      </c>
      <c r="I70" s="860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12"/>
      <c r="P70" s="1114"/>
      <c r="Q70" s="508"/>
      <c r="R70" s="40"/>
      <c r="S70" s="41"/>
      <c r="T70" s="42"/>
      <c r="U70" s="43"/>
      <c r="V70" s="44"/>
    </row>
    <row r="71" spans="1:22" ht="18.75" customHeight="1" x14ac:dyDescent="0.3">
      <c r="A71" s="1108"/>
      <c r="B71" s="286" t="s">
        <v>910</v>
      </c>
      <c r="C71" s="1110"/>
      <c r="D71" s="619"/>
      <c r="E71" s="609"/>
      <c r="F71" s="860">
        <v>0.5</v>
      </c>
      <c r="G71" s="867">
        <v>44505</v>
      </c>
      <c r="H71" s="860" t="s">
        <v>911</v>
      </c>
      <c r="I71" s="860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12"/>
      <c r="P71" s="1114"/>
      <c r="Q71" s="508"/>
      <c r="R71" s="40"/>
      <c r="S71" s="41"/>
      <c r="T71" s="42"/>
      <c r="U71" s="43"/>
      <c r="V71" s="44"/>
    </row>
    <row r="72" spans="1:22" ht="17.25" customHeight="1" x14ac:dyDescent="0.3">
      <c r="A72" s="1108"/>
      <c r="B72" s="689" t="s">
        <v>912</v>
      </c>
      <c r="C72" s="1110"/>
      <c r="D72" s="619"/>
      <c r="E72" s="609"/>
      <c r="F72" s="860">
        <v>0.56000000000000005</v>
      </c>
      <c r="G72" s="867">
        <v>44505</v>
      </c>
      <c r="H72" s="860" t="s">
        <v>911</v>
      </c>
      <c r="I72" s="860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12"/>
      <c r="P72" s="1114"/>
      <c r="Q72" s="508"/>
      <c r="R72" s="40"/>
      <c r="S72" s="41"/>
      <c r="T72" s="42"/>
      <c r="U72" s="43"/>
      <c r="V72" s="44"/>
    </row>
    <row r="73" spans="1:22" ht="18.75" customHeight="1" x14ac:dyDescent="0.3">
      <c r="A73" s="1108"/>
      <c r="B73" s="286" t="s">
        <v>913</v>
      </c>
      <c r="C73" s="1110"/>
      <c r="D73" s="610"/>
      <c r="E73" s="609"/>
      <c r="F73" s="860">
        <v>1.56</v>
      </c>
      <c r="G73" s="867">
        <v>44505</v>
      </c>
      <c r="H73" s="860" t="s">
        <v>911</v>
      </c>
      <c r="I73" s="860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12"/>
      <c r="P73" s="1114"/>
      <c r="Q73" s="508"/>
      <c r="R73" s="40"/>
      <c r="S73" s="41"/>
      <c r="T73" s="42"/>
      <c r="U73" s="43"/>
      <c r="V73" s="44"/>
    </row>
    <row r="74" spans="1:22" ht="16.5" customHeight="1" x14ac:dyDescent="0.3">
      <c r="A74" s="1108"/>
      <c r="B74" s="286" t="s">
        <v>914</v>
      </c>
      <c r="C74" s="1110"/>
      <c r="D74" s="181"/>
      <c r="E74" s="613"/>
      <c r="F74" s="860">
        <v>0.4</v>
      </c>
      <c r="G74" s="867">
        <v>44505</v>
      </c>
      <c r="H74" s="860" t="s">
        <v>911</v>
      </c>
      <c r="I74" s="860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12"/>
      <c r="P74" s="1114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81"/>
      <c r="B75" s="286" t="s">
        <v>915</v>
      </c>
      <c r="C75" s="1111"/>
      <c r="D75" s="763"/>
      <c r="E75" s="97"/>
      <c r="F75" s="860">
        <v>2.8</v>
      </c>
      <c r="G75" s="867">
        <v>44505</v>
      </c>
      <c r="H75" s="860" t="s">
        <v>911</v>
      </c>
      <c r="I75" s="860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85"/>
      <c r="P75" s="1115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82" t="s">
        <v>951</v>
      </c>
      <c r="D76" s="629"/>
      <c r="E76" s="613"/>
      <c r="F76" s="860">
        <v>154</v>
      </c>
      <c r="G76" s="867">
        <v>44506</v>
      </c>
      <c r="H76" s="860">
        <v>35491</v>
      </c>
      <c r="I76" s="860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0" t="s">
        <v>936</v>
      </c>
      <c r="B78" s="425" t="s">
        <v>937</v>
      </c>
      <c r="C78" s="629" t="s">
        <v>938</v>
      </c>
      <c r="D78" s="628"/>
      <c r="E78" s="613"/>
      <c r="F78" s="860">
        <v>9324.66</v>
      </c>
      <c r="G78" s="867">
        <v>44508</v>
      </c>
      <c r="H78" s="872" t="s">
        <v>939</v>
      </c>
      <c r="I78" s="860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71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38"/>
      <c r="M80" s="1039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38"/>
      <c r="M81" s="1039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94" t="s">
        <v>962</v>
      </c>
      <c r="B83" s="61"/>
      <c r="C83" s="858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982</v>
      </c>
      <c r="D84" s="612"/>
      <c r="E84" s="613"/>
      <c r="F84" s="51">
        <v>204</v>
      </c>
      <c r="G84" s="49">
        <v>44513</v>
      </c>
      <c r="H84" s="620" t="s">
        <v>983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59</v>
      </c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 t="s">
        <v>32</v>
      </c>
      <c r="B86" s="61" t="s">
        <v>33</v>
      </c>
      <c r="C86" s="612" t="s">
        <v>980</v>
      </c>
      <c r="D86" s="612"/>
      <c r="E86" s="613"/>
      <c r="F86" s="51">
        <v>360</v>
      </c>
      <c r="G86" s="49">
        <v>44516</v>
      </c>
      <c r="H86" s="620" t="s">
        <v>981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287" t="s">
        <v>59</v>
      </c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 t="s">
        <v>32</v>
      </c>
      <c r="B88" s="61" t="s">
        <v>33</v>
      </c>
      <c r="C88" s="612" t="s">
        <v>986</v>
      </c>
      <c r="D88" s="612"/>
      <c r="E88" s="613"/>
      <c r="F88" s="51">
        <v>214</v>
      </c>
      <c r="G88" s="49">
        <v>44520</v>
      </c>
      <c r="H88" s="620" t="s">
        <v>987</v>
      </c>
      <c r="I88" s="51">
        <v>214</v>
      </c>
      <c r="J88" s="35">
        <f t="shared" si="0"/>
        <v>0</v>
      </c>
      <c r="K88" s="56">
        <v>65</v>
      </c>
      <c r="L88" s="52"/>
      <c r="M88" s="52"/>
      <c r="N88" s="57">
        <f t="shared" si="1"/>
        <v>13910</v>
      </c>
      <c r="O88" s="508" t="s">
        <v>374</v>
      </c>
      <c r="P88" s="702">
        <v>44525</v>
      </c>
      <c r="Q88" s="508"/>
      <c r="R88" s="40"/>
      <c r="S88" s="41"/>
      <c r="T88" s="42"/>
      <c r="U88" s="43"/>
      <c r="V88" s="44"/>
    </row>
    <row r="89" spans="1:22" ht="17.25" x14ac:dyDescent="0.3">
      <c r="A89" s="61" t="s">
        <v>606</v>
      </c>
      <c r="B89" s="61" t="s">
        <v>963</v>
      </c>
      <c r="C89" s="612" t="s">
        <v>964</v>
      </c>
      <c r="D89" s="612"/>
      <c r="E89" s="613"/>
      <c r="F89" s="51">
        <v>12122</v>
      </c>
      <c r="G89" s="49">
        <v>44520</v>
      </c>
      <c r="H89" s="620" t="s">
        <v>965</v>
      </c>
      <c r="I89" s="51">
        <v>12122</v>
      </c>
      <c r="J89" s="35">
        <f t="shared" si="0"/>
        <v>0</v>
      </c>
      <c r="K89" s="56">
        <v>36</v>
      </c>
      <c r="L89" s="52"/>
      <c r="M89" s="52"/>
      <c r="N89" s="57">
        <f t="shared" si="1"/>
        <v>436392</v>
      </c>
      <c r="O89" s="508" t="s">
        <v>224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45" t="s">
        <v>59</v>
      </c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 t="s">
        <v>59</v>
      </c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 t="s">
        <v>32</v>
      </c>
      <c r="B92" s="58" t="s">
        <v>33</v>
      </c>
      <c r="C92" s="96" t="s">
        <v>984</v>
      </c>
      <c r="D92" s="96"/>
      <c r="E92" s="97"/>
      <c r="F92" s="51">
        <v>400</v>
      </c>
      <c r="G92" s="49">
        <v>44523</v>
      </c>
      <c r="H92" s="50" t="s">
        <v>985</v>
      </c>
      <c r="I92" s="51">
        <v>400</v>
      </c>
      <c r="J92" s="35">
        <f t="shared" si="0"/>
        <v>0</v>
      </c>
      <c r="K92" s="56">
        <v>65</v>
      </c>
      <c r="L92" s="52"/>
      <c r="M92" s="52"/>
      <c r="N92" s="57">
        <f t="shared" si="1"/>
        <v>26000</v>
      </c>
      <c r="O92" s="508" t="s">
        <v>374</v>
      </c>
      <c r="P92" s="702">
        <v>44525</v>
      </c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58"/>
      <c r="D113" s="858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58"/>
      <c r="D115" s="858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868"/>
      <c r="H234" s="858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858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868"/>
      <c r="H236" s="858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858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858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942" t="s">
        <v>19</v>
      </c>
      <c r="G251" s="942"/>
      <c r="H251" s="943"/>
      <c r="I251" s="216">
        <f>SUM(I4:I250)</f>
        <v>316340.78999999998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10242212.532</v>
      </c>
      <c r="O255" s="306"/>
      <c r="Q255" s="234">
        <f>SUM(Q4:Q254)</f>
        <v>241435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10483647.532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 s="869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10">
    <mergeCell ref="L80:M81"/>
    <mergeCell ref="F251:H251"/>
    <mergeCell ref="A1:J2"/>
    <mergeCell ref="W1:X1"/>
    <mergeCell ref="C57:C58"/>
    <mergeCell ref="A69:A75"/>
    <mergeCell ref="C69:C75"/>
    <mergeCell ref="O69:O75"/>
    <mergeCell ref="P69:P75"/>
    <mergeCell ref="O3:P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21" t="s">
        <v>89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66" t="s">
        <v>138</v>
      </c>
      <c r="B38" s="328" t="s">
        <v>56</v>
      </c>
      <c r="C38" s="964" t="s">
        <v>184</v>
      </c>
      <c r="D38" s="329"/>
      <c r="E38" s="47"/>
      <c r="F38" s="320">
        <v>1321.6</v>
      </c>
      <c r="G38" s="321">
        <v>44228</v>
      </c>
      <c r="H38" s="968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36" t="s">
        <v>35</v>
      </c>
      <c r="P38" s="938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67"/>
      <c r="B39" s="328" t="s">
        <v>139</v>
      </c>
      <c r="C39" s="965"/>
      <c r="D39" s="330"/>
      <c r="E39" s="47"/>
      <c r="F39" s="51">
        <v>69.599999999999994</v>
      </c>
      <c r="G39" s="87">
        <v>44228</v>
      </c>
      <c r="H39" s="969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37"/>
      <c r="P39" s="939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58" t="s">
        <v>138</v>
      </c>
      <c r="B44" s="86" t="s">
        <v>56</v>
      </c>
      <c r="C44" s="974" t="s">
        <v>217</v>
      </c>
      <c r="D44" s="69"/>
      <c r="E44" s="47"/>
      <c r="F44" s="51">
        <v>961.2</v>
      </c>
      <c r="G44" s="960">
        <v>44242</v>
      </c>
      <c r="H44" s="976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62" t="s">
        <v>35</v>
      </c>
      <c r="P44" s="972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59"/>
      <c r="B45" s="292" t="s">
        <v>58</v>
      </c>
      <c r="C45" s="975"/>
      <c r="D45" s="293"/>
      <c r="E45" s="93"/>
      <c r="F45" s="51">
        <v>199.4</v>
      </c>
      <c r="G45" s="961"/>
      <c r="H45" s="977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63"/>
      <c r="P45" s="973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11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49"/>
      <c r="P50" s="917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12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70"/>
      <c r="P51" s="971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42" t="s">
        <v>19</v>
      </c>
      <c r="G67" s="942"/>
      <c r="H67" s="943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160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34" t="s">
        <v>55</v>
      </c>
      <c r="B55" s="328" t="s">
        <v>56</v>
      </c>
      <c r="C55" s="964" t="s">
        <v>316</v>
      </c>
      <c r="D55" s="330"/>
      <c r="E55" s="47"/>
      <c r="F55" s="519">
        <f>270.8+233.4</f>
        <v>504.20000000000005</v>
      </c>
      <c r="G55" s="87">
        <v>44270</v>
      </c>
      <c r="H55" s="924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84" t="s">
        <v>224</v>
      </c>
      <c r="P55" s="986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35"/>
      <c r="B56" s="328" t="s">
        <v>56</v>
      </c>
      <c r="C56" s="965"/>
      <c r="D56" s="330"/>
      <c r="E56" s="47"/>
      <c r="F56" s="519">
        <v>936.4</v>
      </c>
      <c r="G56" s="87">
        <v>44270</v>
      </c>
      <c r="H56" s="925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85"/>
      <c r="P56" s="987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80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82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49" t="s">
        <v>206</v>
      </c>
      <c r="P59" s="917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81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83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70"/>
      <c r="P60" s="971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78" t="s">
        <v>19</v>
      </c>
      <c r="G222" s="978"/>
      <c r="H222" s="979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267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88" t="s">
        <v>347</v>
      </c>
      <c r="M13" s="989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42" t="s">
        <v>19</v>
      </c>
      <c r="G226" s="942"/>
      <c r="H226" s="943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342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90" t="s">
        <v>35</v>
      </c>
      <c r="P59" s="1002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92"/>
      <c r="P60" s="1003"/>
      <c r="Q60" s="94"/>
      <c r="R60" s="40"/>
      <c r="S60" s="41"/>
      <c r="T60" s="42"/>
      <c r="U60" s="43"/>
      <c r="V60" s="44"/>
    </row>
    <row r="61" spans="1:24" ht="18.75" customHeight="1" x14ac:dyDescent="0.3">
      <c r="A61" s="1013" t="s">
        <v>55</v>
      </c>
      <c r="B61" s="328" t="s">
        <v>56</v>
      </c>
      <c r="C61" s="928" t="s">
        <v>456</v>
      </c>
      <c r="D61" s="293"/>
      <c r="E61" s="93"/>
      <c r="F61" s="51">
        <v>1021.2</v>
      </c>
      <c r="G61" s="49">
        <v>44347</v>
      </c>
      <c r="H61" s="1014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15" t="s">
        <v>35</v>
      </c>
      <c r="P61" s="1016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81"/>
      <c r="B62" s="328" t="s">
        <v>397</v>
      </c>
      <c r="C62" s="929"/>
      <c r="D62" s="293"/>
      <c r="E62" s="93"/>
      <c r="F62" s="51">
        <v>97.9</v>
      </c>
      <c r="G62" s="49">
        <v>44347</v>
      </c>
      <c r="H62" s="957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52"/>
      <c r="P62" s="896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46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49"/>
      <c r="P63" s="917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12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70"/>
      <c r="P64" s="971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04" t="s">
        <v>24</v>
      </c>
      <c r="B68" s="599" t="s">
        <v>401</v>
      </c>
      <c r="C68" s="1007" t="s">
        <v>402</v>
      </c>
      <c r="D68" s="600"/>
      <c r="E68" s="97"/>
      <c r="F68" s="320">
        <f>115+102.2+84.9+48</f>
        <v>350.1</v>
      </c>
      <c r="G68" s="321">
        <v>44319</v>
      </c>
      <c r="H68" s="924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36" t="s">
        <v>224</v>
      </c>
      <c r="P68" s="938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05"/>
      <c r="B69" s="599" t="s">
        <v>399</v>
      </c>
      <c r="C69" s="1008"/>
      <c r="D69" s="600"/>
      <c r="E69" s="97"/>
      <c r="F69" s="320">
        <f>86.8+94.2+29.3</f>
        <v>210.3</v>
      </c>
      <c r="G69" s="321">
        <v>44319</v>
      </c>
      <c r="H69" s="1010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11"/>
      <c r="P69" s="1012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06"/>
      <c r="B70" s="599" t="s">
        <v>403</v>
      </c>
      <c r="C70" s="1009"/>
      <c r="D70" s="600"/>
      <c r="E70" s="97"/>
      <c r="F70" s="320">
        <v>23.4</v>
      </c>
      <c r="G70" s="321">
        <v>44319</v>
      </c>
      <c r="H70" s="925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37"/>
      <c r="P70" s="939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96" t="s">
        <v>24</v>
      </c>
      <c r="B82" s="659" t="s">
        <v>478</v>
      </c>
      <c r="C82" s="901" t="s">
        <v>479</v>
      </c>
      <c r="D82" s="438"/>
      <c r="E82" s="97"/>
      <c r="F82" s="418">
        <v>2525.1999999999998</v>
      </c>
      <c r="G82" s="913">
        <v>44341</v>
      </c>
      <c r="H82" s="976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90" t="s">
        <v>206</v>
      </c>
      <c r="P82" s="993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97"/>
      <c r="B83" s="659" t="s">
        <v>438</v>
      </c>
      <c r="C83" s="999"/>
      <c r="D83" s="438"/>
      <c r="E83" s="97"/>
      <c r="F83" s="418">
        <v>4048</v>
      </c>
      <c r="G83" s="1001"/>
      <c r="H83" s="1000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91"/>
      <c r="P83" s="994"/>
      <c r="Q83" s="94"/>
      <c r="R83" s="40"/>
      <c r="S83" s="41"/>
      <c r="T83" s="42"/>
      <c r="U83" s="43"/>
      <c r="V83" s="44"/>
    </row>
    <row r="84" spans="1:22" ht="17.25" x14ac:dyDescent="0.3">
      <c r="A84" s="997"/>
      <c r="B84" s="659" t="s">
        <v>481</v>
      </c>
      <c r="C84" s="999"/>
      <c r="D84" s="438"/>
      <c r="E84" s="97"/>
      <c r="F84" s="418">
        <v>2185.8000000000002</v>
      </c>
      <c r="G84" s="1001"/>
      <c r="H84" s="1000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91"/>
      <c r="P84" s="994"/>
      <c r="Q84" s="94"/>
      <c r="R84" s="40"/>
      <c r="S84" s="41"/>
      <c r="T84" s="42"/>
      <c r="U84" s="43"/>
      <c r="V84" s="44"/>
    </row>
    <row r="85" spans="1:22" ht="17.25" x14ac:dyDescent="0.3">
      <c r="A85" s="997"/>
      <c r="B85" s="659" t="s">
        <v>482</v>
      </c>
      <c r="C85" s="999"/>
      <c r="D85" s="438"/>
      <c r="E85" s="97"/>
      <c r="F85" s="418">
        <v>413</v>
      </c>
      <c r="G85" s="1001"/>
      <c r="H85" s="1000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91"/>
      <c r="P85" s="994"/>
      <c r="Q85" s="94"/>
      <c r="R85" s="40"/>
      <c r="S85" s="41"/>
      <c r="T85" s="42"/>
      <c r="U85" s="43"/>
      <c r="V85" s="44"/>
    </row>
    <row r="86" spans="1:22" ht="17.25" x14ac:dyDescent="0.3">
      <c r="A86" s="997"/>
      <c r="B86" s="659" t="s">
        <v>58</v>
      </c>
      <c r="C86" s="999"/>
      <c r="D86" s="438"/>
      <c r="E86" s="97"/>
      <c r="F86" s="418">
        <v>518</v>
      </c>
      <c r="G86" s="1001"/>
      <c r="H86" s="1000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91"/>
      <c r="P86" s="994"/>
      <c r="Q86" s="94"/>
      <c r="R86" s="40"/>
      <c r="S86" s="41"/>
      <c r="T86" s="42"/>
      <c r="U86" s="43"/>
      <c r="V86" s="44"/>
    </row>
    <row r="87" spans="1:22" ht="17.25" x14ac:dyDescent="0.3">
      <c r="A87" s="997"/>
      <c r="B87" s="659" t="s">
        <v>483</v>
      </c>
      <c r="C87" s="999"/>
      <c r="D87" s="438"/>
      <c r="E87" s="97"/>
      <c r="F87" s="418">
        <v>1848.4</v>
      </c>
      <c r="G87" s="1001"/>
      <c r="H87" s="1000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91"/>
      <c r="P87" s="994"/>
      <c r="Q87" s="94"/>
      <c r="R87" s="40"/>
      <c r="S87" s="41"/>
      <c r="T87" s="42"/>
      <c r="U87" s="43"/>
      <c r="V87" s="44"/>
    </row>
    <row r="88" spans="1:22" ht="17.25" x14ac:dyDescent="0.3">
      <c r="A88" s="997"/>
      <c r="B88" s="659" t="s">
        <v>484</v>
      </c>
      <c r="C88" s="999"/>
      <c r="D88" s="438"/>
      <c r="E88" s="97"/>
      <c r="F88" s="418">
        <v>744</v>
      </c>
      <c r="G88" s="1001"/>
      <c r="H88" s="1000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91"/>
      <c r="P88" s="994"/>
      <c r="Q88" s="94"/>
      <c r="R88" s="40"/>
      <c r="S88" s="41"/>
      <c r="T88" s="42"/>
      <c r="U88" s="43"/>
      <c r="V88" s="44"/>
    </row>
    <row r="89" spans="1:22" ht="18" thickBot="1" x14ac:dyDescent="0.35">
      <c r="A89" s="998"/>
      <c r="B89" s="659" t="s">
        <v>485</v>
      </c>
      <c r="C89" s="902"/>
      <c r="D89" s="438"/>
      <c r="E89" s="97"/>
      <c r="F89" s="418">
        <v>1469</v>
      </c>
      <c r="G89" s="914"/>
      <c r="H89" s="977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92"/>
      <c r="P89" s="995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42" t="s">
        <v>19</v>
      </c>
      <c r="G253" s="942"/>
      <c r="H253" s="943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426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34" t="s">
        <v>55</v>
      </c>
      <c r="B54" s="328" t="s">
        <v>56</v>
      </c>
      <c r="C54" s="1027" t="s">
        <v>521</v>
      </c>
      <c r="D54" s="608"/>
      <c r="E54" s="607"/>
      <c r="F54" s="51">
        <v>1499.2</v>
      </c>
      <c r="G54" s="87">
        <v>44361</v>
      </c>
      <c r="H54" s="1032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25" t="s">
        <v>224</v>
      </c>
      <c r="P54" s="1026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35"/>
      <c r="B55" s="328" t="s">
        <v>441</v>
      </c>
      <c r="C55" s="1028"/>
      <c r="D55" s="608"/>
      <c r="E55" s="607"/>
      <c r="F55" s="51">
        <v>90</v>
      </c>
      <c r="G55" s="87">
        <v>44361</v>
      </c>
      <c r="H55" s="1033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25"/>
      <c r="P55" s="1026"/>
      <c r="Q55" s="508"/>
      <c r="R55" s="40"/>
      <c r="S55" s="67"/>
      <c r="T55" s="67"/>
      <c r="U55" s="43"/>
      <c r="V55" s="326"/>
    </row>
    <row r="56" spans="1:24" ht="23.25" customHeight="1" x14ac:dyDescent="0.3">
      <c r="A56" s="1029" t="s">
        <v>55</v>
      </c>
      <c r="B56" s="328" t="s">
        <v>56</v>
      </c>
      <c r="C56" s="1031" t="s">
        <v>524</v>
      </c>
      <c r="D56" s="608"/>
      <c r="E56" s="607"/>
      <c r="F56" s="51">
        <v>1318</v>
      </c>
      <c r="G56" s="87">
        <v>44368</v>
      </c>
      <c r="H56" s="976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51" t="s">
        <v>224</v>
      </c>
      <c r="P56" s="1034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30"/>
      <c r="B57" s="328" t="s">
        <v>441</v>
      </c>
      <c r="C57" s="1031"/>
      <c r="D57" s="608"/>
      <c r="E57" s="607"/>
      <c r="F57" s="51">
        <v>112.8</v>
      </c>
      <c r="G57" s="87">
        <v>44368</v>
      </c>
      <c r="H57" s="977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52"/>
      <c r="P57" s="1035"/>
      <c r="Q57" s="508"/>
      <c r="R57" s="40"/>
      <c r="S57" s="67"/>
      <c r="T57" s="67"/>
      <c r="U57" s="43"/>
      <c r="V57" s="44"/>
    </row>
    <row r="58" spans="1:24" ht="26.25" customHeight="1" x14ac:dyDescent="0.3">
      <c r="A58" s="958" t="s">
        <v>55</v>
      </c>
      <c r="B58" s="328" t="s">
        <v>56</v>
      </c>
      <c r="C58" s="955" t="s">
        <v>525</v>
      </c>
      <c r="D58" s="608"/>
      <c r="E58" s="607"/>
      <c r="F58" s="51">
        <v>1272.8</v>
      </c>
      <c r="G58" s="1036">
        <v>44375</v>
      </c>
      <c r="H58" s="1021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51" t="s">
        <v>224</v>
      </c>
      <c r="P58" s="1034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59"/>
      <c r="B59" s="292" t="s">
        <v>441</v>
      </c>
      <c r="C59" s="956"/>
      <c r="D59" s="610"/>
      <c r="E59" s="609"/>
      <c r="F59" s="51">
        <v>91.4</v>
      </c>
      <c r="G59" s="1037"/>
      <c r="H59" s="1022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52"/>
      <c r="P59" s="1035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19" t="s">
        <v>451</v>
      </c>
      <c r="B72" s="659" t="s">
        <v>452</v>
      </c>
      <c r="C72" s="1017" t="s">
        <v>453</v>
      </c>
      <c r="D72" s="660"/>
      <c r="E72" s="613"/>
      <c r="F72" s="51">
        <v>202.02</v>
      </c>
      <c r="G72" s="87">
        <v>44361</v>
      </c>
      <c r="H72" s="1021" t="s">
        <v>455</v>
      </c>
      <c r="I72" s="48">
        <v>202.02</v>
      </c>
      <c r="J72" s="35">
        <f t="shared" si="0"/>
        <v>0</v>
      </c>
      <c r="K72" s="56">
        <v>55</v>
      </c>
      <c r="L72" s="1023" t="s">
        <v>460</v>
      </c>
      <c r="M72" s="1024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20"/>
      <c r="B73" s="659" t="s">
        <v>454</v>
      </c>
      <c r="C73" s="1018"/>
      <c r="D73" s="660"/>
      <c r="E73" s="613"/>
      <c r="F73" s="51">
        <v>72.849999999999994</v>
      </c>
      <c r="G73" s="87">
        <v>44361</v>
      </c>
      <c r="H73" s="1022"/>
      <c r="I73" s="48">
        <v>72.849999999999994</v>
      </c>
      <c r="J73" s="35">
        <f t="shared" si="0"/>
        <v>0</v>
      </c>
      <c r="K73" s="56">
        <v>100</v>
      </c>
      <c r="L73" s="1023"/>
      <c r="M73" s="1024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42" t="s">
        <v>19</v>
      </c>
      <c r="G243" s="942"/>
      <c r="H243" s="943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502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46" t="s">
        <v>440</v>
      </c>
      <c r="B53" s="328" t="s">
        <v>56</v>
      </c>
      <c r="C53" s="964" t="s">
        <v>558</v>
      </c>
      <c r="D53" s="716"/>
      <c r="E53" s="607"/>
      <c r="F53" s="320">
        <v>1888.8</v>
      </c>
      <c r="G53" s="321">
        <v>44382</v>
      </c>
      <c r="H53" s="968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84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47"/>
      <c r="B54" s="328" t="s">
        <v>441</v>
      </c>
      <c r="C54" s="965"/>
      <c r="D54" s="717"/>
      <c r="E54" s="607"/>
      <c r="F54" s="51">
        <v>101.8</v>
      </c>
      <c r="G54" s="87">
        <v>44382</v>
      </c>
      <c r="H54" s="969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85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80" t="s">
        <v>551</v>
      </c>
      <c r="B60" s="736" t="s">
        <v>552</v>
      </c>
      <c r="C60" s="1040" t="s">
        <v>553</v>
      </c>
      <c r="D60" s="707"/>
      <c r="E60" s="609"/>
      <c r="F60" s="51">
        <v>9342.59</v>
      </c>
      <c r="G60" s="1042">
        <v>44391</v>
      </c>
      <c r="H60" s="947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36" t="s">
        <v>224</v>
      </c>
      <c r="P60" s="1044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81"/>
      <c r="B61" s="599" t="s">
        <v>53</v>
      </c>
      <c r="C61" s="1041"/>
      <c r="D61" s="707"/>
      <c r="E61" s="609"/>
      <c r="F61" s="51">
        <v>1320</v>
      </c>
      <c r="G61" s="1043"/>
      <c r="H61" s="957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37"/>
      <c r="P61" s="1045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38"/>
      <c r="M73" s="1039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38"/>
      <c r="M74" s="1039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42" t="s">
        <v>19</v>
      </c>
      <c r="G244" s="942"/>
      <c r="H244" s="943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598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52" t="s">
        <v>55</v>
      </c>
      <c r="B54" s="292" t="s">
        <v>56</v>
      </c>
      <c r="C54" s="1054" t="s">
        <v>621</v>
      </c>
      <c r="D54" s="716"/>
      <c r="E54" s="607"/>
      <c r="F54" s="327">
        <v>1300.4050999999999</v>
      </c>
      <c r="G54" s="321">
        <v>44410</v>
      </c>
      <c r="H54" s="1032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84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53"/>
      <c r="B55" s="292" t="s">
        <v>397</v>
      </c>
      <c r="C55" s="1055"/>
      <c r="D55" s="717"/>
      <c r="E55" s="607"/>
      <c r="F55" s="51">
        <v>99.4</v>
      </c>
      <c r="G55" s="87">
        <v>44410</v>
      </c>
      <c r="H55" s="1033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85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56" t="s">
        <v>55</v>
      </c>
      <c r="B59" s="328" t="s">
        <v>56</v>
      </c>
      <c r="C59" s="911" t="s">
        <v>675</v>
      </c>
      <c r="D59" s="608"/>
      <c r="E59" s="607"/>
      <c r="F59" s="51">
        <v>185</v>
      </c>
      <c r="G59" s="49">
        <v>44425</v>
      </c>
      <c r="H59" s="1048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51" t="s">
        <v>35</v>
      </c>
      <c r="P59" s="1050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57"/>
      <c r="B60" s="328" t="s">
        <v>397</v>
      </c>
      <c r="C60" s="912"/>
      <c r="D60" s="608"/>
      <c r="E60" s="607"/>
      <c r="F60" s="51">
        <v>112.5</v>
      </c>
      <c r="G60" s="49">
        <v>44425</v>
      </c>
      <c r="H60" s="1049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52"/>
      <c r="P60" s="1051"/>
      <c r="Q60" s="508"/>
      <c r="R60" s="40"/>
      <c r="S60" s="67"/>
      <c r="T60" s="67"/>
      <c r="U60" s="43"/>
      <c r="V60" s="44"/>
    </row>
    <row r="61" spans="1:24" ht="17.25" x14ac:dyDescent="0.3">
      <c r="A61" s="1056" t="s">
        <v>55</v>
      </c>
      <c r="B61" s="292" t="s">
        <v>56</v>
      </c>
      <c r="C61" s="911" t="s">
        <v>676</v>
      </c>
      <c r="D61" s="608"/>
      <c r="E61" s="607"/>
      <c r="F61" s="51">
        <v>190.4</v>
      </c>
      <c r="G61" s="49">
        <v>44427</v>
      </c>
      <c r="H61" s="1048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51" t="s">
        <v>35</v>
      </c>
      <c r="P61" s="1050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58"/>
      <c r="B62" s="292" t="s">
        <v>397</v>
      </c>
      <c r="C62" s="912"/>
      <c r="D62" s="608"/>
      <c r="E62" s="607"/>
      <c r="F62" s="51">
        <f>103.9+104.4</f>
        <v>208.3</v>
      </c>
      <c r="G62" s="49">
        <v>44427</v>
      </c>
      <c r="H62" s="1049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52"/>
      <c r="P62" s="1051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19" t="s">
        <v>55</v>
      </c>
      <c r="B64" s="292" t="s">
        <v>56</v>
      </c>
      <c r="C64" s="1017" t="s">
        <v>704</v>
      </c>
      <c r="D64" s="717"/>
      <c r="E64" s="607"/>
      <c r="F64" s="51">
        <v>1160.2</v>
      </c>
      <c r="G64" s="87">
        <v>44431</v>
      </c>
      <c r="H64" s="1021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60" t="s">
        <v>35</v>
      </c>
      <c r="P64" s="1062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59"/>
      <c r="B65" s="292" t="s">
        <v>397</v>
      </c>
      <c r="C65" s="1018"/>
      <c r="D65" s="717"/>
      <c r="E65" s="607"/>
      <c r="F65" s="51">
        <v>117.2</v>
      </c>
      <c r="G65" s="87">
        <v>44431</v>
      </c>
      <c r="H65" s="1022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61"/>
      <c r="P65" s="1063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19" t="s">
        <v>55</v>
      </c>
      <c r="B67" s="292" t="s">
        <v>56</v>
      </c>
      <c r="C67" s="911" t="s">
        <v>713</v>
      </c>
      <c r="D67" s="608"/>
      <c r="E67" s="607"/>
      <c r="F67" s="51">
        <v>162</v>
      </c>
      <c r="G67" s="49">
        <v>44434</v>
      </c>
      <c r="H67" s="1048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51" t="s">
        <v>35</v>
      </c>
      <c r="P67" s="1050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59"/>
      <c r="B68" s="292" t="s">
        <v>397</v>
      </c>
      <c r="C68" s="912"/>
      <c r="D68" s="608"/>
      <c r="E68" s="607"/>
      <c r="F68" s="51">
        <f>85.3+107.2</f>
        <v>192.5</v>
      </c>
      <c r="G68" s="49">
        <v>44434</v>
      </c>
      <c r="H68" s="1049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52"/>
      <c r="P68" s="1051"/>
      <c r="Q68" s="508"/>
      <c r="R68" s="40"/>
      <c r="S68" s="67"/>
      <c r="T68" s="67"/>
      <c r="U68" s="43"/>
      <c r="V68" s="44"/>
    </row>
    <row r="69" spans="1:22" ht="17.25" x14ac:dyDescent="0.3">
      <c r="A69" s="1019" t="s">
        <v>55</v>
      </c>
      <c r="B69" s="292" t="s">
        <v>56</v>
      </c>
      <c r="C69" s="911" t="s">
        <v>714</v>
      </c>
      <c r="D69" s="608"/>
      <c r="E69" s="607"/>
      <c r="F69" s="51">
        <f>164.4+166</f>
        <v>330.4</v>
      </c>
      <c r="G69" s="49">
        <v>44435</v>
      </c>
      <c r="H69" s="1048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51" t="s">
        <v>35</v>
      </c>
      <c r="P69" s="1050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20"/>
      <c r="B70" s="292" t="s">
        <v>397</v>
      </c>
      <c r="C70" s="912"/>
      <c r="D70" s="608"/>
      <c r="E70" s="607"/>
      <c r="F70" s="51">
        <v>140.5</v>
      </c>
      <c r="G70" s="49">
        <v>44435</v>
      </c>
      <c r="H70" s="1049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52"/>
      <c r="P70" s="1051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38"/>
      <c r="M89" s="1039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38"/>
      <c r="M90" s="1039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42" t="s">
        <v>19</v>
      </c>
      <c r="G260" s="942"/>
      <c r="H260" s="943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657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1"/>
      <c r="V3" s="842"/>
      <c r="W3" s="840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3" t="s">
        <v>835</v>
      </c>
      <c r="V19" s="844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3" t="s">
        <v>835</v>
      </c>
      <c r="V20" s="844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3" t="s">
        <v>836</v>
      </c>
      <c r="V21" s="844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3" t="s">
        <v>837</v>
      </c>
      <c r="V22" s="844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3" t="s">
        <v>837</v>
      </c>
      <c r="V23" s="844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3" t="s">
        <v>838</v>
      </c>
      <c r="V24" s="844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3" t="s">
        <v>839</v>
      </c>
      <c r="V25" s="844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3" t="s">
        <v>840</v>
      </c>
      <c r="V26" s="844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3" t="s">
        <v>841</v>
      </c>
      <c r="V27" s="844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3" t="s">
        <v>839</v>
      </c>
      <c r="V28" s="844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3" t="s">
        <v>840</v>
      </c>
      <c r="V29" s="844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3" t="s">
        <v>842</v>
      </c>
      <c r="V30" s="844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3" t="s">
        <v>843</v>
      </c>
      <c r="V31" s="844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5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5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5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5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5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5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5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5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5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5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5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5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5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5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5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5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5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5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5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5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6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5"/>
      <c r="V54" s="326"/>
      <c r="W54"/>
      <c r="X54"/>
    </row>
    <row r="55" spans="1:24" ht="30.75" customHeight="1" x14ac:dyDescent="0.3">
      <c r="A55" s="1064" t="s">
        <v>55</v>
      </c>
      <c r="B55" s="292" t="s">
        <v>56</v>
      </c>
      <c r="C55" s="1054" t="s">
        <v>726</v>
      </c>
      <c r="D55" s="717"/>
      <c r="E55" s="607"/>
      <c r="F55" s="51">
        <v>1598</v>
      </c>
      <c r="G55" s="87">
        <v>44445</v>
      </c>
      <c r="H55" s="1032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67" t="s">
        <v>35</v>
      </c>
      <c r="P55" s="1069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65"/>
      <c r="B56" s="292" t="s">
        <v>441</v>
      </c>
      <c r="C56" s="1066"/>
      <c r="D56" s="717"/>
      <c r="E56" s="607"/>
      <c r="F56" s="51">
        <v>91.6</v>
      </c>
      <c r="G56" s="87">
        <v>44445</v>
      </c>
      <c r="H56" s="1033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68"/>
      <c r="P56" s="1070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9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9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38"/>
      <c r="M87" s="1039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38"/>
      <c r="M88" s="1039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42" t="s">
        <v>19</v>
      </c>
      <c r="G258" s="942"/>
      <c r="H258" s="943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2021-12-01T16:41:22Z</dcterms:modified>
</cp:coreProperties>
</file>