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1135" windowHeight="11715" firstSheet="5" activeTab="7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N4" i="9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4" i="9"/>
  <c r="N3" i="9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4" i="7"/>
  <c r="N3" i="7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ROUSS: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<sst xmlns="http://schemas.openxmlformats.org/spreadsheetml/2006/main" count="697" uniqueCount="473">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</sst>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3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CCFF99"/>
      <color rgb="FFFF00FF"/>
      <color rgb="FF66FF66"/>
      <color rgb="FFFF99CC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09"/>
      <c r="C1" s="411" t="s">
        <v>26</v>
      </c>
      <c r="D1" s="412"/>
      <c r="E1" s="412"/>
      <c r="F1" s="412"/>
      <c r="G1" s="412"/>
      <c r="H1" s="412"/>
      <c r="I1" s="412"/>
      <c r="J1" s="412"/>
      <c r="K1" s="412"/>
      <c r="L1" s="412"/>
      <c r="M1" s="412"/>
    </row>
    <row r="2" spans="1:18" ht="16.5" thickBot="1" x14ac:dyDescent="0.3">
      <c r="B2" s="41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13" t="s">
        <v>0</v>
      </c>
      <c r="C3" s="414"/>
      <c r="D3" s="14"/>
      <c r="E3" s="15"/>
      <c r="F3" s="16"/>
      <c r="H3" s="415" t="s">
        <v>1</v>
      </c>
      <c r="I3" s="415"/>
      <c r="K3" s="18"/>
      <c r="L3" s="19"/>
      <c r="M3" s="20"/>
      <c r="P3" s="407" t="s">
        <v>2</v>
      </c>
      <c r="R3" s="416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18" t="s">
        <v>5</v>
      </c>
      <c r="F4" s="419"/>
      <c r="H4" s="420" t="s">
        <v>6</v>
      </c>
      <c r="I4" s="421"/>
      <c r="J4" s="25"/>
      <c r="K4" s="26"/>
      <c r="L4" s="27"/>
      <c r="M4" s="28" t="s">
        <v>7</v>
      </c>
      <c r="N4" s="29" t="s">
        <v>8</v>
      </c>
      <c r="P4" s="408"/>
      <c r="Q4" s="30" t="s">
        <v>9</v>
      </c>
      <c r="R4" s="417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27">
        <f>SUM(M5:M40)</f>
        <v>1399609.5</v>
      </c>
      <c r="N49" s="427">
        <f>SUM(N5:N40)</f>
        <v>910600</v>
      </c>
      <c r="P49" s="111">
        <f>SUM(P5:P40)</f>
        <v>3236981.46</v>
      </c>
      <c r="Q49" s="439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28"/>
      <c r="N50" s="428"/>
      <c r="P50" s="44"/>
      <c r="Q50" s="440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05">
        <f>M49+N49</f>
        <v>2310209.5</v>
      </c>
      <c r="N53" s="406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35" t="s">
        <v>15</v>
      </c>
      <c r="I77" s="436"/>
      <c r="J77" s="154"/>
      <c r="K77" s="437">
        <f>I75+L75</f>
        <v>1552957.04</v>
      </c>
      <c r="L77" s="438"/>
      <c r="M77" s="155"/>
      <c r="N77" s="155"/>
      <c r="P77" s="44"/>
      <c r="Q77" s="19"/>
    </row>
    <row r="78" spans="1:17" x14ac:dyDescent="0.25">
      <c r="D78" s="429" t="s">
        <v>16</v>
      </c>
      <c r="E78" s="429"/>
      <c r="F78" s="156">
        <f>F75-K77-C75</f>
        <v>-123007.98000000021</v>
      </c>
      <c r="I78" s="157"/>
      <c r="J78" s="158"/>
    </row>
    <row r="79" spans="1:17" ht="18.75" x14ac:dyDescent="0.3">
      <c r="D79" s="430" t="s">
        <v>17</v>
      </c>
      <c r="E79" s="430"/>
      <c r="F79" s="101">
        <v>-1513561.68</v>
      </c>
      <c r="I79" s="431" t="s">
        <v>18</v>
      </c>
      <c r="J79" s="432"/>
      <c r="K79" s="433">
        <f>F81+F82+F83</f>
        <v>1950142.8099999996</v>
      </c>
      <c r="L79" s="43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434">
        <f>-C4</f>
        <v>-3445405.07</v>
      </c>
      <c r="L81" s="433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22" t="s">
        <v>24</v>
      </c>
      <c r="E83" s="423"/>
      <c r="F83" s="173">
        <v>3504178.07</v>
      </c>
      <c r="I83" s="424" t="s">
        <v>220</v>
      </c>
      <c r="J83" s="425"/>
      <c r="K83" s="426">
        <f>K79+K81</f>
        <v>-1495262.2600000002</v>
      </c>
      <c r="L83" s="42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H44" sqref="H4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15812.8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15812.8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15812.8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15812.8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15812.8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15812.8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15812.8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15812.8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441"/>
      <c r="J36" s="442"/>
      <c r="K36" s="442"/>
      <c r="L36" s="443"/>
      <c r="M36" s="101"/>
      <c r="N36" s="227">
        <f t="shared" si="1"/>
        <v>15812.8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441"/>
      <c r="J37" s="442"/>
      <c r="K37" s="442"/>
      <c r="L37" s="443"/>
      <c r="M37" s="101"/>
      <c r="N37" s="227">
        <f t="shared" si="1"/>
        <v>15812.8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15812.8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15812.8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44" t="s">
        <v>35</v>
      </c>
      <c r="J40" s="445"/>
      <c r="K40" s="84"/>
      <c r="L40" s="238"/>
      <c r="M40" s="84"/>
      <c r="N40" s="227">
        <f t="shared" si="1"/>
        <v>15812.8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46"/>
      <c r="J41" s="447"/>
      <c r="K41" s="84"/>
      <c r="L41" s="238"/>
      <c r="M41" s="84"/>
      <c r="N41" s="227">
        <f t="shared" si="1"/>
        <v>15812.8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48"/>
      <c r="J42" s="449"/>
      <c r="K42" s="84"/>
      <c r="L42" s="238"/>
      <c r="M42" s="84"/>
      <c r="N42" s="227">
        <f t="shared" si="1"/>
        <v>15812.8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15812.8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15812.8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15812.8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15812.8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15812.8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15812.8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15812.8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15812.8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15812.8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15812.8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15812.8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15812.8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15812.8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15812.8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15812.8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15812.8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15812.8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15812.8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15812.8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15812.8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15812.8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15812.8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15812.8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450" t="s">
        <v>35</v>
      </c>
      <c r="J67" s="451"/>
      <c r="K67" s="264">
        <f>SUM(K3:K66)</f>
        <v>92013.200000000012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54" t="s">
        <v>36</v>
      </c>
      <c r="I68" s="452"/>
      <c r="J68" s="45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455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09"/>
      <c r="C1" s="411" t="s">
        <v>120</v>
      </c>
      <c r="D1" s="412"/>
      <c r="E1" s="412"/>
      <c r="F1" s="412"/>
      <c r="G1" s="412"/>
      <c r="H1" s="412"/>
      <c r="I1" s="412"/>
      <c r="J1" s="412"/>
      <c r="K1" s="412"/>
      <c r="L1" s="412"/>
      <c r="M1" s="412"/>
    </row>
    <row r="2" spans="1:18" ht="16.5" thickBot="1" x14ac:dyDescent="0.3">
      <c r="B2" s="41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13" t="s">
        <v>0</v>
      </c>
      <c r="C3" s="414"/>
      <c r="D3" s="14"/>
      <c r="E3" s="15"/>
      <c r="F3" s="16"/>
      <c r="H3" s="415" t="s">
        <v>1</v>
      </c>
      <c r="I3" s="415"/>
      <c r="K3" s="18"/>
      <c r="L3" s="19"/>
      <c r="M3" s="20"/>
      <c r="P3" s="407" t="s">
        <v>2</v>
      </c>
      <c r="R3" s="416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18" t="s">
        <v>5</v>
      </c>
      <c r="F4" s="419"/>
      <c r="H4" s="420" t="s">
        <v>6</v>
      </c>
      <c r="I4" s="421"/>
      <c r="J4" s="25"/>
      <c r="K4" s="26"/>
      <c r="L4" s="27"/>
      <c r="M4" s="28" t="s">
        <v>7</v>
      </c>
      <c r="N4" s="29" t="s">
        <v>8</v>
      </c>
      <c r="P4" s="408"/>
      <c r="Q4" s="30" t="s">
        <v>9</v>
      </c>
      <c r="R4" s="417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27">
        <f>SUM(M5:M40)</f>
        <v>1964337.8699999999</v>
      </c>
      <c r="N49" s="427">
        <f>SUM(N5:N40)</f>
        <v>1314937</v>
      </c>
      <c r="P49" s="111">
        <f>SUM(P5:P40)</f>
        <v>3956557.8699999996</v>
      </c>
      <c r="Q49" s="439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28"/>
      <c r="N50" s="428"/>
      <c r="P50" s="44"/>
      <c r="Q50" s="440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05">
        <f>M49+N49</f>
        <v>3279274.87</v>
      </c>
      <c r="N53" s="406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35" t="s">
        <v>15</v>
      </c>
      <c r="I77" s="436"/>
      <c r="J77" s="154"/>
      <c r="K77" s="437">
        <f>I75+L75</f>
        <v>526980.64000000013</v>
      </c>
      <c r="L77" s="438"/>
      <c r="M77" s="155"/>
      <c r="N77" s="155"/>
      <c r="P77" s="44"/>
      <c r="Q77" s="19"/>
    </row>
    <row r="78" spans="1:17" x14ac:dyDescent="0.25">
      <c r="D78" s="429" t="s">
        <v>16</v>
      </c>
      <c r="E78" s="429"/>
      <c r="F78" s="156">
        <f>F75-K77-C75</f>
        <v>1939381.5999999999</v>
      </c>
      <c r="I78" s="157"/>
      <c r="J78" s="158"/>
    </row>
    <row r="79" spans="1:17" ht="18.75" x14ac:dyDescent="0.3">
      <c r="D79" s="430" t="s">
        <v>17</v>
      </c>
      <c r="E79" s="430"/>
      <c r="F79" s="101">
        <v>-1830849.67</v>
      </c>
      <c r="I79" s="431" t="s">
        <v>18</v>
      </c>
      <c r="J79" s="432"/>
      <c r="K79" s="433">
        <f>F81+F82+F83</f>
        <v>3946521.55</v>
      </c>
      <c r="L79" s="43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434">
        <f>-C4</f>
        <v>-3504178.07</v>
      </c>
      <c r="L81" s="43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22" t="s">
        <v>24</v>
      </c>
      <c r="E83" s="423"/>
      <c r="F83" s="173">
        <v>3720574.62</v>
      </c>
      <c r="I83" s="456" t="s">
        <v>25</v>
      </c>
      <c r="J83" s="457"/>
      <c r="K83" s="458">
        <f>K79+K81</f>
        <v>442343.48</v>
      </c>
      <c r="L83" s="4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13" zoomScale="115" zoomScaleNormal="115" workbookViewId="0">
      <selection activeCell="E39" sqref="E3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218"/>
      <c r="M3" s="220"/>
      <c r="N3" s="221">
        <f>K3-M3</f>
        <v>9707.2000000000007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218"/>
      <c r="M4" s="220"/>
      <c r="N4" s="227">
        <f>N3+K4-M4</f>
        <v>10187.200000000001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218"/>
      <c r="M5" s="220"/>
      <c r="N5" s="227">
        <f t="shared" ref="N5:N65" si="1">N4+K5-M5</f>
        <v>10667.2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218"/>
      <c r="M6" s="220"/>
      <c r="N6" s="227">
        <f t="shared" si="1"/>
        <v>11027.2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218"/>
      <c r="M7" s="220"/>
      <c r="N7" s="227">
        <f t="shared" si="1"/>
        <v>14907.2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218"/>
      <c r="M8" s="220"/>
      <c r="N8" s="227">
        <f t="shared" si="1"/>
        <v>24670.400000000001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218"/>
      <c r="M9" s="220"/>
      <c r="N9" s="227">
        <f t="shared" si="1"/>
        <v>25270.400000000001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218"/>
      <c r="M10" s="220"/>
      <c r="N10" s="227">
        <f t="shared" si="1"/>
        <v>34838.400000000001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218"/>
      <c r="M11" s="220"/>
      <c r="N11" s="227">
        <f t="shared" si="1"/>
        <v>35198.400000000001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218"/>
      <c r="M12" s="220"/>
      <c r="N12" s="227">
        <f t="shared" si="1"/>
        <v>52900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218"/>
      <c r="M13" s="220"/>
      <c r="N13" s="227">
        <f t="shared" si="1"/>
        <v>53500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218"/>
      <c r="M14" s="220"/>
      <c r="N14" s="227">
        <f t="shared" si="1"/>
        <v>54100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218"/>
      <c r="M15" s="220"/>
      <c r="N15" s="227">
        <f t="shared" si="1"/>
        <v>69101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218"/>
      <c r="M16" s="220"/>
      <c r="N16" s="227">
        <f t="shared" si="1"/>
        <v>69461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218"/>
      <c r="M17" s="220"/>
      <c r="N17" s="227">
        <f t="shared" si="1"/>
        <v>76027.399999999994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218"/>
      <c r="M18" s="220"/>
      <c r="N18" s="227">
        <f t="shared" si="1"/>
        <v>76627.399999999994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218"/>
      <c r="M19" s="220"/>
      <c r="N19" s="227">
        <f t="shared" si="1"/>
        <v>76987.399999999994</v>
      </c>
    </row>
    <row r="20" spans="1:20" ht="17.25" x14ac:dyDescent="0.3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218"/>
      <c r="M20" s="231"/>
      <c r="N20" s="227">
        <f t="shared" si="1"/>
        <v>86167.4</v>
      </c>
    </row>
    <row r="21" spans="1:20" ht="32.25" x14ac:dyDescent="0.3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218"/>
      <c r="M21" s="231"/>
      <c r="N21" s="227">
        <f t="shared" si="1"/>
        <v>86527.4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218"/>
      <c r="M22" s="231"/>
      <c r="N22" s="227">
        <f t="shared" si="1"/>
        <v>86887.4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224"/>
      <c r="M23" s="101"/>
      <c r="N23" s="227">
        <f t="shared" si="1"/>
        <v>87247.4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224"/>
      <c r="M24" s="101"/>
      <c r="N24" s="227">
        <f t="shared" si="1"/>
        <v>98319.2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224"/>
      <c r="M25" s="101"/>
      <c r="N25" s="227">
        <f t="shared" si="1"/>
        <v>98679.2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224"/>
      <c r="M26" s="101"/>
      <c r="N26" s="227">
        <f t="shared" si="1"/>
        <v>99279.2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224"/>
      <c r="M27" s="101"/>
      <c r="N27" s="227">
        <f t="shared" si="1"/>
        <v>99639.2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224"/>
      <c r="M28" s="101"/>
      <c r="N28" s="227">
        <f t="shared" si="1"/>
        <v>111122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111122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111122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111122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111122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111122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111122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111122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441"/>
      <c r="J36" s="442"/>
      <c r="K36" s="442"/>
      <c r="L36" s="443"/>
      <c r="M36" s="101"/>
      <c r="N36" s="227">
        <f t="shared" si="1"/>
        <v>111122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441"/>
      <c r="J37" s="442"/>
      <c r="K37" s="442"/>
      <c r="L37" s="443"/>
      <c r="M37" s="101"/>
      <c r="N37" s="227">
        <f t="shared" si="1"/>
        <v>111122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111122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111122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44" t="s">
        <v>35</v>
      </c>
      <c r="J40" s="445"/>
      <c r="K40" s="84"/>
      <c r="L40" s="238"/>
      <c r="M40" s="84"/>
      <c r="N40" s="227">
        <f t="shared" si="1"/>
        <v>111122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46"/>
      <c r="J41" s="447"/>
      <c r="K41" s="84"/>
      <c r="L41" s="238"/>
      <c r="M41" s="84"/>
      <c r="N41" s="227">
        <f t="shared" si="1"/>
        <v>111122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48"/>
      <c r="J42" s="449"/>
      <c r="K42" s="84"/>
      <c r="L42" s="238"/>
      <c r="M42" s="84"/>
      <c r="N42" s="227">
        <f t="shared" si="1"/>
        <v>111122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111122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111122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111122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111122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111122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111122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111122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111122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111122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111122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111122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111122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111122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111122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111122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111122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111122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111122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111122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111122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111122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111122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111122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450" t="s">
        <v>35</v>
      </c>
      <c r="J67" s="451"/>
      <c r="K67" s="264">
        <f>SUM(K3:K66)</f>
        <v>111122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54" t="s">
        <v>36</v>
      </c>
      <c r="I68" s="459"/>
      <c r="J68" s="4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5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1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8">
        <v>0</v>
      </c>
      <c r="E82" s="276"/>
      <c r="I82"/>
      <c r="J82"/>
      <c r="K82"/>
      <c r="M82"/>
      <c r="N82"/>
    </row>
    <row r="83" spans="3:14" ht="15.75" x14ac:dyDescent="0.25">
      <c r="C83" s="271"/>
      <c r="D83" s="108">
        <v>0</v>
      </c>
      <c r="E83" s="276"/>
      <c r="I83"/>
      <c r="J83"/>
      <c r="K83"/>
      <c r="M83"/>
      <c r="N83"/>
    </row>
    <row r="84" spans="3:14" ht="15.75" x14ac:dyDescent="0.25">
      <c r="C84" s="271"/>
      <c r="D84" s="108">
        <v>0</v>
      </c>
      <c r="E84" s="276"/>
      <c r="I84"/>
      <c r="J84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45" zoomScale="115" zoomScaleNormal="115" workbookViewId="0">
      <selection activeCell="D87" sqref="D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09"/>
      <c r="C1" s="411" t="s">
        <v>238</v>
      </c>
      <c r="D1" s="412"/>
      <c r="E1" s="412"/>
      <c r="F1" s="412"/>
      <c r="G1" s="412"/>
      <c r="H1" s="412"/>
      <c r="I1" s="412"/>
      <c r="J1" s="412"/>
      <c r="K1" s="412"/>
      <c r="L1" s="412"/>
      <c r="M1" s="412"/>
    </row>
    <row r="2" spans="1:18" ht="16.5" thickBot="1" x14ac:dyDescent="0.3">
      <c r="B2" s="41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13" t="s">
        <v>0</v>
      </c>
      <c r="C3" s="414"/>
      <c r="D3" s="14"/>
      <c r="E3" s="15"/>
      <c r="F3" s="16"/>
      <c r="H3" s="415" t="s">
        <v>1</v>
      </c>
      <c r="I3" s="415"/>
      <c r="K3" s="18"/>
      <c r="L3" s="19"/>
      <c r="M3" s="20"/>
      <c r="P3" s="407" t="s">
        <v>2</v>
      </c>
      <c r="R3" s="46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18" t="s">
        <v>5</v>
      </c>
      <c r="F4" s="419"/>
      <c r="H4" s="420" t="s">
        <v>6</v>
      </c>
      <c r="I4" s="421"/>
      <c r="J4" s="25"/>
      <c r="K4" s="26"/>
      <c r="L4" s="27"/>
      <c r="M4" s="28" t="s">
        <v>7</v>
      </c>
      <c r="N4" s="29" t="s">
        <v>8</v>
      </c>
      <c r="P4" s="408"/>
      <c r="Q4" s="30" t="s">
        <v>9</v>
      </c>
      <c r="R4" s="462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27">
        <f>SUM(M5:M40)</f>
        <v>1803019.98</v>
      </c>
      <c r="N49" s="427">
        <f>SUM(N5:N40)</f>
        <v>1138524</v>
      </c>
      <c r="P49" s="111">
        <f>SUM(P5:P40)</f>
        <v>3684795.48</v>
      </c>
      <c r="Q49" s="439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28"/>
      <c r="N50" s="428"/>
      <c r="P50" s="44"/>
      <c r="Q50" s="440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05">
        <f>M49+N49</f>
        <v>2941543.98</v>
      </c>
      <c r="N53" s="406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35" t="s">
        <v>15</v>
      </c>
      <c r="I77" s="436"/>
      <c r="J77" s="154"/>
      <c r="K77" s="437">
        <f>I75+L75</f>
        <v>646140.08000000031</v>
      </c>
      <c r="L77" s="438"/>
      <c r="M77" s="155"/>
      <c r="N77" s="155"/>
      <c r="P77" s="44"/>
      <c r="Q77" s="19"/>
    </row>
    <row r="78" spans="1:17" x14ac:dyDescent="0.25">
      <c r="D78" s="429" t="s">
        <v>16</v>
      </c>
      <c r="E78" s="429"/>
      <c r="F78" s="156">
        <f>F75-K77-C75</f>
        <v>1113109.92</v>
      </c>
      <c r="I78" s="157"/>
      <c r="J78" s="158"/>
    </row>
    <row r="79" spans="1:17" ht="18.75" x14ac:dyDescent="0.3">
      <c r="D79" s="430" t="s">
        <v>17</v>
      </c>
      <c r="E79" s="430"/>
      <c r="F79" s="101">
        <v>-1405309.97</v>
      </c>
      <c r="I79" s="431" t="s">
        <v>18</v>
      </c>
      <c r="J79" s="432"/>
      <c r="K79" s="433">
        <f>F81+F82+F83</f>
        <v>3400888.74</v>
      </c>
      <c r="L79" s="43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434">
        <f>-C4</f>
        <v>-3504178.07</v>
      </c>
      <c r="L81" s="43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22" t="s">
        <v>24</v>
      </c>
      <c r="E83" s="423"/>
      <c r="F83" s="173">
        <v>3567993.62</v>
      </c>
      <c r="I83" s="424" t="s">
        <v>220</v>
      </c>
      <c r="J83" s="425"/>
      <c r="K83" s="426">
        <f>K79+K81</f>
        <v>-103289.32999999961</v>
      </c>
      <c r="L83" s="42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4" workbookViewId="0">
      <selection activeCell="E38" sqref="E38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218"/>
      <c r="M3" s="220"/>
      <c r="N3" s="221">
        <f>K3-M3</f>
        <v>600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218"/>
      <c r="M4" s="220"/>
      <c r="N4" s="227">
        <f>N3+K4-M4</f>
        <v>3700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218"/>
      <c r="M5" s="220"/>
      <c r="N5" s="227">
        <f t="shared" ref="N5:N65" si="1">N4+K5-M5</f>
        <v>12770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218"/>
      <c r="M6" s="220"/>
      <c r="N6" s="227">
        <f t="shared" si="1"/>
        <v>13370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218"/>
      <c r="M7" s="220"/>
      <c r="N7" s="227">
        <f t="shared" si="1"/>
        <v>14020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218"/>
      <c r="M8" s="220"/>
      <c r="N8" s="227">
        <f t="shared" si="1"/>
        <v>14560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218"/>
      <c r="M9" s="220"/>
      <c r="N9" s="227">
        <f t="shared" si="1"/>
        <v>18884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218"/>
      <c r="M10" s="220"/>
      <c r="N10" s="227">
        <f t="shared" si="1"/>
        <v>19364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218"/>
      <c r="M11" s="220"/>
      <c r="N11" s="227">
        <f t="shared" si="1"/>
        <v>29144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218"/>
      <c r="M12" s="220"/>
      <c r="N12" s="227">
        <f t="shared" si="1"/>
        <v>29624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218"/>
      <c r="M13" s="220"/>
      <c r="N13" s="227">
        <f t="shared" si="1"/>
        <v>29984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218"/>
      <c r="M14" s="220"/>
      <c r="N14" s="227">
        <f t="shared" si="1"/>
        <v>30584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218"/>
      <c r="M15" s="220"/>
      <c r="N15" s="227">
        <f t="shared" si="1"/>
        <v>37656.800000000003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218"/>
      <c r="M16" s="220"/>
      <c r="N16" s="227">
        <f t="shared" si="1"/>
        <v>69000.83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218"/>
      <c r="M17" s="220"/>
      <c r="N17" s="227">
        <f t="shared" si="1"/>
        <v>69000.83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218"/>
      <c r="M18" s="220"/>
      <c r="N18" s="227">
        <f t="shared" si="1"/>
        <v>69480.83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218"/>
      <c r="M19" s="220"/>
      <c r="N19" s="227">
        <f t="shared" si="1"/>
        <v>79191.03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218"/>
      <c r="M20" s="231"/>
      <c r="N20" s="227">
        <f t="shared" si="1"/>
        <v>81591.03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218"/>
      <c r="M21" s="231"/>
      <c r="N21" s="227">
        <f t="shared" si="1"/>
        <v>90896.23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218"/>
      <c r="M22" s="231"/>
      <c r="N22" s="227">
        <f t="shared" si="1"/>
        <v>91256.23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224"/>
      <c r="M23" s="101"/>
      <c r="N23" s="227">
        <f t="shared" si="1"/>
        <v>102361.83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224"/>
      <c r="M24" s="101"/>
      <c r="N24" s="227">
        <f t="shared" si="1"/>
        <v>102841.83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224"/>
      <c r="M25" s="101"/>
      <c r="N25" s="227">
        <f t="shared" si="1"/>
        <v>103441.83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103441.83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103441.83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103441.83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103441.83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103441.83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103441.83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103441.83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103441.83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103441.83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103441.83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441"/>
      <c r="J36" s="442"/>
      <c r="K36" s="442"/>
      <c r="L36" s="443"/>
      <c r="M36" s="101"/>
      <c r="N36" s="227">
        <f t="shared" si="1"/>
        <v>103441.83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441"/>
      <c r="J37" s="442"/>
      <c r="K37" s="442"/>
      <c r="L37" s="443"/>
      <c r="M37" s="101"/>
      <c r="N37" s="227">
        <f t="shared" si="1"/>
        <v>103441.83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103441.83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103441.83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44" t="s">
        <v>35</v>
      </c>
      <c r="J40" s="445"/>
      <c r="K40" s="84"/>
      <c r="L40" s="238"/>
      <c r="M40" s="84"/>
      <c r="N40" s="227">
        <f t="shared" si="1"/>
        <v>103441.83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46"/>
      <c r="J41" s="447"/>
      <c r="K41" s="84"/>
      <c r="L41" s="238"/>
      <c r="M41" s="84"/>
      <c r="N41" s="227">
        <f t="shared" si="1"/>
        <v>103441.83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48"/>
      <c r="J42" s="449"/>
      <c r="K42" s="84"/>
      <c r="L42" s="238"/>
      <c r="M42" s="84"/>
      <c r="N42" s="227">
        <f t="shared" si="1"/>
        <v>103441.83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103441.83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103441.83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103441.83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103441.83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103441.83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103441.83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103441.83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103441.83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103441.83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103441.83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103441.83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103441.83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103441.83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103441.83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103441.83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103441.83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103441.83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103441.83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103441.83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103441.83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103441.83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103441.83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103441.83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450" t="s">
        <v>35</v>
      </c>
      <c r="J67" s="451"/>
      <c r="K67" s="264">
        <f>SUM(K3:K66)</f>
        <v>103441.83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54" t="s">
        <v>36</v>
      </c>
      <c r="I68" s="459"/>
      <c r="J68" s="4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5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>
        <v>71981.7</v>
      </c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1">
        <v>16327.98</v>
      </c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1">
        <v>4721.6000000000004</v>
      </c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1">
        <v>2870.4</v>
      </c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tabSelected="1" workbookViewId="0">
      <pane xSplit="5" ySplit="4" topLeftCell="I28" activePane="bottomRight" state="frozen"/>
      <selection pane="topRight" activeCell="F1" sqref="F1"/>
      <selection pane="bottomLeft" activeCell="A5" sqref="A5"/>
      <selection pane="bottomRight" activeCell="R36" sqref="R3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09"/>
      <c r="C1" s="411" t="s">
        <v>368</v>
      </c>
      <c r="D1" s="412"/>
      <c r="E1" s="412"/>
      <c r="F1" s="412"/>
      <c r="G1" s="412"/>
      <c r="H1" s="412"/>
      <c r="I1" s="412"/>
      <c r="J1" s="412"/>
      <c r="K1" s="412"/>
      <c r="L1" s="412"/>
      <c r="M1" s="412"/>
    </row>
    <row r="2" spans="1:18" ht="16.5" thickBot="1" x14ac:dyDescent="0.3">
      <c r="B2" s="41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13" t="s">
        <v>0</v>
      </c>
      <c r="C3" s="414"/>
      <c r="D3" s="14"/>
      <c r="E3" s="15"/>
      <c r="F3" s="16"/>
      <c r="H3" s="415" t="s">
        <v>1</v>
      </c>
      <c r="I3" s="415"/>
      <c r="K3" s="18"/>
      <c r="L3" s="19"/>
      <c r="M3" s="20"/>
      <c r="P3" s="407" t="s">
        <v>2</v>
      </c>
      <c r="R3" s="461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18" t="s">
        <v>5</v>
      </c>
      <c r="F4" s="419"/>
      <c r="H4" s="420" t="s">
        <v>6</v>
      </c>
      <c r="I4" s="421"/>
      <c r="J4" s="25"/>
      <c r="K4" s="26"/>
      <c r="L4" s="27"/>
      <c r="M4" s="28" t="s">
        <v>7</v>
      </c>
      <c r="N4" s="29" t="s">
        <v>8</v>
      </c>
      <c r="P4" s="408"/>
      <c r="Q4" s="30" t="s">
        <v>9</v>
      </c>
      <c r="R4" s="462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/>
      <c r="D37" s="364"/>
      <c r="E37" s="35">
        <v>45047</v>
      </c>
      <c r="F37" s="36"/>
      <c r="G37" s="92"/>
      <c r="H37" s="38">
        <v>45047</v>
      </c>
      <c r="I37" s="39"/>
      <c r="J37" s="338"/>
      <c r="K37" s="350"/>
      <c r="L37" s="49"/>
      <c r="M37" s="42">
        <v>0</v>
      </c>
      <c r="N37" s="43">
        <v>0</v>
      </c>
      <c r="P37" s="69">
        <f t="shared" si="0"/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/>
      <c r="D38" s="91"/>
      <c r="E38" s="35">
        <v>45048</v>
      </c>
      <c r="F38" s="36"/>
      <c r="G38" s="92"/>
      <c r="H38" s="38">
        <v>45048</v>
      </c>
      <c r="I38" s="39"/>
      <c r="J38" s="338"/>
      <c r="K38" s="343"/>
      <c r="L38" s="49"/>
      <c r="M38" s="42">
        <v>0</v>
      </c>
      <c r="N38" s="43">
        <v>0</v>
      </c>
      <c r="P38" s="69">
        <f t="shared" si="0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45049</v>
      </c>
      <c r="C39" s="93"/>
      <c r="D39" s="94"/>
      <c r="E39" s="35">
        <v>45049</v>
      </c>
      <c r="F39" s="97"/>
      <c r="G39" s="92"/>
      <c r="H39" s="38">
        <v>45049</v>
      </c>
      <c r="I39" s="98"/>
      <c r="J39" s="338"/>
      <c r="K39" s="343"/>
      <c r="L39" s="49"/>
      <c r="M39" s="42">
        <v>0</v>
      </c>
      <c r="N39" s="43">
        <v>0</v>
      </c>
      <c r="P39" s="69">
        <f t="shared" si="0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/>
      <c r="D40" s="94"/>
      <c r="E40" s="35">
        <v>45050</v>
      </c>
      <c r="F40" s="97"/>
      <c r="G40" s="37"/>
      <c r="H40" s="38">
        <v>45050</v>
      </c>
      <c r="I40" s="98"/>
      <c r="J40" s="338"/>
      <c r="K40" s="343"/>
      <c r="L40" s="49"/>
      <c r="M40" s="42">
        <v>0</v>
      </c>
      <c r="N40" s="43">
        <v>0</v>
      </c>
      <c r="P40" s="69">
        <f t="shared" si="0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45051</v>
      </c>
      <c r="C41" s="93"/>
      <c r="D41" s="365"/>
      <c r="E41" s="35">
        <v>45051</v>
      </c>
      <c r="F41" s="97"/>
      <c r="G41" s="37"/>
      <c r="H41" s="38">
        <v>45051</v>
      </c>
      <c r="I41" s="103"/>
      <c r="J41" s="338"/>
      <c r="K41" s="347"/>
      <c r="L41" s="49"/>
      <c r="M41" s="42">
        <v>0</v>
      </c>
      <c r="N41" s="43">
        <v>0</v>
      </c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45052</v>
      </c>
      <c r="C42" s="93"/>
      <c r="D42" s="102"/>
      <c r="E42" s="35">
        <v>45052</v>
      </c>
      <c r="F42" s="97"/>
      <c r="G42" s="37"/>
      <c r="H42" s="38">
        <v>45052</v>
      </c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45053</v>
      </c>
      <c r="C43" s="93"/>
      <c r="D43" s="102"/>
      <c r="E43" s="35">
        <v>45053</v>
      </c>
      <c r="F43" s="97"/>
      <c r="G43" s="37"/>
      <c r="H43" s="38">
        <v>45053</v>
      </c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93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93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93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27">
        <f>SUM(M5:M40)</f>
        <v>1681827.1</v>
      </c>
      <c r="N49" s="427">
        <f>SUM(N5:N40)</f>
        <v>1532774</v>
      </c>
      <c r="P49" s="111">
        <f>SUM(P5:P40)</f>
        <v>3990011.6</v>
      </c>
      <c r="Q49" s="439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93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28"/>
      <c r="N50" s="428"/>
      <c r="P50" s="44"/>
      <c r="Q50" s="440"/>
      <c r="R50" s="112">
        <f>SUM(R5:R49)</f>
        <v>29443</v>
      </c>
    </row>
    <row r="51" spans="1:18" ht="18" thickBot="1" x14ac:dyDescent="0.35">
      <c r="A51" s="31"/>
      <c r="B51" s="32">
        <v>45035</v>
      </c>
      <c r="C51" s="93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93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405">
        <f>M49+N49</f>
        <v>3214601.1</v>
      </c>
      <c r="N53" s="40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9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3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3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43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83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587588</v>
      </c>
      <c r="D75" s="142"/>
      <c r="E75" s="143" t="s">
        <v>12</v>
      </c>
      <c r="F75" s="144">
        <f>SUM(F5:F68)</f>
        <v>3969680</v>
      </c>
      <c r="G75" s="145"/>
      <c r="H75" s="143" t="s">
        <v>13</v>
      </c>
      <c r="I75" s="146">
        <f>SUM(I5:I68)</f>
        <v>82076.5</v>
      </c>
      <c r="J75" s="147"/>
      <c r="K75" s="148" t="s">
        <v>14</v>
      </c>
      <c r="L75" s="149">
        <f>SUM(L5:L73)-L26</f>
        <v>278904.52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35" t="s">
        <v>15</v>
      </c>
      <c r="I77" s="436"/>
      <c r="J77" s="154"/>
      <c r="K77" s="437">
        <f>I75+L75</f>
        <v>360981.02</v>
      </c>
      <c r="L77" s="438"/>
      <c r="M77" s="155"/>
      <c r="N77" s="155"/>
      <c r="P77" s="44"/>
      <c r="Q77" s="19"/>
    </row>
    <row r="78" spans="1:17" x14ac:dyDescent="0.25">
      <c r="D78" s="429" t="s">
        <v>16</v>
      </c>
      <c r="E78" s="429"/>
      <c r="F78" s="156">
        <f>F75-K77-C75</f>
        <v>3021110.98</v>
      </c>
      <c r="I78" s="157"/>
      <c r="J78" s="158"/>
    </row>
    <row r="79" spans="1:17" ht="18.75" x14ac:dyDescent="0.3">
      <c r="D79" s="430" t="s">
        <v>17</v>
      </c>
      <c r="E79" s="430"/>
      <c r="F79" s="101">
        <v>-1405309.97</v>
      </c>
      <c r="I79" s="431" t="s">
        <v>18</v>
      </c>
      <c r="J79" s="432"/>
      <c r="K79" s="433">
        <f>F81+F82+F83</f>
        <v>1733216.01</v>
      </c>
      <c r="L79" s="43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1504679.01</v>
      </c>
      <c r="H81" s="168"/>
      <c r="I81" s="169" t="s">
        <v>21</v>
      </c>
      <c r="J81" s="170"/>
      <c r="K81" s="434">
        <f>-C4</f>
        <v>-3567993.62</v>
      </c>
      <c r="L81" s="43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22" t="s">
        <v>24</v>
      </c>
      <c r="E83" s="423"/>
      <c r="F83" s="173">
        <v>0</v>
      </c>
      <c r="I83" s="456" t="s">
        <v>25</v>
      </c>
      <c r="J83" s="457"/>
      <c r="K83" s="458">
        <f>K79+K81</f>
        <v>-1834777.61</v>
      </c>
      <c r="L83" s="4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44" sqref="D4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441"/>
      <c r="J36" s="442"/>
      <c r="K36" s="442"/>
      <c r="L36" s="443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441"/>
      <c r="J37" s="442"/>
      <c r="K37" s="442"/>
      <c r="L37" s="44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44" t="s">
        <v>35</v>
      </c>
      <c r="J40" s="44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46"/>
      <c r="J41" s="44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48"/>
      <c r="J42" s="44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1506368.8300000003</v>
      </c>
      <c r="E67" s="261"/>
      <c r="F67" s="262">
        <f>SUM(F3:F66)</f>
        <v>0</v>
      </c>
      <c r="G67" s="263">
        <f>SUM(G3:G66)</f>
        <v>1506368.8300000003</v>
      </c>
      <c r="I67" s="450" t="s">
        <v>35</v>
      </c>
      <c r="J67" s="451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54" t="s">
        <v>36</v>
      </c>
      <c r="I68" s="459"/>
      <c r="J68" s="4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5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2023-05-05T16:36:16Z</dcterms:modified>
</cp:coreProperties>
</file>