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6710" windowHeight="10305" firstSheet="11" activeTab="1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Hoja1" sheetId="14" r:id="rId14"/>
    <sheet name="Hoja3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13" l="1"/>
  <c r="I51" i="13"/>
  <c r="F51" i="13"/>
  <c r="C51" i="13"/>
  <c r="L51" i="13"/>
  <c r="N40" i="13"/>
  <c r="P39" i="13"/>
  <c r="Q39" i="13" s="1"/>
  <c r="P38" i="13"/>
  <c r="Q38" i="13" s="1"/>
  <c r="P37" i="13"/>
  <c r="Q37" i="13" s="1"/>
  <c r="P36" i="13"/>
  <c r="Q36" i="13" s="1"/>
  <c r="P35" i="13"/>
  <c r="Q35" i="13" s="1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Q11" i="13" s="1"/>
  <c r="P10" i="13"/>
  <c r="Q10" i="13" s="1"/>
  <c r="P9" i="13"/>
  <c r="Q9" i="13" s="1"/>
  <c r="P8" i="13"/>
  <c r="P7" i="13"/>
  <c r="Q7" i="13" s="1"/>
  <c r="P6" i="13"/>
  <c r="M40" i="13"/>
  <c r="M53" i="13" l="1"/>
  <c r="K53" i="13"/>
  <c r="F54" i="13" s="1"/>
  <c r="F57" i="13" s="1"/>
  <c r="K55" i="13" s="1"/>
  <c r="K59" i="13" s="1"/>
  <c r="P5" i="13"/>
  <c r="P40" i="13" l="1"/>
  <c r="Q40" i="13" s="1"/>
  <c r="Q5" i="13"/>
  <c r="L45" i="11" l="1"/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7" i="11"/>
  <c r="L51" i="11"/>
  <c r="I51" i="11"/>
  <c r="F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K53" i="11" l="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<sst xmlns="http://schemas.openxmlformats.org/spreadsheetml/2006/main" count="708" uniqueCount="381">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</sst>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2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99"/>
      <color rgb="FF0000FF"/>
      <color rgb="FF800000"/>
      <color rgb="FFFF66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93"/>
      <c r="C1" s="295" t="s">
        <v>28</v>
      </c>
      <c r="D1" s="296"/>
      <c r="E1" s="296"/>
      <c r="F1" s="296"/>
      <c r="G1" s="296"/>
      <c r="H1" s="296"/>
      <c r="I1" s="296"/>
      <c r="J1" s="296"/>
      <c r="K1" s="296"/>
      <c r="L1" s="296"/>
      <c r="M1" s="296"/>
    </row>
    <row r="2" spans="1:18" ht="16.5" thickBot="1" x14ac:dyDescent="0.3">
      <c r="B2" s="294"/>
      <c r="C2" s="3"/>
      <c r="H2" s="5"/>
      <c r="I2" s="6"/>
      <c r="J2" s="7"/>
      <c r="L2" s="8"/>
      <c r="M2" s="6"/>
      <c r="N2" s="9"/>
    </row>
    <row r="3" spans="1:18" ht="21.75" thickBot="1" x14ac:dyDescent="0.35">
      <c r="B3" s="297" t="s">
        <v>0</v>
      </c>
      <c r="C3" s="298"/>
      <c r="D3" s="10"/>
      <c r="E3" s="11"/>
      <c r="F3" s="11"/>
      <c r="H3" s="299" t="s">
        <v>1</v>
      </c>
      <c r="I3" s="299"/>
      <c r="K3" s="13"/>
      <c r="L3" s="13"/>
      <c r="M3" s="14"/>
      <c r="R3" s="304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00" t="s">
        <v>3</v>
      </c>
      <c r="F4" s="301"/>
      <c r="H4" s="302" t="s">
        <v>4</v>
      </c>
      <c r="I4" s="303"/>
      <c r="J4" s="19"/>
      <c r="K4" s="20"/>
      <c r="L4" s="21"/>
      <c r="M4" s="22" t="s">
        <v>5</v>
      </c>
      <c r="N4" s="23" t="s">
        <v>6</v>
      </c>
      <c r="P4" s="311" t="s">
        <v>7</v>
      </c>
      <c r="Q4" s="312"/>
      <c r="R4" s="305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13">
        <f>SUM(M5:M39)</f>
        <v>1527030</v>
      </c>
      <c r="N40" s="315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14"/>
      <c r="N41" s="316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7" t="s">
        <v>12</v>
      </c>
      <c r="I53" s="318"/>
      <c r="J53" s="119"/>
      <c r="K53" s="319">
        <f>I51+L51</f>
        <v>50143.28</v>
      </c>
      <c r="L53" s="320"/>
      <c r="M53" s="321">
        <f>N40+M40</f>
        <v>1577043</v>
      </c>
      <c r="N53" s="322"/>
      <c r="P53" s="34"/>
      <c r="Q53" s="9"/>
    </row>
    <row r="54" spans="1:17" ht="15.75" x14ac:dyDescent="0.25">
      <c r="D54" s="323" t="s">
        <v>13</v>
      </c>
      <c r="E54" s="323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24" t="s">
        <v>14</v>
      </c>
      <c r="E55" s="324"/>
      <c r="F55" s="115">
        <v>-1419082.77</v>
      </c>
      <c r="I55" s="325" t="s">
        <v>15</v>
      </c>
      <c r="J55" s="326"/>
      <c r="K55" s="327">
        <f>F57+F58+F59</f>
        <v>296963.46999999997</v>
      </c>
      <c r="L55" s="32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29">
        <f>-C4</f>
        <v>-221059.7</v>
      </c>
      <c r="L57" s="330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306" t="s">
        <v>20</v>
      </c>
      <c r="E59" s="307"/>
      <c r="F59" s="134">
        <v>154314.51999999999</v>
      </c>
      <c r="I59" s="308" t="s">
        <v>168</v>
      </c>
      <c r="J59" s="309"/>
      <c r="K59" s="310">
        <f>K55+K57</f>
        <v>75903.76999999996</v>
      </c>
      <c r="L59" s="31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9" workbookViewId="0">
      <selection activeCell="E36" sqref="E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37" workbookViewId="0">
      <selection activeCell="A37" sqref="A1:XFD104857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293"/>
      <c r="C1" s="295" t="s">
        <v>326</v>
      </c>
      <c r="D1" s="296"/>
      <c r="E1" s="296"/>
      <c r="F1" s="296"/>
      <c r="G1" s="296"/>
      <c r="H1" s="296"/>
      <c r="I1" s="296"/>
      <c r="J1" s="296"/>
      <c r="K1" s="296"/>
      <c r="L1" s="296"/>
      <c r="M1" s="296"/>
    </row>
    <row r="2" spans="1:21" ht="16.5" thickBot="1" x14ac:dyDescent="0.3">
      <c r="B2" s="29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7" t="s">
        <v>0</v>
      </c>
      <c r="C3" s="298"/>
      <c r="D3" s="10"/>
      <c r="E3" s="11"/>
      <c r="F3" s="11"/>
      <c r="H3" s="299" t="s">
        <v>1</v>
      </c>
      <c r="I3" s="299"/>
      <c r="K3" s="13"/>
      <c r="L3" s="13"/>
      <c r="M3" s="14"/>
      <c r="R3" s="304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00" t="s">
        <v>3</v>
      </c>
      <c r="F4" s="301"/>
      <c r="H4" s="302" t="s">
        <v>4</v>
      </c>
      <c r="I4" s="303"/>
      <c r="J4" s="19"/>
      <c r="K4" s="20"/>
      <c r="L4" s="21"/>
      <c r="M4" s="22" t="s">
        <v>5</v>
      </c>
      <c r="N4" s="23" t="s">
        <v>6</v>
      </c>
      <c r="P4" s="311" t="s">
        <v>7</v>
      </c>
      <c r="Q4" s="312"/>
      <c r="R4" s="305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3">
        <f>SUM(M5:M39)</f>
        <v>2772689</v>
      </c>
      <c r="N40" s="315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14"/>
      <c r="N41" s="316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76" t="s">
        <v>378</v>
      </c>
      <c r="L45" s="80">
        <f>4043.82+481.97+22.39</f>
        <v>4548.18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 t="s">
        <v>379</v>
      </c>
      <c r="K46" s="292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57917.69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7" t="s">
        <v>12</v>
      </c>
      <c r="I53" s="318"/>
      <c r="J53" s="119"/>
      <c r="K53" s="319">
        <f>I51+L51</f>
        <v>60691.69</v>
      </c>
      <c r="L53" s="320"/>
      <c r="M53" s="321">
        <f>N40+M40</f>
        <v>2880043</v>
      </c>
      <c r="N53" s="322"/>
      <c r="P53" s="34"/>
      <c r="Q53" s="9"/>
    </row>
    <row r="54" spans="1:17" ht="15.75" x14ac:dyDescent="0.25">
      <c r="D54" s="323" t="s">
        <v>13</v>
      </c>
      <c r="E54" s="323"/>
      <c r="F54" s="120">
        <f>F51-K53-C51</f>
        <v>2844548.31</v>
      </c>
      <c r="I54" s="121"/>
      <c r="J54" s="122"/>
      <c r="P54" s="34"/>
      <c r="Q54" s="9"/>
    </row>
    <row r="55" spans="1:17" ht="18.75" x14ac:dyDescent="0.3">
      <c r="D55" s="324" t="s">
        <v>14</v>
      </c>
      <c r="E55" s="324"/>
      <c r="F55" s="115">
        <v>-2747780.48</v>
      </c>
      <c r="I55" s="325" t="s">
        <v>15</v>
      </c>
      <c r="J55" s="326"/>
      <c r="K55" s="327">
        <f>F57+F58+F59</f>
        <v>375154.74000000011</v>
      </c>
      <c r="L55" s="32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96767.830000000075</v>
      </c>
      <c r="H57" s="24"/>
      <c r="I57" s="129" t="s">
        <v>17</v>
      </c>
      <c r="J57" s="130"/>
      <c r="K57" s="329">
        <f>-C4</f>
        <v>-149938.81</v>
      </c>
      <c r="L57" s="330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306" t="s">
        <v>20</v>
      </c>
      <c r="E59" s="307"/>
      <c r="F59" s="134">
        <v>232165.91</v>
      </c>
      <c r="I59" s="308" t="s">
        <v>168</v>
      </c>
      <c r="J59" s="309"/>
      <c r="K59" s="310">
        <f>K55+K57</f>
        <v>225215.93000000011</v>
      </c>
      <c r="L59" s="31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A19" workbookViewId="0">
      <selection activeCell="B82" sqref="B82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6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/>
      <c r="E18" s="132"/>
      <c r="F18" s="196">
        <f t="shared" si="0"/>
        <v>141561.31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269"/>
      <c r="E19" s="132"/>
      <c r="F19" s="196">
        <f t="shared" si="0"/>
        <v>229919.2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269"/>
      <c r="E20" s="132"/>
      <c r="F20" s="196">
        <f t="shared" si="0"/>
        <v>231719.2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269"/>
      <c r="E21" s="132"/>
      <c r="F21" s="196">
        <f t="shared" si="0"/>
        <v>356565.6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269"/>
      <c r="E22" s="132"/>
      <c r="F22" s="196">
        <f t="shared" si="0"/>
        <v>387083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269"/>
      <c r="E23" s="132"/>
      <c r="F23" s="196">
        <f t="shared" si="0"/>
        <v>492251.4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269"/>
      <c r="E24" s="132"/>
      <c r="F24" s="196">
        <f t="shared" si="0"/>
        <v>494153.2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269"/>
      <c r="E25" s="132"/>
      <c r="F25" s="196">
        <f t="shared" si="0"/>
        <v>515901.4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269"/>
      <c r="E26" s="132"/>
      <c r="F26" s="196">
        <f t="shared" si="0"/>
        <v>579770.73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269"/>
      <c r="E27" s="132"/>
      <c r="F27" s="196">
        <f t="shared" si="0"/>
        <v>582497.13</v>
      </c>
    </row>
    <row r="28" spans="1:7" ht="18.75" customHeight="1" x14ac:dyDescent="0.25">
      <c r="A28" s="267">
        <v>44730</v>
      </c>
      <c r="B28" s="268" t="s">
        <v>363</v>
      </c>
      <c r="C28" s="132">
        <v>14428.64</v>
      </c>
      <c r="D28" s="269"/>
      <c r="E28" s="132"/>
      <c r="F28" s="196">
        <f t="shared" si="0"/>
        <v>596925.77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/>
      <c r="E29" s="132"/>
      <c r="F29" s="196">
        <f t="shared" si="0"/>
        <v>728438.39</v>
      </c>
    </row>
    <row r="30" spans="1:7" ht="18.75" customHeight="1" x14ac:dyDescent="0.25">
      <c r="A30" s="267">
        <v>44733</v>
      </c>
      <c r="B30" s="268" t="s">
        <v>365</v>
      </c>
      <c r="C30" s="132">
        <v>68859.600000000006</v>
      </c>
      <c r="D30" s="267"/>
      <c r="E30" s="132"/>
      <c r="F30" s="196">
        <f t="shared" si="0"/>
        <v>797297.99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/>
      <c r="E31" s="132"/>
      <c r="F31" s="196">
        <f t="shared" si="0"/>
        <v>839434.59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/>
      <c r="E32" s="132"/>
      <c r="F32" s="196">
        <f t="shared" si="0"/>
        <v>978317.66999999993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269"/>
      <c r="E33" s="132"/>
      <c r="F33" s="196">
        <f t="shared" si="0"/>
        <v>1159743.27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269"/>
      <c r="E34" s="132"/>
      <c r="F34" s="196">
        <f t="shared" si="0"/>
        <v>1166616.57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269"/>
      <c r="E35" s="132"/>
      <c r="F35" s="196">
        <f t="shared" si="0"/>
        <v>1207649.99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269"/>
      <c r="E36" s="132"/>
      <c r="F36" s="196">
        <f t="shared" si="0"/>
        <v>1341403.49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269"/>
      <c r="E37" s="132"/>
      <c r="F37" s="196">
        <f t="shared" si="0"/>
        <v>1474178.03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69"/>
      <c r="E38" s="132"/>
      <c r="F38" s="196">
        <f t="shared" si="0"/>
        <v>1561008.52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69"/>
      <c r="E39" s="132"/>
      <c r="F39" s="196">
        <f t="shared" si="0"/>
        <v>1703088.3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1703088.3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1703088.3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1703088.3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1703088.3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1703088.3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1703088.3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1703088.3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1703088.3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1703088.3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1703088.3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1703088.3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1703088.3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1703088.3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1703088.3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1703088.3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1703088.3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1703088.3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1703088.3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1703088.3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1703088.3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1703088.3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1703088.3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1703088.3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1703088.3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1703088.3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1703088.3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1703088.3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1703088.3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1703088.3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1703088.3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1703088.3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1703088.3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1703088.3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1703088.3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1703088.3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1703088.3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1703088.3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1703088.3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1703088.3</v>
      </c>
    </row>
    <row r="79" spans="1:6" ht="19.5" thickBot="1" x14ac:dyDescent="0.35">
      <c r="A79" s="212"/>
      <c r="B79" s="232"/>
      <c r="C79" s="250">
        <f>SUM(C3:C78)</f>
        <v>2747780.4799999995</v>
      </c>
      <c r="D79" s="189"/>
      <c r="E79" s="178">
        <f>SUM(E3:E78)</f>
        <v>1044692.1799999999</v>
      </c>
      <c r="F79" s="179">
        <f>F78</f>
        <v>1703088.3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abSelected="1" workbookViewId="0">
      <selection activeCell="K5" sqref="K5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293"/>
      <c r="C1" s="295" t="s">
        <v>380</v>
      </c>
      <c r="D1" s="296"/>
      <c r="E1" s="296"/>
      <c r="F1" s="296"/>
      <c r="G1" s="296"/>
      <c r="H1" s="296"/>
      <c r="I1" s="296"/>
      <c r="J1" s="296"/>
      <c r="K1" s="296"/>
      <c r="L1" s="296"/>
      <c r="M1" s="296"/>
    </row>
    <row r="2" spans="1:21" ht="16.5" thickBot="1" x14ac:dyDescent="0.3">
      <c r="B2" s="29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7" t="s">
        <v>0</v>
      </c>
      <c r="C3" s="298"/>
      <c r="D3" s="10"/>
      <c r="E3" s="11"/>
      <c r="F3" s="11"/>
      <c r="H3" s="299" t="s">
        <v>1</v>
      </c>
      <c r="I3" s="299"/>
      <c r="K3" s="13"/>
      <c r="L3" s="13"/>
      <c r="M3" s="14"/>
      <c r="R3" s="304" t="s">
        <v>38</v>
      </c>
    </row>
    <row r="4" spans="1:21" ht="20.25" thickTop="1" thickBot="1" x14ac:dyDescent="0.35">
      <c r="A4" s="15" t="s">
        <v>2</v>
      </c>
      <c r="B4" s="16"/>
      <c r="C4" s="17">
        <v>232165.91</v>
      </c>
      <c r="D4" s="18">
        <v>44745</v>
      </c>
      <c r="E4" s="300" t="s">
        <v>3</v>
      </c>
      <c r="F4" s="301"/>
      <c r="H4" s="302" t="s">
        <v>4</v>
      </c>
      <c r="I4" s="303"/>
      <c r="J4" s="19"/>
      <c r="K4" s="20"/>
      <c r="L4" s="21"/>
      <c r="M4" s="22" t="s">
        <v>5</v>
      </c>
      <c r="N4" s="23" t="s">
        <v>6</v>
      </c>
      <c r="P4" s="311" t="s">
        <v>7</v>
      </c>
      <c r="Q4" s="312"/>
      <c r="R4" s="305"/>
    </row>
    <row r="5" spans="1:21" ht="18" thickBot="1" x14ac:dyDescent="0.35">
      <c r="A5" s="24" t="s">
        <v>8</v>
      </c>
      <c r="B5" s="25">
        <v>44746</v>
      </c>
      <c r="C5" s="26"/>
      <c r="D5" s="27"/>
      <c r="E5" s="28">
        <v>44746</v>
      </c>
      <c r="F5" s="29"/>
      <c r="G5" s="2"/>
      <c r="H5" s="30">
        <v>44746</v>
      </c>
      <c r="I5" s="31"/>
      <c r="J5" s="7"/>
      <c r="K5" s="182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9"/>
    </row>
    <row r="6" spans="1:21" ht="18" thickBot="1" x14ac:dyDescent="0.35">
      <c r="A6" s="24"/>
      <c r="B6" s="25">
        <v>44747</v>
      </c>
      <c r="C6" s="26"/>
      <c r="D6" s="36"/>
      <c r="E6" s="28">
        <v>44747</v>
      </c>
      <c r="F6" s="29"/>
      <c r="G6" s="2"/>
      <c r="H6" s="30">
        <v>44747</v>
      </c>
      <c r="I6" s="31"/>
      <c r="J6" s="38"/>
      <c r="K6" s="39"/>
      <c r="L6" s="40"/>
      <c r="M6" s="32">
        <v>0</v>
      </c>
      <c r="N6" s="33">
        <v>0</v>
      </c>
      <c r="O6" s="2"/>
      <c r="P6" s="34">
        <f t="shared" ref="P6:P39" si="0">N6+M6+L6+I6+C6</f>
        <v>0</v>
      </c>
      <c r="Q6" s="13">
        <v>0</v>
      </c>
      <c r="R6" s="184">
        <v>12372</v>
      </c>
    </row>
    <row r="7" spans="1:21" ht="18" thickBot="1" x14ac:dyDescent="0.35">
      <c r="A7" s="24"/>
      <c r="B7" s="25">
        <v>44748</v>
      </c>
      <c r="C7" s="26"/>
      <c r="D7" s="41"/>
      <c r="E7" s="28">
        <v>44748</v>
      </c>
      <c r="F7" s="29"/>
      <c r="G7" s="2"/>
      <c r="H7" s="30">
        <v>44748</v>
      </c>
      <c r="I7" s="31"/>
      <c r="J7" s="38"/>
      <c r="K7" s="42"/>
      <c r="L7" s="40"/>
      <c r="M7" s="32">
        <v>0</v>
      </c>
      <c r="N7" s="33">
        <v>0</v>
      </c>
      <c r="O7" s="2"/>
      <c r="P7" s="34">
        <f t="shared" si="0"/>
        <v>0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44749</v>
      </c>
      <c r="C8" s="26"/>
      <c r="D8" s="41"/>
      <c r="E8" s="28">
        <v>44749</v>
      </c>
      <c r="F8" s="29"/>
      <c r="G8" s="2"/>
      <c r="H8" s="30">
        <v>44749</v>
      </c>
      <c r="I8" s="31"/>
      <c r="J8" s="44"/>
      <c r="K8" s="45"/>
      <c r="L8" s="40"/>
      <c r="M8" s="32">
        <v>0</v>
      </c>
      <c r="N8" s="33">
        <v>0</v>
      </c>
      <c r="O8" s="2"/>
      <c r="P8" s="34">
        <f t="shared" si="0"/>
        <v>0</v>
      </c>
      <c r="Q8" s="13">
        <v>0</v>
      </c>
      <c r="R8" s="184">
        <v>12761</v>
      </c>
    </row>
    <row r="9" spans="1:21" ht="18" thickBot="1" x14ac:dyDescent="0.35">
      <c r="A9" s="24"/>
      <c r="B9" s="25">
        <v>44750</v>
      </c>
      <c r="C9" s="26"/>
      <c r="D9" s="41"/>
      <c r="E9" s="28">
        <v>44750</v>
      </c>
      <c r="F9" s="29"/>
      <c r="G9" s="2"/>
      <c r="H9" s="30">
        <v>44750</v>
      </c>
      <c r="I9" s="31"/>
      <c r="J9" s="38"/>
      <c r="K9" s="46"/>
      <c r="L9" s="40"/>
      <c r="M9" s="32">
        <v>0</v>
      </c>
      <c r="N9" s="33">
        <v>0</v>
      </c>
      <c r="O9" s="2"/>
      <c r="P9" s="34">
        <f t="shared" si="0"/>
        <v>0</v>
      </c>
      <c r="Q9" s="13">
        <f t="shared" si="1"/>
        <v>0</v>
      </c>
      <c r="R9" s="9"/>
    </row>
    <row r="10" spans="1:21" ht="18" thickBot="1" x14ac:dyDescent="0.35">
      <c r="A10" s="24"/>
      <c r="B10" s="25">
        <v>44751</v>
      </c>
      <c r="C10" s="26"/>
      <c r="D10" s="36"/>
      <c r="E10" s="28">
        <v>44751</v>
      </c>
      <c r="F10" s="29"/>
      <c r="G10" s="2"/>
      <c r="H10" s="30">
        <v>44751</v>
      </c>
      <c r="I10" s="31"/>
      <c r="J10" s="38"/>
      <c r="K10" s="47"/>
      <c r="L10" s="48"/>
      <c r="M10" s="32">
        <v>0</v>
      </c>
      <c r="N10" s="33">
        <v>0</v>
      </c>
      <c r="O10" s="2"/>
      <c r="P10" s="34">
        <f t="shared" si="0"/>
        <v>0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44752</v>
      </c>
      <c r="C11" s="26"/>
      <c r="D11" s="36"/>
      <c r="E11" s="28">
        <v>44752</v>
      </c>
      <c r="F11" s="29"/>
      <c r="G11" s="2"/>
      <c r="H11" s="30">
        <v>44752</v>
      </c>
      <c r="I11" s="31"/>
      <c r="J11" s="44"/>
      <c r="K11" s="49"/>
      <c r="L11" s="40"/>
      <c r="M11" s="32">
        <v>0</v>
      </c>
      <c r="N11" s="33">
        <v>0</v>
      </c>
      <c r="O11" s="2"/>
      <c r="P11" s="34">
        <f>N11+M11+L11+I11+C11</f>
        <v>0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44753</v>
      </c>
      <c r="C12" s="26"/>
      <c r="D12" s="36"/>
      <c r="E12" s="28">
        <v>44753</v>
      </c>
      <c r="F12" s="29"/>
      <c r="G12" s="2"/>
      <c r="H12" s="30">
        <v>44753</v>
      </c>
      <c r="I12" s="31"/>
      <c r="J12" s="38"/>
      <c r="K12" s="50"/>
      <c r="L12" s="40"/>
      <c r="M12" s="32">
        <v>0</v>
      </c>
      <c r="N12" s="33">
        <v>0</v>
      </c>
      <c r="O12" s="2"/>
      <c r="P12" s="34">
        <f t="shared" si="0"/>
        <v>0</v>
      </c>
      <c r="Q12" s="13">
        <f t="shared" si="1"/>
        <v>0</v>
      </c>
      <c r="R12" s="9"/>
    </row>
    <row r="13" spans="1:21" ht="18" thickBot="1" x14ac:dyDescent="0.35">
      <c r="A13" s="24"/>
      <c r="B13" s="25">
        <v>44754</v>
      </c>
      <c r="C13" s="26"/>
      <c r="D13" s="41"/>
      <c r="E13" s="28">
        <v>44754</v>
      </c>
      <c r="F13" s="29"/>
      <c r="G13" s="2"/>
      <c r="H13" s="30">
        <v>44754</v>
      </c>
      <c r="I13" s="31"/>
      <c r="J13" s="38"/>
      <c r="K13" s="39"/>
      <c r="L13" s="40"/>
      <c r="M13" s="32">
        <v>0</v>
      </c>
      <c r="N13" s="33">
        <v>0</v>
      </c>
      <c r="O13" s="2"/>
      <c r="P13" s="34">
        <f t="shared" si="0"/>
        <v>0</v>
      </c>
      <c r="Q13" s="13">
        <f t="shared" si="1"/>
        <v>0</v>
      </c>
      <c r="R13" s="185"/>
    </row>
    <row r="14" spans="1:21" ht="18" thickBot="1" x14ac:dyDescent="0.35">
      <c r="A14" s="24"/>
      <c r="B14" s="25">
        <v>44755</v>
      </c>
      <c r="C14" s="26"/>
      <c r="D14" s="51"/>
      <c r="E14" s="28">
        <v>44755</v>
      </c>
      <c r="F14" s="29"/>
      <c r="G14" s="2"/>
      <c r="H14" s="30">
        <v>44755</v>
      </c>
      <c r="I14" s="31"/>
      <c r="J14" s="38"/>
      <c r="K14" s="45"/>
      <c r="L14" s="40"/>
      <c r="M14" s="32">
        <v>0</v>
      </c>
      <c r="N14" s="33">
        <v>0</v>
      </c>
      <c r="O14" s="2"/>
      <c r="P14" s="34">
        <f t="shared" si="0"/>
        <v>0</v>
      </c>
      <c r="Q14" s="13">
        <f t="shared" si="1"/>
        <v>0</v>
      </c>
      <c r="R14" s="185"/>
    </row>
    <row r="15" spans="1:21" ht="18" thickBot="1" x14ac:dyDescent="0.35">
      <c r="A15" s="24"/>
      <c r="B15" s="25">
        <v>44756</v>
      </c>
      <c r="C15" s="26"/>
      <c r="D15" s="51"/>
      <c r="E15" s="28">
        <v>44756</v>
      </c>
      <c r="F15" s="29"/>
      <c r="G15" s="2"/>
      <c r="H15" s="30">
        <v>44756</v>
      </c>
      <c r="I15" s="31"/>
      <c r="J15" s="38"/>
      <c r="K15" s="45"/>
      <c r="L15" s="40"/>
      <c r="M15" s="32">
        <v>0</v>
      </c>
      <c r="N15" s="33">
        <v>0</v>
      </c>
      <c r="P15" s="34">
        <f t="shared" si="0"/>
        <v>0</v>
      </c>
      <c r="Q15" s="13">
        <f t="shared" si="1"/>
        <v>0</v>
      </c>
      <c r="R15" s="9"/>
    </row>
    <row r="16" spans="1:21" ht="18" thickBot="1" x14ac:dyDescent="0.35">
      <c r="A16" s="24"/>
      <c r="B16" s="25">
        <v>44757</v>
      </c>
      <c r="C16" s="26"/>
      <c r="D16" s="36"/>
      <c r="E16" s="28">
        <v>44757</v>
      </c>
      <c r="F16" s="29"/>
      <c r="G16" s="2"/>
      <c r="H16" s="30">
        <v>44757</v>
      </c>
      <c r="I16" s="31"/>
      <c r="J16" s="38"/>
      <c r="K16" s="45"/>
      <c r="L16" s="9"/>
      <c r="M16" s="32">
        <v>0</v>
      </c>
      <c r="N16" s="33">
        <v>0</v>
      </c>
      <c r="P16" s="34">
        <f t="shared" si="0"/>
        <v>0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44758</v>
      </c>
      <c r="C17" s="26"/>
      <c r="D17" s="41"/>
      <c r="E17" s="28">
        <v>44758</v>
      </c>
      <c r="F17" s="29"/>
      <c r="G17" s="2"/>
      <c r="H17" s="30">
        <v>44758</v>
      </c>
      <c r="I17" s="31"/>
      <c r="J17" s="38"/>
      <c r="K17" s="52"/>
      <c r="L17" s="48"/>
      <c r="M17" s="32">
        <v>0</v>
      </c>
      <c r="N17" s="33">
        <v>0</v>
      </c>
      <c r="P17" s="34">
        <f t="shared" si="0"/>
        <v>0</v>
      </c>
      <c r="Q17" s="13">
        <f t="shared" si="1"/>
        <v>0</v>
      </c>
      <c r="R17" s="9"/>
    </row>
    <row r="18" spans="1:18" ht="18" thickBot="1" x14ac:dyDescent="0.35">
      <c r="A18" s="24"/>
      <c r="B18" s="25">
        <v>44759</v>
      </c>
      <c r="C18" s="26"/>
      <c r="D18" s="36"/>
      <c r="E18" s="28">
        <v>44759</v>
      </c>
      <c r="F18" s="29"/>
      <c r="G18" s="2"/>
      <c r="H18" s="30">
        <v>44759</v>
      </c>
      <c r="I18" s="31"/>
      <c r="J18" s="38"/>
      <c r="K18" s="53"/>
      <c r="L18" s="40"/>
      <c r="M18" s="32">
        <v>0</v>
      </c>
      <c r="N18" s="33">
        <v>0</v>
      </c>
      <c r="P18" s="34">
        <f t="shared" si="0"/>
        <v>0</v>
      </c>
      <c r="Q18" s="13">
        <f t="shared" si="1"/>
        <v>0</v>
      </c>
      <c r="R18" s="9"/>
    </row>
    <row r="19" spans="1:18" ht="18" thickBot="1" x14ac:dyDescent="0.35">
      <c r="A19" s="24"/>
      <c r="B19" s="25">
        <v>44760</v>
      </c>
      <c r="C19" s="26"/>
      <c r="D19" s="36"/>
      <c r="E19" s="28">
        <v>44760</v>
      </c>
      <c r="F19" s="29"/>
      <c r="G19" s="2"/>
      <c r="H19" s="30">
        <v>44760</v>
      </c>
      <c r="I19" s="31"/>
      <c r="J19" s="38"/>
      <c r="K19" s="54"/>
      <c r="L19" s="55"/>
      <c r="M19" s="32">
        <v>0</v>
      </c>
      <c r="N19" s="33">
        <v>0</v>
      </c>
      <c r="O19" s="2"/>
      <c r="P19" s="34">
        <f t="shared" si="0"/>
        <v>0</v>
      </c>
      <c r="Q19" s="13">
        <f t="shared" si="1"/>
        <v>0</v>
      </c>
      <c r="R19" s="9"/>
    </row>
    <row r="20" spans="1:18" ht="18" thickBot="1" x14ac:dyDescent="0.35">
      <c r="A20" s="24"/>
      <c r="B20" s="25">
        <v>44761</v>
      </c>
      <c r="C20" s="26"/>
      <c r="D20" s="36"/>
      <c r="E20" s="28">
        <v>44761</v>
      </c>
      <c r="F20" s="29"/>
      <c r="G20" s="2"/>
      <c r="H20" s="30">
        <v>44761</v>
      </c>
      <c r="I20" s="31"/>
      <c r="J20" s="38"/>
      <c r="K20" s="56"/>
      <c r="L20" s="48"/>
      <c r="M20" s="32">
        <v>0</v>
      </c>
      <c r="N20" s="33">
        <v>0</v>
      </c>
      <c r="P20" s="34">
        <f t="shared" si="0"/>
        <v>0</v>
      </c>
      <c r="Q20" s="13">
        <f t="shared" si="1"/>
        <v>0</v>
      </c>
      <c r="R20" s="9"/>
    </row>
    <row r="21" spans="1:18" ht="18" thickBot="1" x14ac:dyDescent="0.35">
      <c r="A21" s="24"/>
      <c r="B21" s="25">
        <v>44762</v>
      </c>
      <c r="C21" s="26"/>
      <c r="D21" s="36"/>
      <c r="E21" s="28">
        <v>44762</v>
      </c>
      <c r="F21" s="29"/>
      <c r="G21" s="2"/>
      <c r="H21" s="30">
        <v>44762</v>
      </c>
      <c r="I21" s="31"/>
      <c r="J21" s="38"/>
      <c r="K21" s="57"/>
      <c r="L21" s="48"/>
      <c r="M21" s="32">
        <v>0</v>
      </c>
      <c r="N21" s="33">
        <v>0</v>
      </c>
      <c r="P21" s="34">
        <f t="shared" si="0"/>
        <v>0</v>
      </c>
      <c r="Q21" s="13">
        <f t="shared" si="1"/>
        <v>0</v>
      </c>
      <c r="R21" s="9"/>
    </row>
    <row r="22" spans="1:18" ht="18" thickBot="1" x14ac:dyDescent="0.35">
      <c r="A22" s="24"/>
      <c r="B22" s="25">
        <v>44763</v>
      </c>
      <c r="C22" s="26"/>
      <c r="D22" s="36"/>
      <c r="E22" s="28">
        <v>44763</v>
      </c>
      <c r="F22" s="29"/>
      <c r="G22" s="2"/>
      <c r="H22" s="30">
        <v>44763</v>
      </c>
      <c r="I22" s="31"/>
      <c r="J22" s="38"/>
      <c r="K22" s="45"/>
      <c r="L22" s="58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9"/>
    </row>
    <row r="23" spans="1:18" ht="18" thickBot="1" x14ac:dyDescent="0.35">
      <c r="A23" s="24"/>
      <c r="B23" s="25">
        <v>44764</v>
      </c>
      <c r="C23" s="26"/>
      <c r="D23" s="36"/>
      <c r="E23" s="28">
        <v>44764</v>
      </c>
      <c r="F23" s="29"/>
      <c r="G23" s="2"/>
      <c r="H23" s="30">
        <v>44764</v>
      </c>
      <c r="I23" s="31"/>
      <c r="J23" s="59"/>
      <c r="K23" s="60"/>
      <c r="L23" s="48"/>
      <c r="M23" s="32">
        <v>0</v>
      </c>
      <c r="N23" s="33">
        <v>0</v>
      </c>
      <c r="P23" s="34">
        <f t="shared" si="0"/>
        <v>0</v>
      </c>
      <c r="Q23" s="13">
        <f t="shared" si="1"/>
        <v>0</v>
      </c>
      <c r="R23" s="9"/>
    </row>
    <row r="24" spans="1:18" ht="18" thickBot="1" x14ac:dyDescent="0.35">
      <c r="A24" s="24"/>
      <c r="B24" s="25">
        <v>44765</v>
      </c>
      <c r="C24" s="26"/>
      <c r="D24" s="41"/>
      <c r="E24" s="28">
        <v>44765</v>
      </c>
      <c r="F24" s="29"/>
      <c r="G24" s="2"/>
      <c r="H24" s="30">
        <v>44765</v>
      </c>
      <c r="I24" s="31"/>
      <c r="J24" s="181"/>
      <c r="K24" s="62"/>
      <c r="L24" s="63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9"/>
    </row>
    <row r="25" spans="1:18" ht="18" thickBot="1" x14ac:dyDescent="0.35">
      <c r="A25" s="24"/>
      <c r="B25" s="25">
        <v>44766</v>
      </c>
      <c r="C25" s="26"/>
      <c r="D25" s="36"/>
      <c r="E25" s="28">
        <v>44766</v>
      </c>
      <c r="F25" s="29"/>
      <c r="G25" s="2"/>
      <c r="H25" s="30">
        <v>44766</v>
      </c>
      <c r="I25" s="31"/>
      <c r="J25" s="64"/>
      <c r="K25" s="290"/>
      <c r="L25" s="66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9"/>
    </row>
    <row r="26" spans="1:18" ht="18" thickBot="1" x14ac:dyDescent="0.35">
      <c r="A26" s="24"/>
      <c r="B26" s="25">
        <v>44767</v>
      </c>
      <c r="C26" s="26"/>
      <c r="D26" s="36"/>
      <c r="E26" s="28">
        <v>44767</v>
      </c>
      <c r="F26" s="29"/>
      <c r="G26" s="2"/>
      <c r="H26" s="30">
        <v>44767</v>
      </c>
      <c r="I26" s="31"/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</row>
    <row r="27" spans="1:18" ht="18" thickBot="1" x14ac:dyDescent="0.35">
      <c r="A27" s="24"/>
      <c r="B27" s="25">
        <v>44768</v>
      </c>
      <c r="C27" s="26"/>
      <c r="D27" s="41"/>
      <c r="E27" s="28">
        <v>44768</v>
      </c>
      <c r="F27" s="29"/>
      <c r="G27" s="2"/>
      <c r="H27" s="30">
        <v>44768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9"/>
    </row>
    <row r="28" spans="1:18" ht="18" thickBot="1" x14ac:dyDescent="0.35">
      <c r="A28" s="24"/>
      <c r="B28" s="25">
        <v>44769</v>
      </c>
      <c r="C28" s="26"/>
      <c r="D28" s="41"/>
      <c r="E28" s="28">
        <v>44769</v>
      </c>
      <c r="F28" s="29"/>
      <c r="G28" s="2"/>
      <c r="H28" s="30">
        <v>44769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9"/>
    </row>
    <row r="29" spans="1:18" ht="18" thickBot="1" x14ac:dyDescent="0.35">
      <c r="A29" s="24"/>
      <c r="B29" s="25">
        <v>44770</v>
      </c>
      <c r="C29" s="26"/>
      <c r="D29" s="71"/>
      <c r="E29" s="28">
        <v>44770</v>
      </c>
      <c r="F29" s="29"/>
      <c r="G29" s="2"/>
      <c r="H29" s="30">
        <v>44770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9"/>
    </row>
    <row r="30" spans="1:18" ht="18" thickBot="1" x14ac:dyDescent="0.35">
      <c r="A30" s="24"/>
      <c r="B30" s="25">
        <v>44771</v>
      </c>
      <c r="C30" s="26"/>
      <c r="D30" s="71"/>
      <c r="E30" s="28">
        <v>44771</v>
      </c>
      <c r="F30" s="29"/>
      <c r="G30" s="2"/>
      <c r="H30" s="30">
        <v>44771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13">
        <f t="shared" si="1"/>
        <v>0</v>
      </c>
      <c r="R30" s="9"/>
    </row>
    <row r="31" spans="1:18" ht="18" thickBot="1" x14ac:dyDescent="0.35">
      <c r="A31" s="24"/>
      <c r="B31" s="25">
        <v>44772</v>
      </c>
      <c r="C31" s="26"/>
      <c r="D31" s="83"/>
      <c r="E31" s="28">
        <v>44772</v>
      </c>
      <c r="F31" s="29"/>
      <c r="G31" s="2"/>
      <c r="H31" s="30">
        <v>44772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9"/>
    </row>
    <row r="32" spans="1:18" ht="18" thickBot="1" x14ac:dyDescent="0.35">
      <c r="A32" s="24"/>
      <c r="B32" s="25">
        <v>44773</v>
      </c>
      <c r="C32" s="26"/>
      <c r="D32" s="78"/>
      <c r="E32" s="28">
        <v>44773</v>
      </c>
      <c r="F32" s="29"/>
      <c r="G32" s="2"/>
      <c r="H32" s="30">
        <v>44773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13">
        <f t="shared" si="1"/>
        <v>0</v>
      </c>
      <c r="R35" s="9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221"/>
      <c r="L36" s="80"/>
      <c r="M36" s="32">
        <v>0</v>
      </c>
      <c r="N36" s="33">
        <v>0</v>
      </c>
      <c r="P36" s="34">
        <f t="shared" si="0"/>
        <v>0</v>
      </c>
      <c r="Q36" s="13">
        <f t="shared" si="1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76"/>
      <c r="L37" s="80"/>
      <c r="M37" s="32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3">
        <f>SUM(M5:M39)</f>
        <v>0</v>
      </c>
      <c r="N40" s="315">
        <f>SUM(N5:N39)</f>
        <v>0</v>
      </c>
      <c r="P40" s="34">
        <f>SUM(P5:P39)</f>
        <v>0</v>
      </c>
      <c r="Q40" s="13">
        <f t="shared" si="1"/>
        <v>0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14"/>
      <c r="N41" s="316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0</v>
      </c>
      <c r="D51" s="107"/>
      <c r="E51" s="108" t="s">
        <v>9</v>
      </c>
      <c r="F51" s="109">
        <f>SUM(F5:F50)</f>
        <v>0</v>
      </c>
      <c r="G51" s="107"/>
      <c r="H51" s="110" t="s">
        <v>10</v>
      </c>
      <c r="I51" s="111">
        <f>SUM(I5:I50)</f>
        <v>0</v>
      </c>
      <c r="J51" s="112"/>
      <c r="K51" s="113" t="s">
        <v>11</v>
      </c>
      <c r="L51" s="114">
        <f>SUM(L5:L50)</f>
        <v>0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7" t="s">
        <v>12</v>
      </c>
      <c r="I53" s="318"/>
      <c r="J53" s="119"/>
      <c r="K53" s="319">
        <f>I51+L51</f>
        <v>0</v>
      </c>
      <c r="L53" s="320"/>
      <c r="M53" s="321">
        <f>N40+M40</f>
        <v>0</v>
      </c>
      <c r="N53" s="322"/>
      <c r="P53" s="34"/>
      <c r="Q53" s="9"/>
    </row>
    <row r="54" spans="1:17" ht="15.75" x14ac:dyDescent="0.25">
      <c r="D54" s="323" t="s">
        <v>13</v>
      </c>
      <c r="E54" s="323"/>
      <c r="F54" s="120">
        <f>F51-K53-C51</f>
        <v>0</v>
      </c>
      <c r="I54" s="121"/>
      <c r="J54" s="122"/>
      <c r="P54" s="34"/>
      <c r="Q54" s="9"/>
    </row>
    <row r="55" spans="1:17" ht="18.75" x14ac:dyDescent="0.3">
      <c r="D55" s="324" t="s">
        <v>14</v>
      </c>
      <c r="E55" s="324"/>
      <c r="F55" s="115">
        <v>0</v>
      </c>
      <c r="I55" s="325" t="s">
        <v>15</v>
      </c>
      <c r="J55" s="326"/>
      <c r="K55" s="327">
        <f>F57+F58+F59</f>
        <v>0</v>
      </c>
      <c r="L55" s="32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0</v>
      </c>
      <c r="H57" s="24"/>
      <c r="I57" s="129" t="s">
        <v>17</v>
      </c>
      <c r="J57" s="130"/>
      <c r="K57" s="329">
        <f>-C4</f>
        <v>-232165.91</v>
      </c>
      <c r="L57" s="330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306" t="s">
        <v>20</v>
      </c>
      <c r="E59" s="307"/>
      <c r="F59" s="134">
        <v>0</v>
      </c>
      <c r="I59" s="308" t="s">
        <v>168</v>
      </c>
      <c r="J59" s="309"/>
      <c r="K59" s="310">
        <f>K55+K57</f>
        <v>-232165.91</v>
      </c>
      <c r="L59" s="31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M40:M41"/>
    <mergeCell ref="N40:N41"/>
    <mergeCell ref="H53:I53"/>
    <mergeCell ref="K53:L53"/>
    <mergeCell ref="M53:N53"/>
    <mergeCell ref="D54:E54"/>
    <mergeCell ref="B1:B2"/>
    <mergeCell ref="C1:M1"/>
    <mergeCell ref="B3:C3"/>
    <mergeCell ref="H3:I3"/>
    <mergeCell ref="R3:R4"/>
    <mergeCell ref="E4:F4"/>
    <mergeCell ref="H4:I4"/>
    <mergeCell ref="P4:Q4"/>
  </mergeCells>
  <pageMargins left="0.32" right="0.26" top="0.37" bottom="0.37" header="0.3" footer="0.3"/>
  <pageSetup paperSize="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93"/>
      <c r="C1" s="295" t="s">
        <v>125</v>
      </c>
      <c r="D1" s="296"/>
      <c r="E1" s="296"/>
      <c r="F1" s="296"/>
      <c r="G1" s="296"/>
      <c r="H1" s="296"/>
      <c r="I1" s="296"/>
      <c r="J1" s="296"/>
      <c r="K1" s="296"/>
      <c r="L1" s="296"/>
      <c r="M1" s="296"/>
    </row>
    <row r="2" spans="1:21" ht="16.5" thickBot="1" x14ac:dyDescent="0.3">
      <c r="B2" s="29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7" t="s">
        <v>0</v>
      </c>
      <c r="C3" s="298"/>
      <c r="D3" s="10"/>
      <c r="E3" s="11"/>
      <c r="F3" s="11"/>
      <c r="H3" s="299" t="s">
        <v>1</v>
      </c>
      <c r="I3" s="299"/>
      <c r="K3" s="13"/>
      <c r="L3" s="13"/>
      <c r="M3" s="14"/>
      <c r="R3" s="304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00" t="s">
        <v>3</v>
      </c>
      <c r="F4" s="301"/>
      <c r="H4" s="302" t="s">
        <v>4</v>
      </c>
      <c r="I4" s="303"/>
      <c r="J4" s="19"/>
      <c r="K4" s="20"/>
      <c r="L4" s="21"/>
      <c r="M4" s="22" t="s">
        <v>5</v>
      </c>
      <c r="N4" s="23" t="s">
        <v>6</v>
      </c>
      <c r="P4" s="311" t="s">
        <v>7</v>
      </c>
      <c r="Q4" s="312"/>
      <c r="R4" s="305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31">
        <f>SUM(M5:M39)</f>
        <v>1636108</v>
      </c>
      <c r="N40" s="315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14"/>
      <c r="N41" s="316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7" t="s">
        <v>12</v>
      </c>
      <c r="I53" s="318"/>
      <c r="J53" s="119"/>
      <c r="K53" s="319">
        <f>I51+L51</f>
        <v>45634.280000000006</v>
      </c>
      <c r="L53" s="320"/>
      <c r="M53" s="321">
        <f>N40+M40</f>
        <v>1691783</v>
      </c>
      <c r="N53" s="322"/>
      <c r="P53" s="34"/>
      <c r="Q53" s="9"/>
    </row>
    <row r="54" spans="1:17" ht="15.75" x14ac:dyDescent="0.25">
      <c r="D54" s="323" t="s">
        <v>13</v>
      </c>
      <c r="E54" s="323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24" t="s">
        <v>14</v>
      </c>
      <c r="E55" s="324"/>
      <c r="F55" s="115">
        <v>-1631962.77</v>
      </c>
      <c r="I55" s="325" t="s">
        <v>15</v>
      </c>
      <c r="J55" s="326"/>
      <c r="K55" s="327">
        <f>F57+F58+F59</f>
        <v>238822.13999999996</v>
      </c>
      <c r="L55" s="32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29">
        <f>-C4</f>
        <v>-154314.51999999999</v>
      </c>
      <c r="L57" s="330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306" t="s">
        <v>20</v>
      </c>
      <c r="E59" s="307"/>
      <c r="F59" s="134">
        <v>184342.19</v>
      </c>
      <c r="I59" s="308" t="s">
        <v>168</v>
      </c>
      <c r="J59" s="309"/>
      <c r="K59" s="310">
        <f>K55+K57</f>
        <v>84507.619999999966</v>
      </c>
      <c r="L59" s="31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93"/>
      <c r="C1" s="295" t="s">
        <v>135</v>
      </c>
      <c r="D1" s="296"/>
      <c r="E1" s="296"/>
      <c r="F1" s="296"/>
      <c r="G1" s="296"/>
      <c r="H1" s="296"/>
      <c r="I1" s="296"/>
      <c r="J1" s="296"/>
      <c r="K1" s="296"/>
      <c r="L1" s="296"/>
      <c r="M1" s="296"/>
    </row>
    <row r="2" spans="1:21" ht="16.5" thickBot="1" x14ac:dyDescent="0.3">
      <c r="B2" s="29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7" t="s">
        <v>0</v>
      </c>
      <c r="C3" s="298"/>
      <c r="D3" s="10"/>
      <c r="E3" s="11"/>
      <c r="F3" s="11"/>
      <c r="H3" s="299" t="s">
        <v>1</v>
      </c>
      <c r="I3" s="299"/>
      <c r="K3" s="13"/>
      <c r="L3" s="13"/>
      <c r="M3" s="14"/>
      <c r="R3" s="304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00" t="s">
        <v>3</v>
      </c>
      <c r="F4" s="301"/>
      <c r="H4" s="302" t="s">
        <v>4</v>
      </c>
      <c r="I4" s="303"/>
      <c r="J4" s="19"/>
      <c r="K4" s="20"/>
      <c r="L4" s="21"/>
      <c r="M4" s="22" t="s">
        <v>5</v>
      </c>
      <c r="N4" s="23" t="s">
        <v>6</v>
      </c>
      <c r="P4" s="311" t="s">
        <v>7</v>
      </c>
      <c r="Q4" s="312"/>
      <c r="R4" s="305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13">
        <f>SUM(M5:M39)</f>
        <v>1793435</v>
      </c>
      <c r="N40" s="315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14"/>
      <c r="N41" s="316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17" t="s">
        <v>12</v>
      </c>
      <c r="I49" s="318"/>
      <c r="J49" s="119"/>
      <c r="K49" s="319">
        <f>I47+L47</f>
        <v>90434.03</v>
      </c>
      <c r="L49" s="320"/>
      <c r="M49" s="321">
        <f>N40+M40</f>
        <v>1857430</v>
      </c>
      <c r="N49" s="322"/>
      <c r="P49" s="34"/>
      <c r="Q49" s="9"/>
    </row>
    <row r="50" spans="1:17" ht="15.75" x14ac:dyDescent="0.25">
      <c r="D50" s="323" t="s">
        <v>13</v>
      </c>
      <c r="E50" s="323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24" t="s">
        <v>14</v>
      </c>
      <c r="E51" s="324"/>
      <c r="F51" s="115">
        <v>-1848136.64</v>
      </c>
      <c r="I51" s="325" t="s">
        <v>15</v>
      </c>
      <c r="J51" s="326"/>
      <c r="K51" s="327">
        <f>F53+F54+F55</f>
        <v>195541.70000000007</v>
      </c>
      <c r="L51" s="328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29">
        <f>-C4</f>
        <v>-184342.19</v>
      </c>
      <c r="L53" s="330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306" t="s">
        <v>20</v>
      </c>
      <c r="E55" s="307"/>
      <c r="F55" s="134">
        <v>219417.37</v>
      </c>
      <c r="I55" s="308" t="s">
        <v>226</v>
      </c>
      <c r="J55" s="309"/>
      <c r="K55" s="310">
        <f>K51+K53</f>
        <v>11199.510000000068</v>
      </c>
      <c r="L55" s="310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43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93"/>
      <c r="C1" s="295" t="s">
        <v>225</v>
      </c>
      <c r="D1" s="296"/>
      <c r="E1" s="296"/>
      <c r="F1" s="296"/>
      <c r="G1" s="296"/>
      <c r="H1" s="296"/>
      <c r="I1" s="296"/>
      <c r="J1" s="296"/>
      <c r="K1" s="296"/>
      <c r="L1" s="296"/>
      <c r="M1" s="296"/>
    </row>
    <row r="2" spans="1:21" ht="16.5" thickBot="1" x14ac:dyDescent="0.3">
      <c r="B2" s="29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7" t="s">
        <v>0</v>
      </c>
      <c r="C3" s="298"/>
      <c r="D3" s="10"/>
      <c r="E3" s="11"/>
      <c r="F3" s="11"/>
      <c r="H3" s="299" t="s">
        <v>1</v>
      </c>
      <c r="I3" s="299"/>
      <c r="K3" s="13"/>
      <c r="L3" s="13"/>
      <c r="M3" s="14"/>
      <c r="R3" s="304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00" t="s">
        <v>3</v>
      </c>
      <c r="F4" s="301"/>
      <c r="H4" s="302" t="s">
        <v>4</v>
      </c>
      <c r="I4" s="303"/>
      <c r="J4" s="19"/>
      <c r="K4" s="20"/>
      <c r="L4" s="21"/>
      <c r="M4" s="22" t="s">
        <v>5</v>
      </c>
      <c r="N4" s="23" t="s">
        <v>6</v>
      </c>
      <c r="P4" s="311" t="s">
        <v>7</v>
      </c>
      <c r="Q4" s="312"/>
      <c r="R4" s="305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13">
        <f>SUM(M5:M39)</f>
        <v>2146671</v>
      </c>
      <c r="N40" s="315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14"/>
      <c r="N41" s="316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7" t="s">
        <v>12</v>
      </c>
      <c r="I53" s="318"/>
      <c r="J53" s="119"/>
      <c r="K53" s="319">
        <f>I51+L51</f>
        <v>91272.77</v>
      </c>
      <c r="L53" s="320"/>
      <c r="M53" s="321">
        <f>N40+M40</f>
        <v>2215261</v>
      </c>
      <c r="N53" s="322"/>
      <c r="P53" s="34"/>
      <c r="Q53" s="9"/>
    </row>
    <row r="54" spans="1:17" ht="15.75" x14ac:dyDescent="0.25">
      <c r="D54" s="323" t="s">
        <v>13</v>
      </c>
      <c r="E54" s="323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24" t="s">
        <v>14</v>
      </c>
      <c r="E55" s="324"/>
      <c r="F55" s="115">
        <v>-2227493.48</v>
      </c>
      <c r="I55" s="325" t="s">
        <v>15</v>
      </c>
      <c r="J55" s="326"/>
      <c r="K55" s="327">
        <f>F57+F58+F59</f>
        <v>261521.34000000003</v>
      </c>
      <c r="L55" s="32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29">
        <f>-C4</f>
        <v>-219417.37</v>
      </c>
      <c r="L57" s="330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306" t="s">
        <v>20</v>
      </c>
      <c r="E59" s="307"/>
      <c r="F59" s="134">
        <v>297874.59000000003</v>
      </c>
      <c r="I59" s="308" t="s">
        <v>168</v>
      </c>
      <c r="J59" s="309"/>
      <c r="K59" s="310">
        <f>K55+K57</f>
        <v>42103.97000000003</v>
      </c>
      <c r="L59" s="31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41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93"/>
      <c r="C1" s="295" t="s">
        <v>277</v>
      </c>
      <c r="D1" s="296"/>
      <c r="E1" s="296"/>
      <c r="F1" s="296"/>
      <c r="G1" s="296"/>
      <c r="H1" s="296"/>
      <c r="I1" s="296"/>
      <c r="J1" s="296"/>
      <c r="K1" s="296"/>
      <c r="L1" s="296"/>
      <c r="M1" s="296"/>
    </row>
    <row r="2" spans="1:21" ht="16.5" thickBot="1" x14ac:dyDescent="0.3">
      <c r="B2" s="29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7" t="s">
        <v>0</v>
      </c>
      <c r="C3" s="298"/>
      <c r="D3" s="10"/>
      <c r="E3" s="11"/>
      <c r="F3" s="11"/>
      <c r="H3" s="299" t="s">
        <v>1</v>
      </c>
      <c r="I3" s="299"/>
      <c r="K3" s="13"/>
      <c r="L3" s="13"/>
      <c r="M3" s="14"/>
      <c r="R3" s="304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00" t="s">
        <v>3</v>
      </c>
      <c r="F4" s="301"/>
      <c r="H4" s="302" t="s">
        <v>4</v>
      </c>
      <c r="I4" s="303"/>
      <c r="J4" s="19"/>
      <c r="K4" s="20"/>
      <c r="L4" s="21"/>
      <c r="M4" s="22" t="s">
        <v>5</v>
      </c>
      <c r="N4" s="23" t="s">
        <v>6</v>
      </c>
      <c r="P4" s="311" t="s">
        <v>7</v>
      </c>
      <c r="Q4" s="312"/>
      <c r="R4" s="305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3">
        <f>SUM(M5:M39)</f>
        <v>2144215</v>
      </c>
      <c r="N40" s="315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14"/>
      <c r="N41" s="316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7" t="s">
        <v>12</v>
      </c>
      <c r="I53" s="318"/>
      <c r="J53" s="119"/>
      <c r="K53" s="319">
        <f>I51+L51</f>
        <v>51231.42</v>
      </c>
      <c r="L53" s="320"/>
      <c r="M53" s="321">
        <f>N40+M40</f>
        <v>2206740</v>
      </c>
      <c r="N53" s="322"/>
      <c r="P53" s="34"/>
      <c r="Q53" s="9"/>
    </row>
    <row r="54" spans="1:17" ht="15.75" x14ac:dyDescent="0.25">
      <c r="D54" s="323" t="s">
        <v>13</v>
      </c>
      <c r="E54" s="323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24" t="s">
        <v>14</v>
      </c>
      <c r="E55" s="324"/>
      <c r="F55" s="115">
        <v>-2251924.65</v>
      </c>
      <c r="I55" s="325" t="s">
        <v>15</v>
      </c>
      <c r="J55" s="326"/>
      <c r="K55" s="327">
        <f>F57+F58+F59</f>
        <v>112552.74000000017</v>
      </c>
      <c r="L55" s="32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29">
        <f>-C4</f>
        <v>-297874.59000000003</v>
      </c>
      <c r="L57" s="330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306" t="s">
        <v>20</v>
      </c>
      <c r="E59" s="307"/>
      <c r="F59" s="134">
        <v>149938.81</v>
      </c>
      <c r="I59" s="308" t="s">
        <v>325</v>
      </c>
      <c r="J59" s="309"/>
      <c r="K59" s="310">
        <f>K55+K57</f>
        <v>-185321.84999999986</v>
      </c>
      <c r="L59" s="31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2022-07-15T20:31:20Z</cp:lastPrinted>
  <dcterms:created xsi:type="dcterms:W3CDTF">2022-01-21T15:38:45Z</dcterms:created>
  <dcterms:modified xsi:type="dcterms:W3CDTF">2022-07-15T20:54:23Z</dcterms:modified>
</cp:coreProperties>
</file>