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7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8" l="1"/>
  <c r="N62" i="8" l="1"/>
  <c r="J62" i="8"/>
  <c r="J63" i="8"/>
  <c r="N61" i="8"/>
  <c r="J61" i="8"/>
  <c r="F61" i="8"/>
  <c r="N60" i="8"/>
  <c r="J60" i="8"/>
  <c r="N55" i="8" l="1"/>
  <c r="J55" i="8"/>
  <c r="J56" i="8"/>
  <c r="J57" i="8"/>
  <c r="X23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49" i="9"/>
  <c r="S249" i="9"/>
  <c r="Q249" i="9"/>
  <c r="L249" i="9"/>
  <c r="N248" i="9"/>
  <c r="N247" i="9"/>
  <c r="N246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5" i="9"/>
  <c r="N245" i="9" s="1"/>
  <c r="N249" i="9" s="1"/>
  <c r="N252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4" i="8"/>
  <c r="I7" i="8" l="1"/>
  <c r="I5" i="8"/>
  <c r="J53" i="8" l="1"/>
  <c r="J54" i="8"/>
  <c r="I20" i="7" l="1"/>
  <c r="N65" i="7"/>
  <c r="J65" i="7"/>
  <c r="X28" i="7"/>
  <c r="V253" i="8" l="1"/>
  <c r="S253" i="8"/>
  <c r="Q253" i="8"/>
  <c r="L253" i="8"/>
  <c r="N252" i="8"/>
  <c r="N251" i="8"/>
  <c r="N250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N59" i="8"/>
  <c r="J59" i="8"/>
  <c r="N58" i="8"/>
  <c r="J58" i="8"/>
  <c r="N57" i="8"/>
  <c r="N56" i="8"/>
  <c r="N54" i="8"/>
  <c r="N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9" i="8"/>
  <c r="N249" i="8" s="1"/>
  <c r="N4" i="8" l="1"/>
  <c r="N253" i="8" s="1"/>
  <c r="N256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<sst xmlns="http://schemas.openxmlformats.org/spreadsheetml/2006/main" count="2229" uniqueCount="705">
  <si>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</si>
  <si>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</si>
  <si>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</si>
  <si>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</si>
  <si>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</si>
  <si>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</si>
  <si>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</si>
  <si>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</si>
  <si>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</si>
  <si>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</si>
  <si>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</si>
  <si>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</si>
  <si>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</si>
  <si>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</si>
  <si>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</si>
  <si>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</si>
  <si>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</si>
  <si>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</si>
  <si>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</si>
  <si>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</si>
  <si>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</si>
  <si>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</si>
  <si>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</si>
  <si>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</si>
  <si>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</si>
  <si>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</si>
  <si>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</si>
  <si>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</si>
  <si>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</si>
  <si>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</si>
  <si>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</si>
  <si>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</si>
  <si>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</si>
  <si>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</si>
  <si>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</si>
  <si>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</si>
  <si>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</si>
  <si>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</si>
  <si>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</si>
  <si>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</si>
  <si>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</si>
  <si>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</si>
  <si>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</si>
  <si>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</si>
  <si>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</si>
  <si>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</si>
  <si>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</si>
  <si>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</si>
  <si>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</si>
  <si>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</si>
  <si>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</si>
  <si>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</si>
  <si>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</si>
  <si>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</si>
  <si>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</si>
  <si>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</si>
  <si>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</si>
  <si>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</si>
  <si>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</si>
  <si>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</si>
  <si>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</si>
  <si>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</si>
  <si>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</si>
  <si>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</si>
  <si>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</si>
  <si>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</si>
  <si>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</si>
  <si>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</si>
  <si>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</si>
  <si>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</si>
  <si>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</si>
  <si>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</si>
  <si>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</si>
  <si>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</si>
  <si>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</si>
  <si>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</si>
  <si>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</si>
  <si>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</si>
  <si>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</si>
  <si>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</si>
  <si>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</si>
  <si>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</si>
  <si>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</si>
  <si>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</si>
  <si>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</si>
  <si>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</si>
  <si>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</si>
  <si>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</si>
  <si>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</si>
  <si>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</si>
  <si>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</si>
  <si>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</si>
  <si>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</si>
  <si>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</si>
  <si>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</si>
  <si>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</si>
  <si>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</si>
  <si>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</si>
  <si>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</si>
  <si>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</si>
  <si>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</si>
  <si>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</si>
  <si>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</si>
  <si>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</si>
  <si>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</si>
  <si>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</si>
  <si>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</si>
  <si>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</si>
  <si>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</si>
  <si>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</si>
  <si>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</si>
  <si>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</si>
  <si>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</si>
  <si>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</si>
  <si>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</si>
  <si>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</si>
  <si>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</si>
  <si>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</si>
  <si>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</si>
  <si>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</si>
  <si>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</si>
  <si>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</si>
  <si>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</si>
  <si>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</si>
  <si>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</si>
  <si>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</si>
  <si>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</si>
  <si>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</si>
  <si>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</si>
  <si>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</si>
  <si>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</si>
  <si>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</si>
  <si>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</si>
  <si>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</si>
  <si>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</si>
  <si>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</si>
  <si>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</si>
  <si>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</si>
  <si>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</si>
  <si>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</si>
  <si>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</si>
  <si>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</si>
  <si>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</si>
  <si>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</si>
  <si>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</si>
  <si>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</si>
  <si>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</si>
  <si>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</si>
  <si>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</si>
  <si>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</si>
  <si>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</si>
  <si>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</si>
  <si>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</si>
  <si>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</si>
  <si>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</si>
  <si>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</si>
  <si>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</si>
  <si>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</si>
  <si>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</si>
  <si>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</si>
  <si>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</si>
  <si>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</si>
  <si>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</si>
  <si>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</si>
  <si>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</si>
  <si>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</si>
  <si>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</si>
  <si>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</si>
  <si>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</si>
  <si>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</si>
  <si>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</si>
  <si>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</si>
  <si>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</si>
  <si>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</si>
  <si>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</si>
  <si>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</si>
  <si>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</si>
  <si>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</si>
  <si>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</si>
  <si>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</si>
  <si>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</si>
  <si>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</si>
  <si>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</si>
  <si>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</si>
  <si>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</si>
  <si>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</si>
  <si>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</si>
  <si>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</si>
  <si>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</si>
  <si>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</si>
  <si>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</si>
  <si>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</si>
  <si>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</si>
  <si>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</si>
  <si>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</si>
  <si>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</si>
  <si>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</si>
  <si>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</si>
  <si>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</si>
  <si>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</si>
  <si>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</si>
  <si>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</si>
  <si>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</si>
  <si>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</si>
  <si>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</si>
  <si>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</si>
  <si>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</si>
  <si>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</si>
  <si>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</si>
  <si>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</si>
  <si>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</si>
  <si>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</si>
  <si>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</si>
  <si>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</si>
  <si>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</si>
  <si>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</si>
  <si>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</si>
  <si>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</si>
  <si>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</si>
  <si>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</si>
  <si>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</si>
  <si>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</si>
  <si>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</si>
  <si>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</si>
  <si>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</si>
  <si>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</si>
  <si>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</si>
  <si>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</si>
  <si>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</si>
  <si>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</si>
  <si>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</si>
  <si>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</si>
  <si>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</si>
  <si>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</si>
  <si>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</si>
  <si>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</si>
  <si>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</si>
  <si>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</si>
  <si>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</si>
  <si>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</si>
  <si>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</si>
  <si>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</si>
  <si>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</si>
  <si>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</si>
  <si>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</si>
  <si>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</si>
  <si>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</si>
  <si>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</si>
  <si>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</si>
  <si>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</si>
  <si>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</si>
  <si>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</si>
  <si>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</si>
  <si>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</si>
  <si>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</si>
  <si>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</si>
  <si>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</si>
  <si>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</si>
  <si>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</si>
  <si>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</si>
  <si>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</si>
  <si>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</si>
  <si>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</si>
  <si>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</si>
  <si>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</si>
  <si>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</si>
  <si>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</si>
  <si>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</si>
  <si>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</si>
  <si>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</si>
  <si>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</si>
  <si>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</si>
  <si>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</si>
  <si>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</si>
  <si>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</si>
  <si>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</si>
  <si>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</si>
  <si>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</si>
  <si>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</si>
  <si>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</si>
  <si>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</si>
  <si>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</si>
  <si>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</si>
  <si>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</si>
  <si>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</si>
  <si>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</si>
  <si>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</si>
  <si>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</si>
  <si>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</si>
  <si>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</si>
  <si>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</si>
  <si>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</si>
  <si>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</si>
  <si>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</si>
  <si>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</si>
  <si>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</si>
  <si>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</si>
  <si>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</si>
  <si>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</si>
  <si>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</si>
  <si>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</si>
  <si>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</si>
  <si>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</si>
  <si>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</si>
  <si>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</si>
  <si>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</si>
  <si>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</si>
  <si>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</si>
  <si>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</si>
  <si>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</si>
  <si>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</si>
  <si>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</si>
  <si>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</si>
  <si>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</si>
  <si>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</si>
  <si>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</si>
  <si>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</si>
  <si>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</si>
  <si>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</si>
  <si>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</si>
  <si>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</si>
  <si>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</si>
  <si>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</si>
  <si>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</si>
  <si>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</si>
  <si>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</si>
  <si>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</si>
  <si>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</si>
  <si>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</si>
  <si>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</si>
  <si>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</si>
  <si>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</si>
  <si>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</si>
  <si>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</si>
  <si>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</si>
  <si>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</si>
  <si>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</si>
  <si>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</si>
  <si>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</si>
  <si>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</si>
  <si>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</si>
  <si>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</si>
  <si>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</si>
  <si>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</si>
  <si>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</si>
  <si>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</si>
  <si>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</si>
  <si>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</si>
  <si>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</si>
  <si>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</si>
  <si>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</si>
  <si>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</si>
  <si>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</si>
  <si>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</si>
  <si>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</si>
  <si>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</si>
  <si>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</si>
  <si>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</si>
  <si>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</si>
  <si>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</si>
  <si>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</si>
  <si>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</si>
  <si>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</si>
  <si>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</si>
  <si>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</si>
  <si>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</si>
  <si>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</si>
  <si>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</si>
  <si>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</si>
  <si>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</si>
  <si>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</si>
  <si>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</si>
  <si>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</si>
  <si>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</si>
  <si>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</si>
  <si>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</si>
  <si>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</si>
  <si>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</si>
  <si>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</si>
  <si>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</si>
  <si>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</si>
  <si>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</si>
  <si>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</si>
  <si>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</si>
  <si>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</si>
  <si>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</si>
  <si>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</si>
  <si>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</si>
  <si>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</si>
  <si>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</si>
  <si>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</si>
  <si>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</si>
  <si>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</si>
  <si>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</si>
  <si>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</si>
  <si>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</si>
  <si>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</si>
  <si>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</si>
  <si>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</si>
  <si>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</si>
  <si>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</si>
  <si>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</si>
  <si>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</si>
  <si>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</si>
  <si>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</si>
  <si>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</si>
  <si>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</si>
  <si>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</si>
  <si>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</si>
  <si>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</si>
  <si>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</si>
  <si>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</si>
  <si>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</si>
  <si>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</si>
  <si>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</si>
  <si>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</si>
  <si>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</si>
  <si>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</si>
  <si>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</si>
  <si>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</si>
  <si>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</si>
  <si>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</si>
  <si>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</si>
  <si>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</si>
  <si>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</si>
  <si>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</si>
  <si>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</si>
  <si>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</si>
  <si>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</si>
  <si>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</si>
  <si>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</si>
  <si>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</si>
  <si>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</si>
  <si>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</si>
  <si>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</si>
  <si>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</si>
  <si>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</si>
  <si>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</si>
  <si>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</si>
  <si>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</si>
  <si>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</si>
  <si>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</si>
  <si>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</si>
  <si>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</si>
  <si>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</si>
  <si>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</si>
  <si>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</si>
  <si>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</si>
  <si>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</si>
  <si>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</si>
  <si>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</si>
  <si>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</si>
  <si>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</si>
  <si>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</si>
  <si>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</si>
  <si>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</si>
  <si>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</si>
  <si>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</si>
  <si>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</si>
  <si>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</si>
  <si>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</si>
  <si>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</si>
  <si>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</si>
  <si>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</si>
  <si>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</si>
  <si>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</si>
  <si>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</si>
  <si>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</si>
  <si>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</si>
  <si>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</si>
  <si>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</si>
  <si>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</si>
  <si>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</si>
  <si>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</si>
  <si>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</si>
  <si>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</si>
  <si>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</si>
  <si>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</si>
  <si>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</si>
  <si>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</si>
  <si>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</si>
  <si>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</si>
  <si>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</si>
  <si>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</si>
  <si>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</si>
  <si>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</si>
  <si>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</si>
  <si>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</si>
  <si>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</si>
  <si>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</si>
  <si>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</si>
  <si>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</si>
  <si>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</si>
  <si>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</si>
  <si>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</si>
  <si>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</si>
  <si>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</si>
  <si>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</si>
  <si>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</si>
  <si>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</si>
  <si>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</si>
  <si>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</si>
  <si>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</si>
  <si>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</si>
  <si>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</si>
  <si>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</si>
  <si>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</si>
  <si>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</si>
  <si>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</si>
  <si>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</si>
  <si>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</si>
  <si>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</si>
  <si>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</si>
  <si>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</si>
  <si>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</si>
  <si>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</si>
  <si>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</si>
  <si>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</si>
  <si>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</si>
  <si>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</si>
  <si>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</si>
  <si>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</si>
  <si>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</si>
  <si>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</si>
  <si>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</si>
  <si>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</si>
  <si>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</si>
  <si>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</si>
  <si>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</si>
  <si>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</si>
  <si>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</si>
  <si>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</si>
  <si>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</si>
  <si>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</si>
  <si>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</si>
  <si>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</si>
  <si>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</si>
  <si>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</si>
  <si>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</si>
  <si>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</si>
  <si>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</si>
  <si>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</si>
  <si>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</si>
  <si>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</si>
  <si>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</si>
  <si>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</si>
  <si>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</si>
  <si>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</si>
  <si>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</si>
  <si>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</si>
  <si>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</si>
  <si>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</si>
  <si>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</si>
  <si>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</si>
  <si>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</si>
  <si>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</si>
  <si>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</si>
  <si>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</si>
  <si>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</si>
  <si>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</si>
  <si>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</si>
  <si>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</si>
  <si>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</si>
  <si>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</si>
  <si>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</si>
  <si>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</si>
  <si>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</si>
  <si>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</si>
  <si>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</si>
  <si>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</si>
  <si>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</si>
  <si>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</si>
  <si>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</si>
  <si>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</si>
  <si>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</si>
  <si>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</si>
  <si>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</si>
  <si>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</si>
  <si>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</si>
  <si>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</si>
  <si>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</si>
  <si>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</si>
  <si>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</si>
  <si>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</si>
  <si>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</si>
  <si>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</si>
  <si>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</si>
  <si>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</si>
  <si>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</si>
  <si>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</si>
  <si>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</si>
  <si>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</si>
  <si>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</si>
  <si>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</si>
  <si>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</si>
  <si>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</si>
  <si>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</si>
  <si>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</si>
  <si>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</si>
  <si>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</si>
  <si>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</si>
  <si>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</si>
  <si>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</si>
  <si>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</si>
  <si>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</si>
  <si>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</si>
  <si>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</si>
  <si>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</si>
  <si>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</si>
  <si>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</si>
  <si>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</si>
  <si>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</si>
  <si>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</si>
  <si>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</si>
  <si>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</si>
  <si>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</si>
  <si>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</si>
  <si>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</si>
  <si>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</si>
  <si>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</si>
  <si>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</si>
  <si>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</si>
  <si>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</si>
  <si>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</si>
  <si>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</si>
  <si>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</si>
  <si>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</si>
  <si>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</si>
  <si>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</si>
  <si>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</si>
  <si>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</si>
  <si>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</si>
  <si>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</si>
  <si>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</si>
  <si>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</si>
  <si>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</si>
  <si>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</si>
  <si>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</si>
  <si>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</si>
  <si>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</si>
  <si>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</si>
  <si>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</si>
  <si>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</si>
  <si>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</si>
  <si>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</si>
  <si>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</si>
  <si>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</si>
  <si>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</si>
  <si>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</si>
  <si>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</si>
  <si>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</si>
  <si>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</si>
  <si>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</si>
  <si>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</si>
  <si>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</si>
  <si>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</si>
  <si>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</si>
  <si>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</si>
  <si>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</si>
  <si>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</si>
  <si>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</si>
  <si>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</si>
  <si>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</si>
  <si>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</si>
  <si>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</si>
  <si>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</si>
  <si>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</si>
  <si>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</si>
  <si>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</si>
  <si>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</si>
  <si>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</si>
  <si>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</si>
  <si>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</si>
  <si>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</si>
  <si>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19059--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</si>
  <si>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</si>
  <si>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</si>
  <si>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</si>
  <si>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</si>
  <si>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</si>
  <si>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</si>
  <si>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</si>
  <si>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</si>
  <si>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</si>
  <si>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</si>
  <si>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</si>
  <si>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19087--</t>
  </si>
  <si>
    <t>19096--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</si>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</sst>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9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17" fillId="0" borderId="23" xfId="0" applyFont="1" applyFill="1" applyBorder="1" applyAlignment="1">
      <alignment vertical="center"/>
    </xf>
    <xf numFmtId="4" fontId="51" fillId="0" borderId="3" xfId="0" applyNumberFormat="1" applyFont="1" applyFill="1" applyBorder="1" applyAlignment="1">
      <alignment vertic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1" fontId="13" fillId="0" borderId="18" xfId="0" applyNumberFormat="1" applyFont="1" applyFill="1" applyBorder="1" applyAlignment="1">
      <alignment vertical="center"/>
    </xf>
    <xf numFmtId="0" fontId="19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1" fontId="13" fillId="0" borderId="18" xfId="0" applyNumberFormat="1" applyFont="1" applyFill="1" applyBorder="1" applyAlignment="1">
      <alignment horizontal="center" vertical="center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CC66FF"/>
      <color rgb="FF00FFCC"/>
      <color rgb="FF9999FF"/>
      <color rgb="FF33CCFF"/>
      <color rgb="FF9966FF"/>
      <color rgb="FF00FF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22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23" t="s">
        <v>55</v>
      </c>
      <c r="B55" s="328" t="s">
        <v>56</v>
      </c>
      <c r="C55" s="811" t="s">
        <v>62</v>
      </c>
      <c r="D55" s="329"/>
      <c r="E55" s="47"/>
      <c r="F55" s="320">
        <v>319.5</v>
      </c>
      <c r="G55" s="321">
        <v>44200</v>
      </c>
      <c r="H55" s="81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25" t="s">
        <v>35</v>
      </c>
      <c r="P55" s="82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24"/>
      <c r="B56" s="328" t="s">
        <v>58</v>
      </c>
      <c r="C56" s="812"/>
      <c r="D56" s="330"/>
      <c r="E56" s="47"/>
      <c r="F56" s="51">
        <v>184.1</v>
      </c>
      <c r="G56" s="87">
        <v>44200</v>
      </c>
      <c r="H56" s="81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26"/>
      <c r="P56" s="82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15" t="s">
        <v>55</v>
      </c>
      <c r="B60" s="292" t="s">
        <v>58</v>
      </c>
      <c r="C60" s="817" t="s">
        <v>57</v>
      </c>
      <c r="D60" s="293"/>
      <c r="E60" s="93"/>
      <c r="F60" s="51">
        <v>195.3</v>
      </c>
      <c r="G60" s="87">
        <v>44207</v>
      </c>
      <c r="H60" s="81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33" t="s">
        <v>35</v>
      </c>
      <c r="P60" s="82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16"/>
      <c r="B61" s="292" t="s">
        <v>56</v>
      </c>
      <c r="C61" s="818"/>
      <c r="D61" s="293"/>
      <c r="E61" s="93"/>
      <c r="F61" s="51">
        <v>344.7</v>
      </c>
      <c r="G61" s="87">
        <v>44207</v>
      </c>
      <c r="H61" s="82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34"/>
      <c r="P61" s="82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29" t="s">
        <v>55</v>
      </c>
      <c r="B63" s="86" t="s">
        <v>58</v>
      </c>
      <c r="C63" s="800" t="s">
        <v>115</v>
      </c>
      <c r="D63" s="91"/>
      <c r="E63" s="93"/>
      <c r="F63" s="51">
        <v>413.7</v>
      </c>
      <c r="G63" s="49">
        <v>44211</v>
      </c>
      <c r="H63" s="83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38" t="s">
        <v>35</v>
      </c>
      <c r="P63" s="80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30"/>
      <c r="B64" s="86" t="s">
        <v>56</v>
      </c>
      <c r="C64" s="835"/>
      <c r="D64" s="91"/>
      <c r="E64" s="93"/>
      <c r="F64" s="51">
        <v>542.70000000000005</v>
      </c>
      <c r="G64" s="419">
        <v>44211</v>
      </c>
      <c r="H64" s="837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39"/>
      <c r="P64" s="807"/>
      <c r="Q64" s="94"/>
      <c r="R64" s="40"/>
      <c r="S64" s="41"/>
      <c r="T64" s="42"/>
      <c r="U64" s="43"/>
      <c r="V64" s="44"/>
    </row>
    <row r="65" spans="1:22" ht="31.5" customHeight="1" x14ac:dyDescent="0.3">
      <c r="A65" s="842" t="s">
        <v>55</v>
      </c>
      <c r="B65" s="396" t="s">
        <v>56</v>
      </c>
      <c r="C65" s="844" t="s">
        <v>127</v>
      </c>
      <c r="D65" s="91"/>
      <c r="E65" s="93"/>
      <c r="F65" s="51">
        <v>874.2</v>
      </c>
      <c r="G65" s="420">
        <v>44214</v>
      </c>
      <c r="H65" s="837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40" t="s">
        <v>35</v>
      </c>
      <c r="P65" s="784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43"/>
      <c r="B66" s="396" t="s">
        <v>56</v>
      </c>
      <c r="C66" s="845"/>
      <c r="D66" s="96"/>
      <c r="E66" s="97"/>
      <c r="F66" s="51">
        <v>265.60000000000002</v>
      </c>
      <c r="G66" s="419">
        <v>44214</v>
      </c>
      <c r="H66" s="84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41"/>
      <c r="P66" s="785"/>
      <c r="Q66" s="94"/>
      <c r="R66" s="40"/>
      <c r="S66" s="41"/>
      <c r="T66" s="42"/>
      <c r="U66" s="43"/>
      <c r="V66" s="44"/>
    </row>
    <row r="67" spans="1:22" ht="17.25" customHeight="1" x14ac:dyDescent="0.3">
      <c r="A67" s="798" t="s">
        <v>55</v>
      </c>
      <c r="B67" s="396" t="s">
        <v>56</v>
      </c>
      <c r="C67" s="800" t="s">
        <v>186</v>
      </c>
      <c r="D67" s="96"/>
      <c r="E67" s="97"/>
      <c r="F67" s="418">
        <v>327.7</v>
      </c>
      <c r="G67" s="802">
        <v>44216</v>
      </c>
      <c r="H67" s="804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40" t="s">
        <v>35</v>
      </c>
      <c r="P67" s="784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799"/>
      <c r="B68" s="396" t="s">
        <v>58</v>
      </c>
      <c r="C68" s="801"/>
      <c r="D68" s="96"/>
      <c r="E68" s="97"/>
      <c r="F68" s="418">
        <v>308.2</v>
      </c>
      <c r="G68" s="803"/>
      <c r="H68" s="805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41"/>
      <c r="P68" s="785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796" t="s">
        <v>171</v>
      </c>
      <c r="B78" s="441" t="s">
        <v>172</v>
      </c>
      <c r="C78" s="790" t="s">
        <v>180</v>
      </c>
      <c r="D78" s="438"/>
      <c r="E78" s="97"/>
      <c r="F78" s="51">
        <v>151.80000000000001</v>
      </c>
      <c r="G78" s="49">
        <v>44221</v>
      </c>
      <c r="H78" s="792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40" t="s">
        <v>35</v>
      </c>
      <c r="P78" s="786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797"/>
      <c r="B79" s="437" t="s">
        <v>181</v>
      </c>
      <c r="C79" s="791"/>
      <c r="D79" s="438"/>
      <c r="E79" s="97"/>
      <c r="F79" s="51">
        <v>441</v>
      </c>
      <c r="G79" s="49">
        <v>44221</v>
      </c>
      <c r="H79" s="793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41"/>
      <c r="P79" s="787"/>
      <c r="Q79" s="39"/>
      <c r="R79" s="40"/>
      <c r="S79" s="41"/>
      <c r="T79" s="41"/>
      <c r="U79" s="43"/>
      <c r="V79" s="44"/>
    </row>
    <row r="80" spans="1:22" ht="17.25" x14ac:dyDescent="0.3">
      <c r="A80" s="788" t="s">
        <v>171</v>
      </c>
      <c r="B80" s="437" t="s">
        <v>181</v>
      </c>
      <c r="C80" s="790" t="s">
        <v>182</v>
      </c>
      <c r="D80" s="438"/>
      <c r="E80" s="97"/>
      <c r="F80" s="51">
        <v>103</v>
      </c>
      <c r="G80" s="49">
        <v>44226</v>
      </c>
      <c r="H80" s="792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794" t="s">
        <v>35</v>
      </c>
      <c r="P80" s="784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89"/>
      <c r="B81" s="442" t="s">
        <v>172</v>
      </c>
      <c r="C81" s="791"/>
      <c r="D81" s="438"/>
      <c r="E81" s="97"/>
      <c r="F81" s="51">
        <f>23.2+20+94.2</f>
        <v>137.4</v>
      </c>
      <c r="G81" s="49">
        <v>44226</v>
      </c>
      <c r="H81" s="793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795"/>
      <c r="P81" s="785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31" t="s">
        <v>19</v>
      </c>
      <c r="G236" s="831"/>
      <c r="H236" s="83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10" t="s">
        <v>89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55" t="s">
        <v>138</v>
      </c>
      <c r="B38" s="328" t="s">
        <v>56</v>
      </c>
      <c r="C38" s="853" t="s">
        <v>184</v>
      </c>
      <c r="D38" s="329"/>
      <c r="E38" s="47"/>
      <c r="F38" s="320">
        <v>1321.6</v>
      </c>
      <c r="G38" s="321">
        <v>44228</v>
      </c>
      <c r="H38" s="857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25" t="s">
        <v>35</v>
      </c>
      <c r="P38" s="82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56"/>
      <c r="B39" s="328" t="s">
        <v>139</v>
      </c>
      <c r="C39" s="854"/>
      <c r="D39" s="330"/>
      <c r="E39" s="47"/>
      <c r="F39" s="51">
        <v>69.599999999999994</v>
      </c>
      <c r="G39" s="87">
        <v>44228</v>
      </c>
      <c r="H39" s="858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26"/>
      <c r="P39" s="82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47" t="s">
        <v>138</v>
      </c>
      <c r="B44" s="86" t="s">
        <v>56</v>
      </c>
      <c r="C44" s="863" t="s">
        <v>217</v>
      </c>
      <c r="D44" s="69"/>
      <c r="E44" s="47"/>
      <c r="F44" s="51">
        <v>961.2</v>
      </c>
      <c r="G44" s="849">
        <v>44242</v>
      </c>
      <c r="H44" s="865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51" t="s">
        <v>35</v>
      </c>
      <c r="P44" s="861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48"/>
      <c r="B45" s="292" t="s">
        <v>58</v>
      </c>
      <c r="C45" s="864"/>
      <c r="D45" s="293"/>
      <c r="E45" s="93"/>
      <c r="F45" s="51">
        <v>199.4</v>
      </c>
      <c r="G45" s="850"/>
      <c r="H45" s="866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52"/>
      <c r="P45" s="862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00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38"/>
      <c r="P50" s="80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01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59"/>
      <c r="P51" s="860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31" t="s">
        <v>19</v>
      </c>
      <c r="G67" s="831"/>
      <c r="H67" s="83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160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23" t="s">
        <v>55</v>
      </c>
      <c r="B55" s="328" t="s">
        <v>56</v>
      </c>
      <c r="C55" s="853" t="s">
        <v>316</v>
      </c>
      <c r="D55" s="330"/>
      <c r="E55" s="47"/>
      <c r="F55" s="519">
        <f>270.8+233.4</f>
        <v>504.20000000000005</v>
      </c>
      <c r="G55" s="87">
        <v>44270</v>
      </c>
      <c r="H55" s="81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73" t="s">
        <v>224</v>
      </c>
      <c r="P55" s="87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24"/>
      <c r="B56" s="328" t="s">
        <v>56</v>
      </c>
      <c r="C56" s="854"/>
      <c r="D56" s="330"/>
      <c r="E56" s="47"/>
      <c r="F56" s="519">
        <v>936.4</v>
      </c>
      <c r="G56" s="87">
        <v>44270</v>
      </c>
      <c r="H56" s="81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74"/>
      <c r="P56" s="87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6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7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38" t="s">
        <v>206</v>
      </c>
      <c r="P59" s="80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7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7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59"/>
      <c r="P60" s="860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67" t="s">
        <v>19</v>
      </c>
      <c r="G222" s="867"/>
      <c r="H222" s="86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267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77" t="s">
        <v>347</v>
      </c>
      <c r="M13" s="87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31" t="s">
        <v>19</v>
      </c>
      <c r="G226" s="831"/>
      <c r="H226" s="83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342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79" t="s">
        <v>35</v>
      </c>
      <c r="P59" s="89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81"/>
      <c r="P60" s="892"/>
      <c r="Q60" s="94"/>
      <c r="R60" s="40"/>
      <c r="S60" s="41"/>
      <c r="T60" s="42"/>
      <c r="U60" s="43"/>
      <c r="V60" s="44"/>
    </row>
    <row r="61" spans="1:24" ht="18.75" customHeight="1" x14ac:dyDescent="0.3">
      <c r="A61" s="902" t="s">
        <v>55</v>
      </c>
      <c r="B61" s="328" t="s">
        <v>56</v>
      </c>
      <c r="C61" s="817" t="s">
        <v>456</v>
      </c>
      <c r="D61" s="293"/>
      <c r="E61" s="93"/>
      <c r="F61" s="51">
        <v>1021.2</v>
      </c>
      <c r="G61" s="49">
        <v>44347</v>
      </c>
      <c r="H61" s="90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04" t="s">
        <v>35</v>
      </c>
      <c r="P61" s="90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70"/>
      <c r="B62" s="328" t="s">
        <v>397</v>
      </c>
      <c r="C62" s="818"/>
      <c r="D62" s="293"/>
      <c r="E62" s="93"/>
      <c r="F62" s="51">
        <v>97.9</v>
      </c>
      <c r="G62" s="49">
        <v>44347</v>
      </c>
      <c r="H62" s="84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41"/>
      <c r="P62" s="785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3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38"/>
      <c r="P63" s="80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01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59"/>
      <c r="P64" s="860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93" t="s">
        <v>24</v>
      </c>
      <c r="B68" s="599" t="s">
        <v>401</v>
      </c>
      <c r="C68" s="896" t="s">
        <v>402</v>
      </c>
      <c r="D68" s="600"/>
      <c r="E68" s="97"/>
      <c r="F68" s="320">
        <f>115+102.2+84.9+48</f>
        <v>350.1</v>
      </c>
      <c r="G68" s="321">
        <v>44319</v>
      </c>
      <c r="H68" s="81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25" t="s">
        <v>224</v>
      </c>
      <c r="P68" s="82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94"/>
      <c r="B69" s="599" t="s">
        <v>399</v>
      </c>
      <c r="C69" s="897"/>
      <c r="D69" s="600"/>
      <c r="E69" s="97"/>
      <c r="F69" s="320">
        <f>86.8+94.2+29.3</f>
        <v>210.3</v>
      </c>
      <c r="G69" s="321">
        <v>44319</v>
      </c>
      <c r="H69" s="89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00"/>
      <c r="P69" s="90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95"/>
      <c r="B70" s="599" t="s">
        <v>403</v>
      </c>
      <c r="C70" s="898"/>
      <c r="D70" s="600"/>
      <c r="E70" s="97"/>
      <c r="F70" s="320">
        <v>23.4</v>
      </c>
      <c r="G70" s="321">
        <v>44319</v>
      </c>
      <c r="H70" s="81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26"/>
      <c r="P70" s="82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85" t="s">
        <v>24</v>
      </c>
      <c r="B82" s="659" t="s">
        <v>478</v>
      </c>
      <c r="C82" s="790" t="s">
        <v>479</v>
      </c>
      <c r="D82" s="438"/>
      <c r="E82" s="97"/>
      <c r="F82" s="418">
        <v>2525.1999999999998</v>
      </c>
      <c r="G82" s="802">
        <v>44341</v>
      </c>
      <c r="H82" s="865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79" t="s">
        <v>206</v>
      </c>
      <c r="P82" s="882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86"/>
      <c r="B83" s="659" t="s">
        <v>438</v>
      </c>
      <c r="C83" s="888"/>
      <c r="D83" s="438"/>
      <c r="E83" s="97"/>
      <c r="F83" s="418">
        <v>4048</v>
      </c>
      <c r="G83" s="890"/>
      <c r="H83" s="889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80"/>
      <c r="P83" s="883"/>
      <c r="Q83" s="94"/>
      <c r="R83" s="40"/>
      <c r="S83" s="41"/>
      <c r="T83" s="42"/>
      <c r="U83" s="43"/>
      <c r="V83" s="44"/>
    </row>
    <row r="84" spans="1:22" ht="17.25" x14ac:dyDescent="0.3">
      <c r="A84" s="886"/>
      <c r="B84" s="659" t="s">
        <v>481</v>
      </c>
      <c r="C84" s="888"/>
      <c r="D84" s="438"/>
      <c r="E84" s="97"/>
      <c r="F84" s="418">
        <v>2185.8000000000002</v>
      </c>
      <c r="G84" s="890"/>
      <c r="H84" s="889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80"/>
      <c r="P84" s="883"/>
      <c r="Q84" s="94"/>
      <c r="R84" s="40"/>
      <c r="S84" s="41"/>
      <c r="T84" s="42"/>
      <c r="U84" s="43"/>
      <c r="V84" s="44"/>
    </row>
    <row r="85" spans="1:22" ht="17.25" x14ac:dyDescent="0.3">
      <c r="A85" s="886"/>
      <c r="B85" s="659" t="s">
        <v>482</v>
      </c>
      <c r="C85" s="888"/>
      <c r="D85" s="438"/>
      <c r="E85" s="97"/>
      <c r="F85" s="418">
        <v>413</v>
      </c>
      <c r="G85" s="890"/>
      <c r="H85" s="889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80"/>
      <c r="P85" s="883"/>
      <c r="Q85" s="94"/>
      <c r="R85" s="40"/>
      <c r="S85" s="41"/>
      <c r="T85" s="42"/>
      <c r="U85" s="43"/>
      <c r="V85" s="44"/>
    </row>
    <row r="86" spans="1:22" ht="17.25" x14ac:dyDescent="0.3">
      <c r="A86" s="886"/>
      <c r="B86" s="659" t="s">
        <v>58</v>
      </c>
      <c r="C86" s="888"/>
      <c r="D86" s="438"/>
      <c r="E86" s="97"/>
      <c r="F86" s="418">
        <v>518</v>
      </c>
      <c r="G86" s="890"/>
      <c r="H86" s="889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80"/>
      <c r="P86" s="883"/>
      <c r="Q86" s="94"/>
      <c r="R86" s="40"/>
      <c r="S86" s="41"/>
      <c r="T86" s="42"/>
      <c r="U86" s="43"/>
      <c r="V86" s="44"/>
    </row>
    <row r="87" spans="1:22" ht="17.25" x14ac:dyDescent="0.3">
      <c r="A87" s="886"/>
      <c r="B87" s="659" t="s">
        <v>483</v>
      </c>
      <c r="C87" s="888"/>
      <c r="D87" s="438"/>
      <c r="E87" s="97"/>
      <c r="F87" s="418">
        <v>1848.4</v>
      </c>
      <c r="G87" s="890"/>
      <c r="H87" s="889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80"/>
      <c r="P87" s="883"/>
      <c r="Q87" s="94"/>
      <c r="R87" s="40"/>
      <c r="S87" s="41"/>
      <c r="T87" s="42"/>
      <c r="U87" s="43"/>
      <c r="V87" s="44"/>
    </row>
    <row r="88" spans="1:22" ht="17.25" x14ac:dyDescent="0.3">
      <c r="A88" s="886"/>
      <c r="B88" s="659" t="s">
        <v>484</v>
      </c>
      <c r="C88" s="888"/>
      <c r="D88" s="438"/>
      <c r="E88" s="97"/>
      <c r="F88" s="418">
        <v>744</v>
      </c>
      <c r="G88" s="890"/>
      <c r="H88" s="889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80"/>
      <c r="P88" s="883"/>
      <c r="Q88" s="94"/>
      <c r="R88" s="40"/>
      <c r="S88" s="41"/>
      <c r="T88" s="42"/>
      <c r="U88" s="43"/>
      <c r="V88" s="44"/>
    </row>
    <row r="89" spans="1:22" ht="18" thickBot="1" x14ac:dyDescent="0.35">
      <c r="A89" s="887"/>
      <c r="B89" s="659" t="s">
        <v>485</v>
      </c>
      <c r="C89" s="791"/>
      <c r="D89" s="438"/>
      <c r="E89" s="97"/>
      <c r="F89" s="418">
        <v>1469</v>
      </c>
      <c r="G89" s="803"/>
      <c r="H89" s="866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81"/>
      <c r="P89" s="884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31" t="s">
        <v>19</v>
      </c>
      <c r="G253" s="831"/>
      <c r="H253" s="83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426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23" t="s">
        <v>55</v>
      </c>
      <c r="B54" s="328" t="s">
        <v>56</v>
      </c>
      <c r="C54" s="916" t="s">
        <v>521</v>
      </c>
      <c r="D54" s="608"/>
      <c r="E54" s="607"/>
      <c r="F54" s="51">
        <v>1499.2</v>
      </c>
      <c r="G54" s="87">
        <v>44361</v>
      </c>
      <c r="H54" s="92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14" t="s">
        <v>224</v>
      </c>
      <c r="P54" s="91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24"/>
      <c r="B55" s="328" t="s">
        <v>441</v>
      </c>
      <c r="C55" s="917"/>
      <c r="D55" s="608"/>
      <c r="E55" s="607"/>
      <c r="F55" s="51">
        <v>90</v>
      </c>
      <c r="G55" s="87">
        <v>44361</v>
      </c>
      <c r="H55" s="92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14"/>
      <c r="P55" s="915"/>
      <c r="Q55" s="508"/>
      <c r="R55" s="40"/>
      <c r="S55" s="67"/>
      <c r="T55" s="67"/>
      <c r="U55" s="43"/>
      <c r="V55" s="326"/>
    </row>
    <row r="56" spans="1:24" ht="23.25" customHeight="1" x14ac:dyDescent="0.3">
      <c r="A56" s="918" t="s">
        <v>55</v>
      </c>
      <c r="B56" s="328" t="s">
        <v>56</v>
      </c>
      <c r="C56" s="920" t="s">
        <v>524</v>
      </c>
      <c r="D56" s="608"/>
      <c r="E56" s="607"/>
      <c r="F56" s="51">
        <v>1318</v>
      </c>
      <c r="G56" s="87">
        <v>44368</v>
      </c>
      <c r="H56" s="865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40" t="s">
        <v>224</v>
      </c>
      <c r="P56" s="92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19"/>
      <c r="B57" s="328" t="s">
        <v>441</v>
      </c>
      <c r="C57" s="920"/>
      <c r="D57" s="608"/>
      <c r="E57" s="607"/>
      <c r="F57" s="51">
        <v>112.8</v>
      </c>
      <c r="G57" s="87">
        <v>44368</v>
      </c>
      <c r="H57" s="866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41"/>
      <c r="P57" s="924"/>
      <c r="Q57" s="508"/>
      <c r="R57" s="40"/>
      <c r="S57" s="67"/>
      <c r="T57" s="67"/>
      <c r="U57" s="43"/>
      <c r="V57" s="44"/>
    </row>
    <row r="58" spans="1:24" ht="26.25" customHeight="1" x14ac:dyDescent="0.3">
      <c r="A58" s="847" t="s">
        <v>55</v>
      </c>
      <c r="B58" s="328" t="s">
        <v>56</v>
      </c>
      <c r="C58" s="844" t="s">
        <v>525</v>
      </c>
      <c r="D58" s="608"/>
      <c r="E58" s="607"/>
      <c r="F58" s="51">
        <v>1272.8</v>
      </c>
      <c r="G58" s="925">
        <v>44375</v>
      </c>
      <c r="H58" s="910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40" t="s">
        <v>224</v>
      </c>
      <c r="P58" s="92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48"/>
      <c r="B59" s="292" t="s">
        <v>441</v>
      </c>
      <c r="C59" s="845"/>
      <c r="D59" s="610"/>
      <c r="E59" s="609"/>
      <c r="F59" s="51">
        <v>91.4</v>
      </c>
      <c r="G59" s="926"/>
      <c r="H59" s="911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41"/>
      <c r="P59" s="92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08" t="s">
        <v>451</v>
      </c>
      <c r="B72" s="659" t="s">
        <v>452</v>
      </c>
      <c r="C72" s="906" t="s">
        <v>453</v>
      </c>
      <c r="D72" s="660"/>
      <c r="E72" s="613"/>
      <c r="F72" s="51">
        <v>202.02</v>
      </c>
      <c r="G72" s="87">
        <v>44361</v>
      </c>
      <c r="H72" s="910" t="s">
        <v>455</v>
      </c>
      <c r="I72" s="48">
        <v>202.02</v>
      </c>
      <c r="J72" s="35">
        <f t="shared" si="0"/>
        <v>0</v>
      </c>
      <c r="K72" s="56">
        <v>55</v>
      </c>
      <c r="L72" s="912" t="s">
        <v>460</v>
      </c>
      <c r="M72" s="91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09"/>
      <c r="B73" s="659" t="s">
        <v>454</v>
      </c>
      <c r="C73" s="907"/>
      <c r="D73" s="660"/>
      <c r="E73" s="613"/>
      <c r="F73" s="51">
        <v>72.849999999999994</v>
      </c>
      <c r="G73" s="87">
        <v>44361</v>
      </c>
      <c r="H73" s="911"/>
      <c r="I73" s="48">
        <v>72.849999999999994</v>
      </c>
      <c r="J73" s="35">
        <f t="shared" si="0"/>
        <v>0</v>
      </c>
      <c r="K73" s="56">
        <v>100</v>
      </c>
      <c r="L73" s="912"/>
      <c r="M73" s="91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31" t="s">
        <v>19</v>
      </c>
      <c r="G243" s="831"/>
      <c r="H243" s="83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V20" activePane="bottomRight" state="frozen"/>
      <selection pane="topRight" activeCell="H1" sqref="H1"/>
      <selection pane="bottomLeft" activeCell="A4" sqref="A4"/>
      <selection pane="bottomRight" activeCell="X29" sqref="X2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502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0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1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1" t="s">
        <v>565</v>
      </c>
      <c r="M4" s="721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5" t="s">
        <v>603</v>
      </c>
      <c r="X4" s="736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2" t="s">
        <v>569</v>
      </c>
      <c r="P5" s="723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2" t="s">
        <v>569</v>
      </c>
      <c r="P6" s="723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2" t="s">
        <v>569</v>
      </c>
      <c r="P7" s="723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4" t="s">
        <v>565</v>
      </c>
      <c r="M10" s="734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4" t="s">
        <v>565</v>
      </c>
      <c r="M12" s="734">
        <v>4790.99</v>
      </c>
      <c r="N12" s="38">
        <f t="shared" si="1"/>
        <v>898310</v>
      </c>
      <c r="O12" s="727" t="s">
        <v>35</v>
      </c>
      <c r="P12" s="733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4" t="s">
        <v>565</v>
      </c>
      <c r="M13" s="734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4" t="s">
        <v>565</v>
      </c>
      <c r="M14" s="734">
        <v>5200.4399999999996</v>
      </c>
      <c r="N14" s="38">
        <f t="shared" si="1"/>
        <v>866740</v>
      </c>
      <c r="O14" s="727" t="s">
        <v>35</v>
      </c>
      <c r="P14" s="733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4" t="s">
        <v>565</v>
      </c>
      <c r="M15" s="734">
        <v>6279.42</v>
      </c>
      <c r="N15" s="38">
        <f t="shared" si="1"/>
        <v>856285</v>
      </c>
      <c r="O15" s="727" t="s">
        <v>206</v>
      </c>
      <c r="P15" s="733">
        <v>44418</v>
      </c>
      <c r="Q15" s="645">
        <v>25340</v>
      </c>
      <c r="R15" s="646">
        <v>44393</v>
      </c>
      <c r="S15" s="483"/>
      <c r="T15" s="42"/>
      <c r="U15" s="750" t="s">
        <v>652</v>
      </c>
      <c r="V15" s="751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4" t="s">
        <v>565</v>
      </c>
      <c r="M16" s="734">
        <v>1725.83</v>
      </c>
      <c r="N16" s="57">
        <f t="shared" si="1"/>
        <v>235340</v>
      </c>
      <c r="O16" s="727" t="s">
        <v>35</v>
      </c>
      <c r="P16" s="733">
        <v>44418</v>
      </c>
      <c r="Q16" s="645">
        <v>0</v>
      </c>
      <c r="R16" s="646">
        <v>44393</v>
      </c>
      <c r="S16" s="483"/>
      <c r="T16" s="42"/>
      <c r="U16" s="750" t="s">
        <v>652</v>
      </c>
      <c r="V16" s="751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4" t="s">
        <v>565</v>
      </c>
      <c r="M17" s="734">
        <v>5294.4</v>
      </c>
      <c r="N17" s="57">
        <f t="shared" si="1"/>
        <v>882400</v>
      </c>
      <c r="O17" s="727" t="s">
        <v>35</v>
      </c>
      <c r="P17" s="733">
        <v>44418</v>
      </c>
      <c r="Q17" s="645">
        <v>20140</v>
      </c>
      <c r="R17" s="646">
        <v>44400</v>
      </c>
      <c r="S17" s="483"/>
      <c r="T17" s="42"/>
      <c r="U17" s="750" t="s">
        <v>652</v>
      </c>
      <c r="V17" s="751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4" t="s">
        <v>565</v>
      </c>
      <c r="M18" s="734">
        <v>5193.6000000000004</v>
      </c>
      <c r="N18" s="57">
        <f t="shared" si="1"/>
        <v>865600</v>
      </c>
      <c r="O18" s="727" t="s">
        <v>35</v>
      </c>
      <c r="P18" s="733">
        <v>44420</v>
      </c>
      <c r="Q18" s="647">
        <v>20140</v>
      </c>
      <c r="R18" s="646">
        <v>44400</v>
      </c>
      <c r="S18" s="483"/>
      <c r="T18" s="42"/>
      <c r="U18" s="750" t="s">
        <v>652</v>
      </c>
      <c r="V18" s="751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4" t="s">
        <v>565</v>
      </c>
      <c r="M19" s="734">
        <v>5903.04</v>
      </c>
      <c r="N19" s="57">
        <f t="shared" si="1"/>
        <v>804960</v>
      </c>
      <c r="O19" s="727" t="s">
        <v>206</v>
      </c>
      <c r="P19" s="733">
        <v>44424</v>
      </c>
      <c r="Q19" s="647">
        <v>20140</v>
      </c>
      <c r="R19" s="646">
        <v>44400</v>
      </c>
      <c r="S19" s="483"/>
      <c r="T19" s="42"/>
      <c r="U19" s="750" t="s">
        <v>652</v>
      </c>
      <c r="V19" s="751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4" t="s">
        <v>565</v>
      </c>
      <c r="M20" s="734">
        <v>5458.57</v>
      </c>
      <c r="N20" s="57">
        <f t="shared" si="1"/>
        <v>818785.5</v>
      </c>
      <c r="O20" s="727" t="s">
        <v>35</v>
      </c>
      <c r="P20" s="733">
        <v>44424</v>
      </c>
      <c r="Q20" s="647">
        <v>20140</v>
      </c>
      <c r="R20" s="646">
        <v>44400</v>
      </c>
      <c r="S20" s="483"/>
      <c r="T20" s="42"/>
      <c r="U20" s="750" t="s">
        <v>652</v>
      </c>
      <c r="V20" s="751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4" t="s">
        <v>565</v>
      </c>
      <c r="M21" s="734">
        <v>4799.34</v>
      </c>
      <c r="N21" s="57">
        <f t="shared" si="1"/>
        <v>799890</v>
      </c>
      <c r="O21" s="727" t="s">
        <v>35</v>
      </c>
      <c r="P21" s="733">
        <v>44425</v>
      </c>
      <c r="Q21" s="647">
        <v>25140</v>
      </c>
      <c r="R21" s="646">
        <v>44407</v>
      </c>
      <c r="S21" s="483"/>
      <c r="T21" s="42"/>
      <c r="U21" s="750" t="s">
        <v>652</v>
      </c>
      <c r="V21" s="751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4" t="s">
        <v>565</v>
      </c>
      <c r="M22" s="734">
        <v>928.2</v>
      </c>
      <c r="N22" s="57">
        <f t="shared" si="1"/>
        <v>198900</v>
      </c>
      <c r="O22" s="727" t="s">
        <v>35</v>
      </c>
      <c r="P22" s="733">
        <v>44425</v>
      </c>
      <c r="Q22" s="647">
        <v>0</v>
      </c>
      <c r="R22" s="646">
        <v>44407</v>
      </c>
      <c r="S22" s="483"/>
      <c r="T22" s="42"/>
      <c r="U22" s="750" t="s">
        <v>652</v>
      </c>
      <c r="V22" s="751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4" t="s">
        <v>565</v>
      </c>
      <c r="M23" s="734">
        <v>5436.99</v>
      </c>
      <c r="N23" s="62">
        <f t="shared" si="1"/>
        <v>906165</v>
      </c>
      <c r="O23" s="359" t="s">
        <v>459</v>
      </c>
      <c r="P23" s="733">
        <v>44427</v>
      </c>
      <c r="Q23" s="647">
        <v>20740</v>
      </c>
      <c r="R23" s="646">
        <v>44407</v>
      </c>
      <c r="S23" s="484"/>
      <c r="T23" s="65"/>
      <c r="U23" s="750" t="s">
        <v>652</v>
      </c>
      <c r="V23" s="751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7" t="s">
        <v>35</v>
      </c>
      <c r="P24" s="733">
        <v>44428</v>
      </c>
      <c r="Q24" s="647">
        <v>0</v>
      </c>
      <c r="R24" s="646">
        <v>0</v>
      </c>
      <c r="S24" s="483"/>
      <c r="T24" s="42"/>
      <c r="U24" s="750" t="s">
        <v>59</v>
      </c>
      <c r="V24" s="751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4" t="s">
        <v>565</v>
      </c>
      <c r="M25" s="734">
        <v>5968.3</v>
      </c>
      <c r="N25" s="57">
        <f t="shared" si="1"/>
        <v>895245</v>
      </c>
      <c r="O25" s="727" t="s">
        <v>35</v>
      </c>
      <c r="P25" s="733">
        <v>44431</v>
      </c>
      <c r="Q25" s="647">
        <v>25140</v>
      </c>
      <c r="R25" s="646">
        <v>44407</v>
      </c>
      <c r="S25" s="483"/>
      <c r="T25" s="42"/>
      <c r="U25" s="750" t="s">
        <v>652</v>
      </c>
      <c r="V25" s="751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4" t="s">
        <v>565</v>
      </c>
      <c r="M26" s="734">
        <v>687.7</v>
      </c>
      <c r="N26" s="57">
        <f t="shared" si="1"/>
        <v>206310</v>
      </c>
      <c r="O26" s="727" t="s">
        <v>35</v>
      </c>
      <c r="P26" s="733">
        <v>44426</v>
      </c>
      <c r="Q26" s="647">
        <v>0</v>
      </c>
      <c r="R26" s="646">
        <v>44407</v>
      </c>
      <c r="S26" s="485"/>
      <c r="T26" s="67"/>
      <c r="U26" s="750" t="s">
        <v>652</v>
      </c>
      <c r="V26" s="751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2"/>
      <c r="G27" s="753">
        <v>29.7</v>
      </c>
      <c r="H27" s="754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5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35" t="s">
        <v>440</v>
      </c>
      <c r="B53" s="328" t="s">
        <v>56</v>
      </c>
      <c r="C53" s="853" t="s">
        <v>558</v>
      </c>
      <c r="D53" s="716"/>
      <c r="E53" s="607"/>
      <c r="F53" s="320">
        <v>1888.8</v>
      </c>
      <c r="G53" s="321">
        <v>44382</v>
      </c>
      <c r="H53" s="857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7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36"/>
      <c r="B54" s="328" t="s">
        <v>441</v>
      </c>
      <c r="C54" s="854"/>
      <c r="D54" s="717"/>
      <c r="E54" s="607"/>
      <c r="F54" s="51">
        <v>101.8</v>
      </c>
      <c r="G54" s="87">
        <v>44382</v>
      </c>
      <c r="H54" s="858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7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8" t="s">
        <v>604</v>
      </c>
      <c r="D55" s="608"/>
      <c r="E55" s="607"/>
      <c r="F55" s="51">
        <v>1061</v>
      </c>
      <c r="G55" s="49">
        <v>44389</v>
      </c>
      <c r="H55" s="741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8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4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8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4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8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69" t="s">
        <v>551</v>
      </c>
      <c r="B60" s="737" t="s">
        <v>552</v>
      </c>
      <c r="C60" s="929" t="s">
        <v>553</v>
      </c>
      <c r="D60" s="707"/>
      <c r="E60" s="609"/>
      <c r="F60" s="51">
        <v>9342.59</v>
      </c>
      <c r="G60" s="931">
        <v>44391</v>
      </c>
      <c r="H60" s="836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25" t="s">
        <v>224</v>
      </c>
      <c r="P60" s="93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70"/>
      <c r="B61" s="599" t="s">
        <v>53</v>
      </c>
      <c r="C61" s="930"/>
      <c r="D61" s="707"/>
      <c r="E61" s="609"/>
      <c r="F61" s="51">
        <v>1320</v>
      </c>
      <c r="G61" s="932"/>
      <c r="H61" s="84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26"/>
      <c r="P61" s="93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8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9"/>
      <c r="M66" s="52"/>
      <c r="N66" s="38">
        <f>K66*I66</f>
        <v>26880</v>
      </c>
      <c r="O66" s="454" t="s">
        <v>224</v>
      </c>
      <c r="P66" s="738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9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8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2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2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2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27"/>
      <c r="M73" s="92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27"/>
      <c r="M74" s="92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2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31" t="s">
        <v>19</v>
      </c>
      <c r="G244" s="831"/>
      <c r="H244" s="83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3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3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3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3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3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3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3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3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3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3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3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3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3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82"/>
  <sheetViews>
    <sheetView tabSelected="1"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C25" sqref="C2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598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5" t="s">
        <v>628</v>
      </c>
      <c r="I4" s="34">
        <v>20335</v>
      </c>
      <c r="J4" s="35">
        <f t="shared" ref="J4:J140" si="0">I4-F4</f>
        <v>4625</v>
      </c>
      <c r="K4" s="322">
        <v>38.5</v>
      </c>
      <c r="L4" s="748" t="s">
        <v>565</v>
      </c>
      <c r="M4" s="748">
        <v>4175.45</v>
      </c>
      <c r="N4" s="38">
        <f t="shared" ref="N4:N144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 t="s">
        <v>666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2" si="2">D5*F5</f>
        <v>862310</v>
      </c>
      <c r="F5" s="275">
        <v>16270</v>
      </c>
      <c r="G5" s="276">
        <v>44411</v>
      </c>
      <c r="H5" s="50" t="s">
        <v>697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4" t="s">
        <v>565</v>
      </c>
      <c r="M5" s="734">
        <v>3777.37</v>
      </c>
      <c r="N5" s="38">
        <f t="shared" si="1"/>
        <v>809437.47499999998</v>
      </c>
      <c r="O5" s="722" t="s">
        <v>35</v>
      </c>
      <c r="P5" s="723">
        <v>44432</v>
      </c>
      <c r="Q5" s="645">
        <v>20440</v>
      </c>
      <c r="R5" s="646">
        <v>44414</v>
      </c>
      <c r="S5" s="483"/>
      <c r="T5" s="42"/>
      <c r="U5" s="43"/>
      <c r="V5" s="44"/>
      <c r="W5" s="378" t="s">
        <v>666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698</v>
      </c>
      <c r="I6" s="51">
        <v>21625</v>
      </c>
      <c r="J6" s="35">
        <f t="shared" si="0"/>
        <v>935</v>
      </c>
      <c r="K6" s="322">
        <v>38.5</v>
      </c>
      <c r="L6" s="734" t="s">
        <v>565</v>
      </c>
      <c r="M6" s="734">
        <v>4440.33</v>
      </c>
      <c r="N6" s="38">
        <f t="shared" si="1"/>
        <v>832562.5</v>
      </c>
      <c r="O6" s="722" t="s">
        <v>206</v>
      </c>
      <c r="P6" s="723">
        <v>44435</v>
      </c>
      <c r="Q6" s="645">
        <v>25140</v>
      </c>
      <c r="R6" s="646">
        <v>44414</v>
      </c>
      <c r="S6" s="483"/>
      <c r="T6" s="42"/>
      <c r="U6" s="43"/>
      <c r="V6" s="44"/>
      <c r="W6" s="43" t="s">
        <v>666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699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4" t="s">
        <v>565</v>
      </c>
      <c r="M7" s="734">
        <v>765.16</v>
      </c>
      <c r="N7" s="38">
        <f t="shared" si="1"/>
        <v>191291.1</v>
      </c>
      <c r="O7" s="722" t="s">
        <v>35</v>
      </c>
      <c r="P7" s="723">
        <v>44433</v>
      </c>
      <c r="Q7" s="645">
        <v>0</v>
      </c>
      <c r="R7" s="646">
        <v>44414</v>
      </c>
      <c r="S7" s="483"/>
      <c r="T7" s="42"/>
      <c r="U7" s="43"/>
      <c r="V7" s="44"/>
      <c r="W7" s="43" t="s">
        <v>666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700</v>
      </c>
      <c r="I8" s="51">
        <f>22615-226.16</f>
        <v>22388.84</v>
      </c>
      <c r="J8" s="35">
        <f t="shared" si="0"/>
        <v>4868.84</v>
      </c>
      <c r="K8" s="322">
        <v>38.5</v>
      </c>
      <c r="L8" s="734" t="s">
        <v>565</v>
      </c>
      <c r="M8" s="734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43"/>
      <c r="V8" s="44"/>
      <c r="W8" s="43" t="s">
        <v>666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701</v>
      </c>
      <c r="I9" s="51">
        <v>24240</v>
      </c>
      <c r="J9" s="35">
        <f t="shared" si="0"/>
        <v>4920</v>
      </c>
      <c r="K9" s="322">
        <v>38.5</v>
      </c>
      <c r="L9" s="734" t="s">
        <v>565</v>
      </c>
      <c r="M9" s="734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43"/>
      <c r="V9" s="44"/>
      <c r="W9" s="43" t="s">
        <v>666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702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4" t="s">
        <v>565</v>
      </c>
      <c r="M10" s="734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43"/>
      <c r="V10" s="44"/>
      <c r="W10" s="43" t="s">
        <v>666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703</v>
      </c>
      <c r="I11" s="51">
        <v>20985</v>
      </c>
      <c r="J11" s="35">
        <f t="shared" si="0"/>
        <v>4447</v>
      </c>
      <c r="K11" s="322">
        <v>38</v>
      </c>
      <c r="L11" s="734" t="s">
        <v>565</v>
      </c>
      <c r="M11" s="734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43"/>
      <c r="V11" s="44"/>
      <c r="W11" s="43" t="s">
        <v>666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704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4" t="s">
        <v>565</v>
      </c>
      <c r="M12" s="734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43"/>
      <c r="V12" s="44"/>
      <c r="W12" s="43" t="s">
        <v>666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43"/>
      <c r="V13" s="44"/>
      <c r="W13" s="43" t="s">
        <v>666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689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71" t="s">
        <v>35</v>
      </c>
      <c r="P14" s="733">
        <v>44440</v>
      </c>
      <c r="Q14" s="645">
        <v>20040</v>
      </c>
      <c r="R14" s="646">
        <v>44431</v>
      </c>
      <c r="S14" s="483"/>
      <c r="T14" s="42"/>
      <c r="U14" s="43"/>
      <c r="V14" s="44"/>
      <c r="W14" s="43" t="s">
        <v>666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688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71" t="s">
        <v>206</v>
      </c>
      <c r="P15" s="733">
        <v>44442</v>
      </c>
      <c r="Q15" s="645">
        <v>20240</v>
      </c>
      <c r="R15" s="646">
        <v>44431</v>
      </c>
      <c r="S15" s="483"/>
      <c r="T15" s="42"/>
      <c r="U15" s="43"/>
      <c r="V15" s="44"/>
      <c r="W15" s="43" t="s">
        <v>666</v>
      </c>
      <c r="X15" s="361">
        <v>3960</v>
      </c>
    </row>
    <row r="16" spans="1:24" ht="18.75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696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71" t="s">
        <v>206</v>
      </c>
      <c r="P16" s="733">
        <v>44445</v>
      </c>
      <c r="Q16" s="645">
        <v>25140</v>
      </c>
      <c r="R16" s="646">
        <v>44435</v>
      </c>
      <c r="S16" s="483"/>
      <c r="T16" s="42"/>
      <c r="U16" s="43"/>
      <c r="V16" s="44"/>
      <c r="W16" s="43" t="s">
        <v>666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695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71" t="s">
        <v>206</v>
      </c>
      <c r="P17" s="733">
        <v>44445</v>
      </c>
      <c r="Q17" s="645">
        <v>0</v>
      </c>
      <c r="R17" s="646">
        <v>44435</v>
      </c>
      <c r="S17" s="483"/>
      <c r="T17" s="42"/>
      <c r="U17" s="43"/>
      <c r="V17" s="44"/>
      <c r="W17" s="43" t="s">
        <v>666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694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71" t="s">
        <v>206</v>
      </c>
      <c r="P18" s="733">
        <v>44447</v>
      </c>
      <c r="Q18" s="647">
        <v>20040</v>
      </c>
      <c r="R18" s="646">
        <v>44435</v>
      </c>
      <c r="S18" s="483"/>
      <c r="T18" s="42"/>
      <c r="U18" s="43"/>
      <c r="V18" s="44"/>
      <c r="W18" s="43" t="s">
        <v>666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693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71" t="s">
        <v>206</v>
      </c>
      <c r="P19" s="733">
        <v>44448</v>
      </c>
      <c r="Q19" s="647">
        <v>25140</v>
      </c>
      <c r="R19" s="646">
        <v>44435</v>
      </c>
      <c r="S19" s="483"/>
      <c r="T19" s="42"/>
      <c r="U19" s="43"/>
      <c r="V19" s="44"/>
      <c r="W19" s="43" t="s">
        <v>666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692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510" t="s">
        <v>685</v>
      </c>
      <c r="P20" s="699">
        <v>44448</v>
      </c>
      <c r="Q20" s="647">
        <v>0</v>
      </c>
      <c r="R20" s="646">
        <v>44435</v>
      </c>
      <c r="S20" s="483"/>
      <c r="T20" s="42"/>
      <c r="U20" s="43"/>
      <c r="V20" s="44"/>
      <c r="W20" s="43" t="s">
        <v>666</v>
      </c>
      <c r="X20" s="361">
        <v>0</v>
      </c>
    </row>
    <row r="21" spans="1:24" ht="18.75" thickTop="1" thickBot="1" x14ac:dyDescent="0.35">
      <c r="A21" s="280" t="s">
        <v>231</v>
      </c>
      <c r="B21" s="273" t="s">
        <v>30</v>
      </c>
      <c r="C21" s="274" t="s">
        <v>656</v>
      </c>
      <c r="D21" s="93">
        <v>53</v>
      </c>
      <c r="E21" s="559">
        <f t="shared" si="2"/>
        <v>1045160</v>
      </c>
      <c r="F21" s="275">
        <v>19720</v>
      </c>
      <c r="G21" s="276">
        <v>44437</v>
      </c>
      <c r="H21" s="50" t="s">
        <v>674</v>
      </c>
      <c r="I21" s="51">
        <v>20820</v>
      </c>
      <c r="J21" s="35">
        <f t="shared" si="0"/>
        <v>1100</v>
      </c>
      <c r="K21" s="581">
        <v>36</v>
      </c>
      <c r="L21" s="52"/>
      <c r="M21" s="52"/>
      <c r="N21" s="57">
        <f t="shared" si="1"/>
        <v>749520</v>
      </c>
      <c r="O21" s="510"/>
      <c r="P21" s="699"/>
      <c r="Q21" s="779">
        <v>25140</v>
      </c>
      <c r="R21" s="780">
        <v>44442</v>
      </c>
      <c r="S21" s="483"/>
      <c r="T21" s="42"/>
      <c r="U21" s="43"/>
      <c r="V21" s="44"/>
      <c r="W21" s="43" t="s">
        <v>666</v>
      </c>
      <c r="X21" s="361">
        <v>3960</v>
      </c>
    </row>
    <row r="22" spans="1:24" ht="18" thickTop="1" x14ac:dyDescent="0.3">
      <c r="A22" s="281" t="s">
        <v>362</v>
      </c>
      <c r="B22" s="273" t="s">
        <v>28</v>
      </c>
      <c r="C22" s="274" t="s">
        <v>656</v>
      </c>
      <c r="D22" s="93">
        <v>53</v>
      </c>
      <c r="E22" s="559">
        <f t="shared" si="2"/>
        <v>0</v>
      </c>
      <c r="F22" s="275">
        <v>0</v>
      </c>
      <c r="G22" s="276">
        <v>44437</v>
      </c>
      <c r="H22" s="50" t="s">
        <v>674</v>
      </c>
      <c r="I22" s="51">
        <v>5015</v>
      </c>
      <c r="J22" s="35">
        <f t="shared" si="0"/>
        <v>5015</v>
      </c>
      <c r="K22" s="581">
        <v>36</v>
      </c>
      <c r="L22" s="52"/>
      <c r="M22" s="52"/>
      <c r="N22" s="57">
        <f t="shared" si="1"/>
        <v>180540</v>
      </c>
      <c r="O22" s="510"/>
      <c r="P22" s="699"/>
      <c r="Q22" s="779">
        <v>0</v>
      </c>
      <c r="R22" s="780">
        <v>44442</v>
      </c>
      <c r="S22" s="483"/>
      <c r="T22" s="42"/>
      <c r="U22" s="43"/>
      <c r="V22" s="44"/>
      <c r="W22" s="43" t="s">
        <v>666</v>
      </c>
      <c r="X22" s="361">
        <v>0</v>
      </c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>
        <f>SUM(X4:X22)</f>
        <v>59400</v>
      </c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46"/>
      <c r="B52" s="71"/>
      <c r="C52" s="319"/>
      <c r="D52" s="319"/>
      <c r="E52" s="614"/>
      <c r="F52" s="74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30.75" customHeight="1" x14ac:dyDescent="0.3">
      <c r="A53" s="941" t="s">
        <v>55</v>
      </c>
      <c r="B53" s="292" t="s">
        <v>56</v>
      </c>
      <c r="C53" s="943" t="s">
        <v>621</v>
      </c>
      <c r="D53" s="716"/>
      <c r="E53" s="607"/>
      <c r="F53" s="327">
        <v>1300.4050999999999</v>
      </c>
      <c r="G53" s="321">
        <v>44410</v>
      </c>
      <c r="H53" s="921">
        <v>520</v>
      </c>
      <c r="I53" s="275">
        <v>1300.4050999999999</v>
      </c>
      <c r="J53" s="35">
        <f t="shared" si="0"/>
        <v>0</v>
      </c>
      <c r="K53" s="322">
        <v>78</v>
      </c>
      <c r="L53" s="323"/>
      <c r="M53" s="323"/>
      <c r="N53" s="331">
        <f t="shared" si="1"/>
        <v>101431.59779999999</v>
      </c>
      <c r="O53" s="873" t="s">
        <v>35</v>
      </c>
      <c r="P53" s="702">
        <v>44428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42"/>
      <c r="B54" s="292" t="s">
        <v>397</v>
      </c>
      <c r="C54" s="944"/>
      <c r="D54" s="717"/>
      <c r="E54" s="607"/>
      <c r="F54" s="51">
        <v>99.4</v>
      </c>
      <c r="G54" s="87">
        <v>44410</v>
      </c>
      <c r="H54" s="922"/>
      <c r="I54" s="48">
        <v>99.4</v>
      </c>
      <c r="J54" s="35">
        <f t="shared" si="0"/>
        <v>0</v>
      </c>
      <c r="K54" s="36">
        <v>86</v>
      </c>
      <c r="L54" s="52"/>
      <c r="M54" s="52"/>
      <c r="N54" s="331">
        <f t="shared" si="1"/>
        <v>8548.4</v>
      </c>
      <c r="O54" s="874"/>
      <c r="P54" s="702"/>
      <c r="Q54" s="508"/>
      <c r="R54" s="40"/>
      <c r="S54" s="67"/>
      <c r="T54" s="67"/>
      <c r="U54" s="43"/>
      <c r="V54" s="44"/>
    </row>
    <row r="55" spans="1:24" ht="30" x14ac:dyDescent="0.3">
      <c r="A55" s="774" t="s">
        <v>55</v>
      </c>
      <c r="B55" s="292" t="s">
        <v>56</v>
      </c>
      <c r="C55" s="775" t="s">
        <v>671</v>
      </c>
      <c r="D55" s="717"/>
      <c r="E55" s="607"/>
      <c r="F55" s="51">
        <v>1141.5999999999999</v>
      </c>
      <c r="G55" s="87">
        <v>44417</v>
      </c>
      <c r="H55" s="776">
        <v>539</v>
      </c>
      <c r="I55" s="48">
        <v>1141.5999999999999</v>
      </c>
      <c r="J55" s="35">
        <f t="shared" si="0"/>
        <v>0</v>
      </c>
      <c r="K55" s="36">
        <v>78</v>
      </c>
      <c r="L55" s="52"/>
      <c r="M55" s="52"/>
      <c r="N55" s="331">
        <f t="shared" si="1"/>
        <v>89044.799999999988</v>
      </c>
      <c r="O55" s="770" t="s">
        <v>35</v>
      </c>
      <c r="P55" s="738">
        <v>44442</v>
      </c>
      <c r="Q55" s="508"/>
      <c r="R55" s="40"/>
      <c r="S55" s="67"/>
      <c r="T55" s="67"/>
      <c r="U55" s="43"/>
      <c r="V55" s="44"/>
    </row>
    <row r="56" spans="1:24" ht="17.25" x14ac:dyDescent="0.3">
      <c r="A56" s="724" t="s">
        <v>55</v>
      </c>
      <c r="B56" s="328" t="s">
        <v>56</v>
      </c>
      <c r="C56" s="773" t="s">
        <v>670</v>
      </c>
      <c r="D56" s="608"/>
      <c r="E56" s="607"/>
      <c r="F56" s="51">
        <v>192.3</v>
      </c>
      <c r="G56" s="49">
        <v>44419</v>
      </c>
      <c r="H56" s="719">
        <v>540</v>
      </c>
      <c r="I56" s="51">
        <v>192.3</v>
      </c>
      <c r="J56" s="35">
        <f t="shared" si="0"/>
        <v>0</v>
      </c>
      <c r="K56" s="36">
        <v>78</v>
      </c>
      <c r="L56" s="52"/>
      <c r="M56" s="52"/>
      <c r="N56" s="331">
        <f t="shared" si="1"/>
        <v>14999.400000000001</v>
      </c>
      <c r="O56" s="454" t="s">
        <v>35</v>
      </c>
      <c r="P56" s="738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287" t="s">
        <v>55</v>
      </c>
      <c r="B57" s="328" t="s">
        <v>56</v>
      </c>
      <c r="C57" s="619" t="s">
        <v>672</v>
      </c>
      <c r="D57" s="608"/>
      <c r="E57" s="607"/>
      <c r="F57" s="51">
        <v>194</v>
      </c>
      <c r="G57" s="49">
        <v>44421</v>
      </c>
      <c r="H57" s="620">
        <v>542</v>
      </c>
      <c r="I57" s="51">
        <v>194</v>
      </c>
      <c r="J57" s="35">
        <f t="shared" si="0"/>
        <v>0</v>
      </c>
      <c r="K57" s="36">
        <v>78</v>
      </c>
      <c r="L57" s="52"/>
      <c r="M57" s="52"/>
      <c r="N57" s="38">
        <f t="shared" si="1"/>
        <v>15132</v>
      </c>
      <c r="O57" s="454" t="s">
        <v>35</v>
      </c>
      <c r="P57" s="738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945" t="s">
        <v>55</v>
      </c>
      <c r="B58" s="328" t="s">
        <v>56</v>
      </c>
      <c r="C58" s="800" t="s">
        <v>677</v>
      </c>
      <c r="D58" s="608"/>
      <c r="E58" s="607"/>
      <c r="F58" s="51">
        <v>185</v>
      </c>
      <c r="G58" s="49">
        <v>44425</v>
      </c>
      <c r="H58" s="937">
        <v>548</v>
      </c>
      <c r="I58" s="51">
        <v>185</v>
      </c>
      <c r="J58" s="35">
        <f t="shared" si="0"/>
        <v>0</v>
      </c>
      <c r="K58" s="36">
        <v>78</v>
      </c>
      <c r="L58" s="52"/>
      <c r="M58" s="52"/>
      <c r="N58" s="38">
        <f t="shared" si="1"/>
        <v>14430</v>
      </c>
      <c r="O58" s="840" t="s">
        <v>35</v>
      </c>
      <c r="P58" s="939">
        <v>44446</v>
      </c>
      <c r="Q58" s="508"/>
      <c r="R58" s="40"/>
      <c r="S58" s="67"/>
      <c r="T58" s="67"/>
      <c r="U58" s="43"/>
      <c r="V58" s="44"/>
    </row>
    <row r="59" spans="1:24" ht="18" thickBot="1" x14ac:dyDescent="0.35">
      <c r="A59" s="946"/>
      <c r="B59" s="328" t="s">
        <v>397</v>
      </c>
      <c r="C59" s="801"/>
      <c r="D59" s="608"/>
      <c r="E59" s="607"/>
      <c r="F59" s="51">
        <v>112.5</v>
      </c>
      <c r="G59" s="49">
        <v>44425</v>
      </c>
      <c r="H59" s="938"/>
      <c r="I59" s="51">
        <v>112.5</v>
      </c>
      <c r="J59" s="35">
        <f t="shared" si="0"/>
        <v>0</v>
      </c>
      <c r="K59" s="36">
        <v>86</v>
      </c>
      <c r="L59" s="52"/>
      <c r="M59" s="52"/>
      <c r="N59" s="38">
        <f t="shared" si="1"/>
        <v>9675</v>
      </c>
      <c r="O59" s="841"/>
      <c r="P59" s="940"/>
      <c r="Q59" s="508"/>
      <c r="R59" s="40"/>
      <c r="S59" s="67"/>
      <c r="T59" s="67"/>
      <c r="U59" s="43"/>
      <c r="V59" s="44"/>
    </row>
    <row r="60" spans="1:24" ht="17.25" x14ac:dyDescent="0.3">
      <c r="A60" s="947" t="s">
        <v>55</v>
      </c>
      <c r="B60" s="292" t="s">
        <v>56</v>
      </c>
      <c r="C60" s="800" t="s">
        <v>678</v>
      </c>
      <c r="D60" s="608"/>
      <c r="E60" s="607"/>
      <c r="F60" s="51">
        <v>190.4</v>
      </c>
      <c r="G60" s="49">
        <v>44427</v>
      </c>
      <c r="H60" s="937">
        <v>550</v>
      </c>
      <c r="I60" s="51">
        <v>190.4</v>
      </c>
      <c r="J60" s="35">
        <f t="shared" si="0"/>
        <v>0</v>
      </c>
      <c r="K60" s="36">
        <v>78</v>
      </c>
      <c r="L60" s="52"/>
      <c r="M60" s="52"/>
      <c r="N60" s="38">
        <f t="shared" si="1"/>
        <v>14851.2</v>
      </c>
      <c r="O60" s="840" t="s">
        <v>35</v>
      </c>
      <c r="P60" s="939">
        <v>44446</v>
      </c>
      <c r="Q60" s="508"/>
      <c r="R60" s="40"/>
      <c r="S60" s="67"/>
      <c r="T60" s="67"/>
      <c r="U60" s="43"/>
      <c r="V60" s="44"/>
    </row>
    <row r="61" spans="1:24" ht="17.25" x14ac:dyDescent="0.3">
      <c r="A61" s="948"/>
      <c r="B61" s="292" t="s">
        <v>397</v>
      </c>
      <c r="C61" s="801"/>
      <c r="D61" s="608"/>
      <c r="E61" s="607"/>
      <c r="F61" s="51">
        <f>103.9+104.4</f>
        <v>208.3</v>
      </c>
      <c r="G61" s="49">
        <v>44427</v>
      </c>
      <c r="H61" s="938"/>
      <c r="I61" s="51">
        <v>208.3</v>
      </c>
      <c r="J61" s="35">
        <f t="shared" si="0"/>
        <v>0</v>
      </c>
      <c r="K61" s="36">
        <v>86</v>
      </c>
      <c r="L61" s="52"/>
      <c r="M61" s="52"/>
      <c r="N61" s="38">
        <f t="shared" si="1"/>
        <v>17913.8</v>
      </c>
      <c r="O61" s="841"/>
      <c r="P61" s="940"/>
      <c r="Q61" s="508"/>
      <c r="R61" s="40"/>
      <c r="S61" s="67"/>
      <c r="T61" s="67"/>
      <c r="U61" s="43"/>
      <c r="V61" s="44"/>
    </row>
    <row r="62" spans="1:24" ht="18" thickBot="1" x14ac:dyDescent="0.35">
      <c r="A62" s="783" t="s">
        <v>55</v>
      </c>
      <c r="B62" s="292" t="s">
        <v>56</v>
      </c>
      <c r="C62" s="769" t="s">
        <v>679</v>
      </c>
      <c r="D62" s="608"/>
      <c r="E62" s="607"/>
      <c r="F62" s="51">
        <v>196</v>
      </c>
      <c r="G62" s="49">
        <v>44431</v>
      </c>
      <c r="H62" s="664">
        <v>562</v>
      </c>
      <c r="I62" s="51">
        <v>196</v>
      </c>
      <c r="J62" s="35">
        <f t="shared" si="0"/>
        <v>0</v>
      </c>
      <c r="K62" s="36">
        <v>78</v>
      </c>
      <c r="L62" s="52"/>
      <c r="M62" s="52"/>
      <c r="N62" s="38">
        <f t="shared" si="1"/>
        <v>15288</v>
      </c>
      <c r="O62" s="770" t="s">
        <v>35</v>
      </c>
      <c r="P62" s="782">
        <v>44446</v>
      </c>
      <c r="Q62" s="508"/>
      <c r="R62" s="40"/>
      <c r="S62" s="67"/>
      <c r="T62" s="67"/>
      <c r="U62" s="43"/>
      <c r="V62" s="44"/>
    </row>
    <row r="63" spans="1:24" ht="18" customHeight="1" x14ac:dyDescent="0.3">
      <c r="A63" s="345"/>
      <c r="B63" s="599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.600000000000001" customHeight="1" x14ac:dyDescent="0.3">
      <c r="A64" s="102"/>
      <c r="B64" s="599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9.5" thickBot="1" x14ac:dyDescent="0.35">
      <c r="A65" s="53" t="s">
        <v>208</v>
      </c>
      <c r="B65" s="599" t="s">
        <v>33</v>
      </c>
      <c r="C65" s="708" t="s">
        <v>630</v>
      </c>
      <c r="D65" s="610"/>
      <c r="E65" s="609"/>
      <c r="F65" s="51">
        <v>500</v>
      </c>
      <c r="G65" s="49">
        <v>44419</v>
      </c>
      <c r="H65" s="622" t="s">
        <v>612</v>
      </c>
      <c r="I65" s="51">
        <v>500</v>
      </c>
      <c r="J65" s="35">
        <f t="shared" si="0"/>
        <v>0</v>
      </c>
      <c r="K65" s="36">
        <v>60</v>
      </c>
      <c r="L65" s="52"/>
      <c r="M65" s="52"/>
      <c r="N65" s="38">
        <f t="shared" si="1"/>
        <v>30000</v>
      </c>
      <c r="O65" s="710" t="s">
        <v>35</v>
      </c>
      <c r="P65" s="713">
        <v>44420</v>
      </c>
      <c r="Q65" s="508"/>
      <c r="R65" s="40"/>
      <c r="S65" s="41"/>
      <c r="T65" s="42"/>
      <c r="U65" s="43"/>
      <c r="V65" s="44"/>
    </row>
    <row r="66" spans="1:22" ht="17.25" customHeight="1" x14ac:dyDescent="0.3">
      <c r="A66" s="470" t="s">
        <v>208</v>
      </c>
      <c r="B66" s="599" t="s">
        <v>33</v>
      </c>
      <c r="C66" s="729" t="s">
        <v>623</v>
      </c>
      <c r="D66" s="707"/>
      <c r="E66" s="609"/>
      <c r="F66" s="51">
        <v>300</v>
      </c>
      <c r="G66" s="49">
        <v>44426</v>
      </c>
      <c r="H66" s="622" t="s">
        <v>624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747" t="s">
        <v>35</v>
      </c>
      <c r="P66" s="739">
        <v>44428</v>
      </c>
      <c r="Q66" s="712"/>
      <c r="R66" s="40"/>
      <c r="S66" s="41"/>
      <c r="T66" s="42"/>
      <c r="U66" s="43"/>
      <c r="V66" s="44"/>
    </row>
    <row r="67" spans="1:22" ht="18.75" customHeight="1" thickBot="1" x14ac:dyDescent="0.35">
      <c r="A67" s="102" t="s">
        <v>631</v>
      </c>
      <c r="B67" s="599" t="s">
        <v>53</v>
      </c>
      <c r="C67" s="730" t="s">
        <v>632</v>
      </c>
      <c r="D67" s="707"/>
      <c r="E67" s="609"/>
      <c r="F67" s="51">
        <v>1515</v>
      </c>
      <c r="G67" s="49">
        <v>44426</v>
      </c>
      <c r="H67" s="621">
        <v>1320</v>
      </c>
      <c r="I67" s="51">
        <v>1515</v>
      </c>
      <c r="J67" s="35">
        <f t="shared" si="0"/>
        <v>0</v>
      </c>
      <c r="K67" s="36">
        <v>30</v>
      </c>
      <c r="L67" s="52"/>
      <c r="M67" s="52"/>
      <c r="N67" s="38">
        <f t="shared" si="1"/>
        <v>45450</v>
      </c>
      <c r="O67" s="592" t="s">
        <v>35</v>
      </c>
      <c r="P67" s="740">
        <v>44434</v>
      </c>
      <c r="Q67" s="712"/>
      <c r="R67" s="40"/>
      <c r="S67" s="41"/>
      <c r="T67" s="42"/>
      <c r="U67" s="43"/>
      <c r="V67" s="44"/>
    </row>
    <row r="68" spans="1:22" ht="18.75" x14ac:dyDescent="0.3">
      <c r="A68" s="53" t="s">
        <v>24</v>
      </c>
      <c r="B68" s="599" t="s">
        <v>483</v>
      </c>
      <c r="C68" s="709" t="s">
        <v>675</v>
      </c>
      <c r="D68" s="610"/>
      <c r="E68" s="609"/>
      <c r="F68" s="51">
        <v>2697.4</v>
      </c>
      <c r="G68" s="49">
        <v>44428</v>
      </c>
      <c r="H68" s="622">
        <v>124734</v>
      </c>
      <c r="I68" s="51">
        <v>2700</v>
      </c>
      <c r="J68" s="35">
        <f t="shared" si="0"/>
        <v>2.5999999999999091</v>
      </c>
      <c r="K68" s="36">
        <v>30</v>
      </c>
      <c r="L68" s="52"/>
      <c r="M68" s="52"/>
      <c r="N68" s="38">
        <f t="shared" si="1"/>
        <v>81000</v>
      </c>
      <c r="O68" s="781" t="s">
        <v>35</v>
      </c>
      <c r="P68" s="782">
        <v>44446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24</v>
      </c>
      <c r="B69" s="599" t="s">
        <v>485</v>
      </c>
      <c r="C69" s="619" t="s">
        <v>676</v>
      </c>
      <c r="D69" s="610"/>
      <c r="E69" s="609"/>
      <c r="F69" s="51">
        <v>119</v>
      </c>
      <c r="G69" s="49">
        <v>44428</v>
      </c>
      <c r="H69" s="622">
        <v>34398</v>
      </c>
      <c r="I69" s="51">
        <v>119</v>
      </c>
      <c r="J69" s="35">
        <f t="shared" si="0"/>
        <v>0</v>
      </c>
      <c r="K69" s="36">
        <v>80</v>
      </c>
      <c r="L69" s="52"/>
      <c r="M69" s="52"/>
      <c r="N69" s="38">
        <f t="shared" si="1"/>
        <v>9520</v>
      </c>
      <c r="O69" s="454" t="s">
        <v>35</v>
      </c>
      <c r="P69" s="738">
        <v>44446</v>
      </c>
      <c r="Q69" s="508"/>
      <c r="R69" s="40"/>
      <c r="S69" s="41"/>
      <c r="T69" s="42"/>
      <c r="U69" s="43"/>
      <c r="V69" s="44"/>
    </row>
    <row r="70" spans="1:22" ht="18.75" customHeight="1" x14ac:dyDescent="0.3">
      <c r="A70" s="287" t="s">
        <v>208</v>
      </c>
      <c r="B70" s="599" t="s">
        <v>33</v>
      </c>
      <c r="C70" s="619" t="s">
        <v>637</v>
      </c>
      <c r="D70" s="610"/>
      <c r="E70" s="609"/>
      <c r="F70" s="51">
        <v>300</v>
      </c>
      <c r="G70" s="49">
        <v>44432</v>
      </c>
      <c r="H70" s="622" t="s">
        <v>638</v>
      </c>
      <c r="I70" s="51">
        <v>300</v>
      </c>
      <c r="J70" s="35">
        <f t="shared" si="0"/>
        <v>0</v>
      </c>
      <c r="K70" s="36">
        <v>60</v>
      </c>
      <c r="L70" s="52"/>
      <c r="M70" s="52"/>
      <c r="N70" s="38">
        <f t="shared" si="1"/>
        <v>18000</v>
      </c>
      <c r="O70" s="508" t="s">
        <v>374</v>
      </c>
      <c r="P70" s="702">
        <v>44434</v>
      </c>
      <c r="Q70" s="508"/>
      <c r="R70" s="40"/>
      <c r="S70" s="41"/>
      <c r="T70" s="42"/>
      <c r="U70" s="43"/>
      <c r="V70" s="44"/>
    </row>
    <row r="71" spans="1:22" ht="18.75" x14ac:dyDescent="0.3">
      <c r="A71" s="53" t="s">
        <v>680</v>
      </c>
      <c r="B71" s="599" t="s">
        <v>681</v>
      </c>
      <c r="C71" s="610" t="s">
        <v>682</v>
      </c>
      <c r="D71" s="610"/>
      <c r="E71" s="609"/>
      <c r="F71" s="51">
        <v>7987.79</v>
      </c>
      <c r="G71" s="49">
        <v>44434</v>
      </c>
      <c r="H71" s="622" t="s">
        <v>683</v>
      </c>
      <c r="I71" s="51">
        <v>7987.79</v>
      </c>
      <c r="J71" s="35">
        <f t="shared" si="0"/>
        <v>0</v>
      </c>
      <c r="K71" s="36">
        <v>20</v>
      </c>
      <c r="L71" s="52"/>
      <c r="M71" s="52"/>
      <c r="N71" s="38">
        <f t="shared" si="1"/>
        <v>159755.79999999999</v>
      </c>
      <c r="O71" s="508" t="s">
        <v>684</v>
      </c>
      <c r="P71" s="702">
        <v>44447</v>
      </c>
      <c r="Q71" s="508"/>
      <c r="R71" s="40"/>
      <c r="S71" s="41"/>
      <c r="T71" s="42"/>
      <c r="U71" s="43"/>
      <c r="V71" s="44"/>
    </row>
    <row r="72" spans="1:22" ht="16.5" customHeight="1" x14ac:dyDescent="0.3">
      <c r="A72" s="53"/>
      <c r="B72" s="599"/>
      <c r="C72" s="181"/>
      <c r="D72" s="612"/>
      <c r="E72" s="613"/>
      <c r="F72" s="51"/>
      <c r="G72" s="49"/>
      <c r="H72" s="620"/>
      <c r="I72" s="51"/>
      <c r="J72" s="35">
        <f t="shared" si="0"/>
        <v>0</v>
      </c>
      <c r="K72" s="5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s="327" customFormat="1" ht="16.5" customHeight="1" x14ac:dyDescent="0.3">
      <c r="A73" s="277"/>
      <c r="B73" s="686"/>
      <c r="C73" s="595"/>
      <c r="D73" s="624"/>
      <c r="E73" s="625"/>
      <c r="F73" s="626"/>
      <c r="G73" s="627"/>
      <c r="H73" s="597"/>
      <c r="I73" s="626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9"/>
      <c r="B76" s="425"/>
      <c r="C76" s="629"/>
      <c r="D76" s="628"/>
      <c r="E76" s="613"/>
      <c r="F76" s="320"/>
      <c r="G76" s="276"/>
      <c r="H76" s="630"/>
      <c r="I76" s="320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702"/>
      <c r="Q76" s="508"/>
      <c r="R76" s="324"/>
      <c r="S76" s="41"/>
      <c r="T76" s="42"/>
      <c r="U76" s="325"/>
      <c r="V76" s="326"/>
    </row>
    <row r="77" spans="1:22" ht="16.5" customHeight="1" x14ac:dyDescent="0.3">
      <c r="A77" s="58"/>
      <c r="B77" s="61"/>
      <c r="C77" s="181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323"/>
      <c r="M77" s="323"/>
      <c r="N77" s="38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27"/>
      <c r="M78" s="928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58"/>
      <c r="B79" s="61"/>
      <c r="C79" s="116"/>
      <c r="D79" s="612"/>
      <c r="E79" s="613"/>
      <c r="F79" s="51"/>
      <c r="G79" s="49"/>
      <c r="H79" s="684"/>
      <c r="I79" s="51"/>
      <c r="J79" s="35">
        <f t="shared" si="0"/>
        <v>0</v>
      </c>
      <c r="K79" s="56"/>
      <c r="L79" s="927"/>
      <c r="M79" s="928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26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26.25" customHeight="1" x14ac:dyDescent="0.3">
      <c r="A81" s="683"/>
      <c r="B81" s="61"/>
      <c r="C81" s="726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685"/>
      <c r="M81" s="685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323"/>
      <c r="M83" s="323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45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1"/>
      <c r="D89" s="91"/>
      <c r="E89" s="93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8.75" x14ac:dyDescent="0.3">
      <c r="A95" s="61"/>
      <c r="B95" s="103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102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3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5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8"/>
      <c r="B111" s="61"/>
      <c r="C111" s="726"/>
      <c r="D111" s="726"/>
      <c r="E111" s="109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726"/>
      <c r="D113" s="726"/>
      <c r="E113" s="109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1"/>
      <c r="D115" s="91"/>
      <c r="E115" s="93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40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7.25" x14ac:dyDescent="0.3">
      <c r="A120" s="45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1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10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0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8.75" x14ac:dyDescent="0.3">
      <c r="A132" s="107"/>
      <c r="B132" s="61"/>
      <c r="C132" s="96"/>
      <c r="D132" s="96"/>
      <c r="E132" s="97"/>
      <c r="F132" s="51"/>
      <c r="G132" s="49"/>
      <c r="H132" s="119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2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21"/>
      <c r="B135" s="61"/>
      <c r="C135" s="96"/>
      <c r="D135" s="96"/>
      <c r="E135" s="97"/>
      <c r="F135" s="51"/>
      <c r="G135" s="49"/>
      <c r="H135" s="122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66"/>
      <c r="B136" s="61"/>
      <c r="C136" s="96"/>
      <c r="D136" s="96"/>
      <c r="E136" s="97"/>
      <c r="F136" s="51"/>
      <c r="G136" s="125"/>
      <c r="H136" s="126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9"/>
      <c r="P137" s="127"/>
      <c r="Q137" s="64"/>
      <c r="R137" s="112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 t="s">
        <v>18</v>
      </c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127"/>
      <c r="H139" s="126"/>
      <c r="I139" s="51"/>
      <c r="J139" s="35">
        <f t="shared" si="0"/>
        <v>0</v>
      </c>
      <c r="K139" s="128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29"/>
      <c r="D140" s="129"/>
      <c r="E140" s="130"/>
      <c r="F140" s="51"/>
      <c r="G140" s="127"/>
      <c r="H140" s="131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300"/>
      <c r="P140" s="315"/>
      <c r="Q140" s="39"/>
      <c r="R140" s="40"/>
      <c r="S140" s="41"/>
      <c r="T140" s="42"/>
      <c r="U140" s="43"/>
      <c r="V140" s="44"/>
    </row>
    <row r="141" spans="1:22" ht="17.25" x14ac:dyDescent="0.3">
      <c r="A141" s="132"/>
      <c r="B141" s="61"/>
      <c r="C141" s="96"/>
      <c r="D141" s="96"/>
      <c r="E141" s="97"/>
      <c r="F141" s="51"/>
      <c r="G141" s="127"/>
      <c r="H141" s="110"/>
      <c r="I141" s="51"/>
      <c r="J141" s="35">
        <f t="shared" ref="J141:J204" si="5">I141-F141</f>
        <v>0</v>
      </c>
      <c r="K141" s="128"/>
      <c r="L141" s="133"/>
      <c r="M141" s="133"/>
      <c r="N141" s="57">
        <f t="shared" si="1"/>
        <v>0</v>
      </c>
      <c r="O141" s="300"/>
      <c r="P141" s="315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28"/>
      <c r="L142" s="133"/>
      <c r="M142" s="133"/>
      <c r="N142" s="57">
        <f t="shared" si="1"/>
        <v>0</v>
      </c>
      <c r="O142" s="156"/>
      <c r="P142" s="312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34"/>
      <c r="I143" s="51"/>
      <c r="J143" s="35">
        <f t="shared" si="5"/>
        <v>0</v>
      </c>
      <c r="K143" s="135"/>
      <c r="L143" s="133"/>
      <c r="M143" s="133"/>
      <c r="N143" s="136">
        <f t="shared" si="1"/>
        <v>0</v>
      </c>
      <c r="O143" s="299"/>
      <c r="P143" s="127"/>
      <c r="Q143" s="123"/>
      <c r="R143" s="124"/>
      <c r="S143" s="41"/>
      <c r="T143" s="42"/>
      <c r="U143" s="43"/>
      <c r="V143" s="44"/>
    </row>
    <row r="144" spans="1:22" ht="18.75" x14ac:dyDescent="0.3">
      <c r="A144" s="108"/>
      <c r="B144" s="61"/>
      <c r="C144" s="96"/>
      <c r="D144" s="96"/>
      <c r="E144" s="97"/>
      <c r="F144" s="51"/>
      <c r="G144" s="127"/>
      <c r="H144" s="110"/>
      <c r="I144" s="51"/>
      <c r="J144" s="35">
        <f t="shared" si="5"/>
        <v>0</v>
      </c>
      <c r="K144" s="137"/>
      <c r="L144" s="138"/>
      <c r="M144" s="138"/>
      <c r="N144" s="136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39"/>
      <c r="B145" s="61"/>
      <c r="C145" s="96"/>
      <c r="D145" s="96"/>
      <c r="E145" s="97"/>
      <c r="F145" s="140"/>
      <c r="G145" s="127"/>
      <c r="H145" s="120"/>
      <c r="I145" s="51"/>
      <c r="J145" s="35">
        <f t="shared" si="5"/>
        <v>0</v>
      </c>
      <c r="K145" s="137"/>
      <c r="L145" s="141"/>
      <c r="M145" s="141"/>
      <c r="N145" s="136">
        <f>K145*I145</f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127"/>
      <c r="H146" s="110"/>
      <c r="I146" s="51"/>
      <c r="J146" s="35">
        <f t="shared" si="5"/>
        <v>0</v>
      </c>
      <c r="K146" s="137"/>
      <c r="L146" s="133"/>
      <c r="M146" s="133"/>
      <c r="N146" s="136">
        <f t="shared" ref="N146:N230" si="6">K146*I146</f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42"/>
      <c r="I147" s="51"/>
      <c r="J147" s="35">
        <f t="shared" si="5"/>
        <v>0</v>
      </c>
      <c r="K147" s="56"/>
      <c r="L147" s="133"/>
      <c r="M147" s="133"/>
      <c r="N147" s="57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5"/>
        <v>0</v>
      </c>
      <c r="K148" s="137"/>
      <c r="L148" s="133"/>
      <c r="M148" s="133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137"/>
      <c r="L149" s="133"/>
      <c r="M149" s="133"/>
      <c r="N149" s="136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4"/>
      <c r="I150" s="51"/>
      <c r="J150" s="35">
        <f t="shared" si="5"/>
        <v>0</v>
      </c>
      <c r="K150" s="137"/>
      <c r="L150" s="145"/>
      <c r="M150" s="145"/>
      <c r="N150" s="136">
        <f t="shared" si="6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5"/>
        <v>0</v>
      </c>
      <c r="K151" s="137"/>
      <c r="L151" s="145"/>
      <c r="M151" s="145"/>
      <c r="N151" s="136">
        <f t="shared" si="6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5"/>
        <v>0</v>
      </c>
      <c r="K152" s="137"/>
      <c r="L152" s="145"/>
      <c r="M152" s="145"/>
      <c r="N152" s="136">
        <f t="shared" si="6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108"/>
      <c r="B155" s="61"/>
      <c r="C155" s="146"/>
      <c r="D155" s="146"/>
      <c r="E155" s="147"/>
      <c r="F155" s="51"/>
      <c r="G155" s="127"/>
      <c r="H155" s="143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299"/>
      <c r="P155" s="316"/>
      <c r="Q155" s="39"/>
      <c r="R155" s="40"/>
      <c r="S155" s="41"/>
      <c r="T155" s="42"/>
      <c r="U155" s="43"/>
      <c r="V155" s="44"/>
    </row>
    <row r="156" spans="1:22" ht="17.25" x14ac:dyDescent="0.3">
      <c r="A156" s="60"/>
      <c r="B156" s="61"/>
      <c r="C156" s="129"/>
      <c r="D156" s="129"/>
      <c r="E156" s="130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8"/>
      <c r="D157" s="148"/>
      <c r="E157" s="130"/>
      <c r="F157" s="51"/>
      <c r="G157" s="127"/>
      <c r="H157" s="50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29"/>
      <c r="D158" s="129"/>
      <c r="E158" s="130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8.75" x14ac:dyDescent="0.3">
      <c r="A159" s="149"/>
      <c r="B159" s="150"/>
      <c r="C159" s="95"/>
      <c r="D159" s="95"/>
      <c r="E159" s="114"/>
      <c r="F159" s="51"/>
      <c r="G159" s="127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0"/>
      <c r="P159" s="315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51"/>
      <c r="D161" s="151"/>
      <c r="E161" s="152"/>
      <c r="F161" s="51"/>
      <c r="G161" s="127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53"/>
      <c r="B162" s="61"/>
      <c r="C162" s="154"/>
      <c r="D162" s="154"/>
      <c r="E162" s="155"/>
      <c r="F162" s="51"/>
      <c r="G162" s="127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63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7"/>
      <c r="D164" s="157"/>
      <c r="E164" s="158"/>
      <c r="F164" s="51"/>
      <c r="G164" s="49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301"/>
      <c r="P164" s="317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59"/>
      <c r="D165" s="159"/>
      <c r="E165" s="160"/>
      <c r="F165" s="161"/>
      <c r="G165" s="127"/>
      <c r="H165" s="162"/>
      <c r="I165" s="161"/>
      <c r="J165" s="35">
        <f t="shared" si="5"/>
        <v>0</v>
      </c>
      <c r="N165" s="57">
        <f t="shared" si="6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161"/>
      <c r="G166" s="127"/>
      <c r="H166" s="162"/>
      <c r="I166" s="161"/>
      <c r="J166" s="35">
        <f t="shared" si="5"/>
        <v>0</v>
      </c>
      <c r="N166" s="57">
        <f t="shared" si="6"/>
        <v>0</v>
      </c>
      <c r="O166" s="302"/>
      <c r="P166" s="316"/>
      <c r="Q166" s="163"/>
      <c r="R166" s="164"/>
      <c r="S166" s="165"/>
      <c r="T166" s="166"/>
      <c r="U166" s="167"/>
      <c r="V166" s="168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4"/>
      <c r="D168" s="154"/>
      <c r="E168" s="155"/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0"/>
      <c r="D172" s="170"/>
      <c r="E172" s="109"/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53"/>
      <c r="B178" s="107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71"/>
      <c r="B179" s="61"/>
      <c r="C179" s="157"/>
      <c r="D179" s="157"/>
      <c r="E179" s="158"/>
      <c r="F179" s="51"/>
      <c r="G179" s="49"/>
      <c r="H179" s="131"/>
      <c r="I179" s="51"/>
      <c r="J179" s="35">
        <f t="shared" si="5"/>
        <v>0</v>
      </c>
      <c r="K179" s="56"/>
      <c r="L179" s="52"/>
      <c r="M179" s="52"/>
      <c r="N179" s="57">
        <f>K179*I179</f>
        <v>0</v>
      </c>
      <c r="O179" s="301"/>
      <c r="P179" s="317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74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74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63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7"/>
      <c r="B199" s="159"/>
      <c r="C199" s="148"/>
      <c r="D199" s="148"/>
      <c r="E199" s="130"/>
      <c r="F199" s="51"/>
      <c r="G199" s="49"/>
      <c r="H199" s="50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6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ref="J205:J248" si="7">I205-F205</f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7"/>
      <c r="D214" s="177"/>
      <c r="E214" s="97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69"/>
      <c r="D216" s="169"/>
      <c r="E216" s="114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0"/>
      <c r="D218" s="170"/>
      <c r="E218" s="109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54"/>
      <c r="D220" s="154"/>
      <c r="E220" s="155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96"/>
      <c r="D221" s="96"/>
      <c r="E221" s="97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07"/>
      <c r="C222" s="129"/>
      <c r="D222" s="129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29"/>
      <c r="D224" s="129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78"/>
      <c r="B225" s="179"/>
      <c r="C225" s="129"/>
      <c r="D225" s="129"/>
      <c r="E225" s="130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29"/>
      <c r="D226" s="129"/>
      <c r="E226" s="130"/>
      <c r="F226" s="51"/>
      <c r="G226" s="127"/>
      <c r="H226" s="50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08"/>
      <c r="B227" s="179"/>
      <c r="C227" s="129"/>
      <c r="D227" s="129"/>
      <c r="E227" s="130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79"/>
      <c r="C229" s="95"/>
      <c r="D229" s="95"/>
      <c r="E229" s="114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46"/>
      <c r="D230" s="146"/>
      <c r="E230" s="147"/>
      <c r="F230" s="51"/>
      <c r="G230" s="127"/>
      <c r="H230" s="143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79"/>
      <c r="C231" s="181"/>
      <c r="D231" s="181"/>
      <c r="E231" s="158"/>
      <c r="F231" s="51"/>
      <c r="G231" s="127"/>
      <c r="H231" s="143"/>
      <c r="I231" s="51"/>
      <c r="J231" s="35">
        <f t="shared" si="7"/>
        <v>0</v>
      </c>
      <c r="K231" s="56"/>
      <c r="L231" s="182"/>
      <c r="M231" s="183"/>
      <c r="N231" s="57">
        <f t="shared" ref="N231:N240" si="8">K231*I231-M231</f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26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4"/>
      <c r="C233" s="116"/>
      <c r="D233" s="116"/>
      <c r="E233" s="117"/>
      <c r="F233" s="116"/>
      <c r="G233" s="116"/>
      <c r="H233" s="726"/>
      <c r="I233" s="48"/>
      <c r="J233" s="35">
        <f t="shared" si="7"/>
        <v>0</v>
      </c>
      <c r="K233" s="56"/>
      <c r="L233" s="182"/>
      <c r="M233" s="183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26"/>
      <c r="I234" s="48"/>
      <c r="J234" s="35">
        <f t="shared" si="7"/>
        <v>0</v>
      </c>
      <c r="K234" s="56"/>
      <c r="L234" s="182"/>
      <c r="M234" s="183"/>
      <c r="N234" s="57">
        <f t="shared" si="8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26"/>
      <c r="I235" s="48"/>
      <c r="J235" s="35">
        <f t="shared" si="7"/>
        <v>0</v>
      </c>
      <c r="K235" s="56"/>
      <c r="L235" s="182"/>
      <c r="M235" s="183"/>
      <c r="N235" s="57">
        <f t="shared" si="8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726"/>
      <c r="I236" s="48"/>
      <c r="J236" s="35">
        <f t="shared" si="7"/>
        <v>0</v>
      </c>
      <c r="K236" s="56"/>
      <c r="L236" s="182"/>
      <c r="M236" s="183"/>
      <c r="N236" s="57">
        <f t="shared" si="8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7"/>
      <c r="E237" s="188"/>
      <c r="F237" s="34"/>
      <c r="G237" s="189"/>
      <c r="H237" s="190"/>
      <c r="I237" s="51"/>
      <c r="J237" s="35">
        <f t="shared" si="7"/>
        <v>0</v>
      </c>
      <c r="K237" s="56"/>
      <c r="L237" s="182"/>
      <c r="M237" s="191"/>
      <c r="N237" s="57">
        <f t="shared" si="8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7"/>
        <v>0</v>
      </c>
      <c r="K238" s="56"/>
      <c r="L238" s="182"/>
      <c r="M238" s="191"/>
      <c r="N238" s="57">
        <f t="shared" si="8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6"/>
      <c r="E239" s="192"/>
      <c r="F239" s="51"/>
      <c r="G239" s="127"/>
      <c r="H239" s="143"/>
      <c r="I239" s="51"/>
      <c r="J239" s="35">
        <f t="shared" si="7"/>
        <v>0</v>
      </c>
      <c r="K239" s="56"/>
      <c r="L239" s="182"/>
      <c r="M239" s="191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93"/>
      <c r="D240" s="193"/>
      <c r="E240" s="194"/>
      <c r="F240" s="51"/>
      <c r="G240" s="127"/>
      <c r="H240" s="143"/>
      <c r="I240" s="51"/>
      <c r="J240" s="35">
        <f t="shared" si="7"/>
        <v>0</v>
      </c>
      <c r="K240" s="56"/>
      <c r="L240" s="182"/>
      <c r="M240" s="191"/>
      <c r="N240" s="57">
        <f t="shared" si="8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7"/>
        <v>0</v>
      </c>
      <c r="K241" s="198"/>
      <c r="L241" s="198"/>
      <c r="M241" s="198"/>
      <c r="N241" s="199">
        <f t="shared" ref="N241:N252" si="9">K241*I241</f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7"/>
        <v>0</v>
      </c>
      <c r="K242" s="198"/>
      <c r="L242" s="198"/>
      <c r="M242" s="198"/>
      <c r="N242" s="199">
        <f t="shared" si="9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7"/>
        <v>0</v>
      </c>
      <c r="K243" s="198"/>
      <c r="L243" s="198"/>
      <c r="M243" s="198"/>
      <c r="N243" s="199">
        <f t="shared" si="9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203"/>
      <c r="I244" s="161">
        <v>0</v>
      </c>
      <c r="J244" s="35">
        <f t="shared" si="7"/>
        <v>0</v>
      </c>
      <c r="K244" s="198"/>
      <c r="L244" s="198"/>
      <c r="M244" s="198"/>
      <c r="N244" s="199">
        <f t="shared" si="9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204"/>
      <c r="B245" s="107"/>
      <c r="C245" s="107"/>
      <c r="D245" s="107"/>
      <c r="E245" s="196"/>
      <c r="F245" s="161"/>
      <c r="G245" s="127"/>
      <c r="H245" s="205"/>
      <c r="I245" s="161">
        <v>0</v>
      </c>
      <c r="J245" s="35">
        <f t="shared" si="7"/>
        <v>0</v>
      </c>
      <c r="K245" s="198"/>
      <c r="L245" s="198"/>
      <c r="M245" s="198"/>
      <c r="N245" s="199">
        <f t="shared" si="9"/>
        <v>0</v>
      </c>
      <c r="O245" s="303"/>
      <c r="P245" s="316"/>
      <c r="Q245" s="39"/>
      <c r="R245" s="200"/>
      <c r="S245" s="201"/>
      <c r="T245" s="202"/>
      <c r="U245" s="43"/>
      <c r="V245" s="44"/>
    </row>
    <row r="246" spans="1:22" x14ac:dyDescent="0.25">
      <c r="A246" s="206"/>
      <c r="B246" s="207"/>
      <c r="H246" s="212"/>
      <c r="I246" s="210">
        <v>0</v>
      </c>
      <c r="J246" s="35">
        <f t="shared" si="7"/>
        <v>0</v>
      </c>
      <c r="K246" s="213"/>
      <c r="L246" s="213"/>
      <c r="M246" s="213"/>
      <c r="N246" s="199">
        <f t="shared" si="9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x14ac:dyDescent="0.25">
      <c r="A247" s="206"/>
      <c r="B247" s="207"/>
      <c r="I247" s="210">
        <v>0</v>
      </c>
      <c r="J247" s="35">
        <f t="shared" si="7"/>
        <v>0</v>
      </c>
      <c r="K247" s="213"/>
      <c r="L247" s="213"/>
      <c r="M247" s="213"/>
      <c r="N247" s="199">
        <f t="shared" si="9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6.5" thickBot="1" x14ac:dyDescent="0.3">
      <c r="A248" s="206"/>
      <c r="B248" s="207"/>
      <c r="I248" s="215">
        <v>0</v>
      </c>
      <c r="J248" s="35">
        <f t="shared" si="7"/>
        <v>0</v>
      </c>
      <c r="K248" s="213"/>
      <c r="L248" s="213"/>
      <c r="M248" s="213"/>
      <c r="N248" s="199">
        <f t="shared" si="9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ht="19.5" thickTop="1" x14ac:dyDescent="0.3">
      <c r="A249" s="206"/>
      <c r="B249" s="207"/>
      <c r="F249" s="831" t="s">
        <v>19</v>
      </c>
      <c r="G249" s="831"/>
      <c r="H249" s="832"/>
      <c r="I249" s="216">
        <f>SUM(I4:I248)</f>
        <v>366722.00509999989</v>
      </c>
      <c r="J249" s="217"/>
      <c r="K249" s="213"/>
      <c r="L249" s="218"/>
      <c r="M249" s="213"/>
      <c r="N249" s="199">
        <f t="shared" si="9"/>
        <v>0</v>
      </c>
      <c r="O249" s="303"/>
      <c r="P249" s="316"/>
      <c r="Q249" s="163"/>
      <c r="R249" s="200"/>
      <c r="S249" s="219"/>
      <c r="T249" s="166"/>
      <c r="U249" s="167"/>
      <c r="V249" s="44"/>
    </row>
    <row r="250" spans="1:22" ht="19.5" thickBot="1" x14ac:dyDescent="0.3">
      <c r="A250" s="220"/>
      <c r="B250" s="207"/>
      <c r="I250" s="221"/>
      <c r="J250" s="217"/>
      <c r="K250" s="213"/>
      <c r="L250" s="218"/>
      <c r="M250" s="213"/>
      <c r="N250" s="199">
        <f t="shared" si="9"/>
        <v>0</v>
      </c>
      <c r="O250" s="304"/>
      <c r="Q250" s="10"/>
      <c r="R250" s="222"/>
      <c r="S250" s="223"/>
      <c r="T250" s="224"/>
      <c r="V250" s="15"/>
    </row>
    <row r="251" spans="1:22" ht="16.5" thickTop="1" x14ac:dyDescent="0.25">
      <c r="A251" s="206"/>
      <c r="B251" s="207"/>
      <c r="J251" s="210"/>
      <c r="K251" s="213"/>
      <c r="L251" s="213"/>
      <c r="M251" s="213"/>
      <c r="N251" s="199">
        <f t="shared" si="9"/>
        <v>0</v>
      </c>
      <c r="O251" s="304"/>
      <c r="Q251" s="10"/>
      <c r="R251" s="222"/>
      <c r="S251" s="223"/>
      <c r="T251" s="224"/>
      <c r="V251" s="15"/>
    </row>
    <row r="252" spans="1:22" ht="16.5" thickBot="1" x14ac:dyDescent="0.3">
      <c r="A252" s="206"/>
      <c r="B252" s="207"/>
      <c r="J252" s="210"/>
      <c r="K252" s="226"/>
      <c r="N252" s="199">
        <f t="shared" si="9"/>
        <v>0</v>
      </c>
      <c r="O252" s="305"/>
      <c r="Q252" s="10"/>
      <c r="R252" s="222"/>
      <c r="S252" s="223"/>
      <c r="T252" s="227"/>
      <c r="V252" s="15"/>
    </row>
    <row r="253" spans="1:22" ht="17.25" thickTop="1" thickBot="1" x14ac:dyDescent="0.3">
      <c r="A253" s="206"/>
      <c r="H253" s="228"/>
      <c r="I253" s="229" t="s">
        <v>20</v>
      </c>
      <c r="J253" s="230"/>
      <c r="K253" s="230"/>
      <c r="L253" s="231">
        <f>SUM(L241:L252)</f>
        <v>0</v>
      </c>
      <c r="M253" s="232"/>
      <c r="N253" s="233">
        <f>SUM(N4:N252)</f>
        <v>13803534.057800002</v>
      </c>
      <c r="O253" s="306"/>
      <c r="Q253" s="234">
        <f>SUM(Q4:Q252)</f>
        <v>320800</v>
      </c>
      <c r="R253" s="9"/>
      <c r="S253" s="235">
        <f>SUM(S16:S252)</f>
        <v>0</v>
      </c>
      <c r="T253" s="236"/>
      <c r="U253" s="237"/>
      <c r="V253" s="238">
        <f>SUM(V241:V252)</f>
        <v>0</v>
      </c>
    </row>
    <row r="254" spans="1:22" x14ac:dyDescent="0.25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6.5" thickBot="1" x14ac:dyDescent="0.3">
      <c r="A255" s="206"/>
      <c r="H255" s="228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ht="19.5" thickTop="1" x14ac:dyDescent="0.25">
      <c r="A256" s="206"/>
      <c r="I256" s="246" t="s">
        <v>21</v>
      </c>
      <c r="J256" s="247"/>
      <c r="K256" s="247"/>
      <c r="L256" s="248"/>
      <c r="M256" s="248"/>
      <c r="N256" s="249">
        <f>V253+S253+Q253+N253+L253</f>
        <v>14124334.057800002</v>
      </c>
      <c r="O256" s="307"/>
      <c r="R256" s="222"/>
      <c r="S256" s="243"/>
      <c r="U256" s="245"/>
      <c r="V256"/>
    </row>
    <row r="257" spans="1:22" ht="19.5" thickBot="1" x14ac:dyDescent="0.3">
      <c r="A257" s="250"/>
      <c r="I257" s="251"/>
      <c r="J257" s="252"/>
      <c r="K257" s="252"/>
      <c r="L257" s="253"/>
      <c r="M257" s="253"/>
      <c r="N257" s="254"/>
      <c r="O257" s="308"/>
      <c r="R257" s="222"/>
      <c r="S257" s="243"/>
      <c r="U257" s="245"/>
      <c r="V257"/>
    </row>
    <row r="258" spans="1:22" ht="16.5" thickTop="1" x14ac:dyDescent="0.25">
      <c r="A258" s="250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x14ac:dyDescent="0.25">
      <c r="A260" s="206"/>
      <c r="I260" s="239"/>
      <c r="J260" s="255"/>
      <c r="K260" s="241"/>
      <c r="L260" s="241"/>
      <c r="M260" s="241"/>
      <c r="N260" s="199"/>
      <c r="O260" s="309"/>
      <c r="R260" s="222"/>
      <c r="S260" s="243"/>
      <c r="U260" s="245"/>
      <c r="V260"/>
    </row>
    <row r="261" spans="1:22" x14ac:dyDescent="0.25">
      <c r="A261" s="250"/>
      <c r="N261" s="199"/>
      <c r="O261" s="310"/>
      <c r="R261" s="222"/>
      <c r="S261" s="243"/>
      <c r="U261" s="245"/>
      <c r="V261"/>
    </row>
    <row r="262" spans="1:22" x14ac:dyDescent="0.25">
      <c r="A262" s="250"/>
      <c r="O262" s="310"/>
      <c r="S262" s="243"/>
      <c r="U262" s="245"/>
      <c r="V262"/>
    </row>
    <row r="263" spans="1:22" x14ac:dyDescent="0.25">
      <c r="A263" s="206"/>
      <c r="B263" s="207"/>
      <c r="N263" s="199"/>
      <c r="O263" s="306"/>
      <c r="S263" s="243"/>
      <c r="U263" s="245"/>
      <c r="V263"/>
    </row>
    <row r="264" spans="1:22" x14ac:dyDescent="0.25">
      <c r="A264" s="250"/>
      <c r="B264" s="207"/>
      <c r="N264" s="199"/>
      <c r="O264" s="306"/>
      <c r="S264" s="243"/>
      <c r="U264" s="245"/>
      <c r="V264"/>
    </row>
    <row r="265" spans="1:22" x14ac:dyDescent="0.25">
      <c r="A265" s="206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50"/>
      <c r="B266" s="207"/>
      <c r="I266" s="239"/>
      <c r="J266" s="240"/>
      <c r="K266" s="241"/>
      <c r="L266" s="241"/>
      <c r="M266" s="241"/>
      <c r="N266" s="199"/>
      <c r="O266" s="306"/>
      <c r="S266" s="243"/>
      <c r="U266" s="245"/>
      <c r="V266"/>
    </row>
    <row r="267" spans="1:22" x14ac:dyDescent="0.25">
      <c r="A267" s="206"/>
      <c r="B267" s="207"/>
      <c r="I267" s="258"/>
      <c r="J267" s="237"/>
      <c r="K267" s="237"/>
      <c r="N267" s="199"/>
      <c r="O267" s="306"/>
      <c r="S267" s="243"/>
      <c r="U267" s="245"/>
      <c r="V267"/>
    </row>
    <row r="268" spans="1:22" x14ac:dyDescent="0.25">
      <c r="A268" s="250"/>
      <c r="S268" s="243"/>
      <c r="U268" s="245"/>
      <c r="V268"/>
    </row>
    <row r="269" spans="1:22" x14ac:dyDescent="0.25">
      <c r="A269" s="206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64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2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</sheetData>
  <mergeCells count="18">
    <mergeCell ref="W1:X1"/>
    <mergeCell ref="O53:O54"/>
    <mergeCell ref="L78:M79"/>
    <mergeCell ref="A53:A54"/>
    <mergeCell ref="C53:C54"/>
    <mergeCell ref="H53:H54"/>
    <mergeCell ref="A58:A59"/>
    <mergeCell ref="C58:C59"/>
    <mergeCell ref="H58:H59"/>
    <mergeCell ref="O58:O59"/>
    <mergeCell ref="P58:P59"/>
    <mergeCell ref="A60:A61"/>
    <mergeCell ref="C60:C61"/>
    <mergeCell ref="H60:H61"/>
    <mergeCell ref="O60:O61"/>
    <mergeCell ref="P60:P61"/>
    <mergeCell ref="F249:H249"/>
    <mergeCell ref="A1:J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78"/>
  <sheetViews>
    <sheetView workbookViewId="0">
      <pane xSplit="7" ySplit="3" topLeftCell="O46" activePane="bottomRight" state="frozen"/>
      <selection pane="topRight" activeCell="H1" sqref="H1"/>
      <selection pane="bottomLeft" activeCell="A4" sqref="A4"/>
      <selection pane="bottomRight" activeCell="O61" sqref="O6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657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7" t="s">
        <v>686</v>
      </c>
      <c r="I4" s="34">
        <v>22515</v>
      </c>
      <c r="J4" s="35">
        <f t="shared" ref="J4:J136" si="0">I4-F4</f>
        <v>535</v>
      </c>
      <c r="K4" s="322">
        <v>36</v>
      </c>
      <c r="L4" s="760"/>
      <c r="M4" s="760"/>
      <c r="N4" s="38">
        <f t="shared" ref="N4:N140" si="1">K4*I4</f>
        <v>810540</v>
      </c>
      <c r="O4" s="510"/>
      <c r="P4" s="699"/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2" si="2">D5*F5</f>
        <v>0</v>
      </c>
      <c r="F5" s="275">
        <v>0</v>
      </c>
      <c r="G5" s="276">
        <v>44440</v>
      </c>
      <c r="H5" s="50" t="s">
        <v>686</v>
      </c>
      <c r="I5" s="51">
        <v>5675</v>
      </c>
      <c r="J5" s="35">
        <f t="shared" si="0"/>
        <v>5675</v>
      </c>
      <c r="K5" s="322">
        <v>36</v>
      </c>
      <c r="L5" s="323"/>
      <c r="M5" s="323"/>
      <c r="N5" s="38">
        <f t="shared" si="1"/>
        <v>204300</v>
      </c>
      <c r="O5" s="722"/>
      <c r="P5" s="723"/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687</v>
      </c>
      <c r="I6" s="51">
        <v>23795</v>
      </c>
      <c r="J6" s="35">
        <f t="shared" si="0"/>
        <v>445</v>
      </c>
      <c r="K6" s="322">
        <v>36</v>
      </c>
      <c r="L6" s="323"/>
      <c r="M6" s="323"/>
      <c r="N6" s="38">
        <f t="shared" si="1"/>
        <v>856620</v>
      </c>
      <c r="O6" s="722"/>
      <c r="P6" s="723"/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687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2"/>
      <c r="P7" s="723"/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150</v>
      </c>
      <c r="B8" s="273" t="s">
        <v>30</v>
      </c>
      <c r="C8" s="274"/>
      <c r="D8" s="93"/>
      <c r="E8" s="559">
        <f t="shared" si="2"/>
        <v>0</v>
      </c>
      <c r="F8" s="275">
        <v>21520</v>
      </c>
      <c r="G8" s="276">
        <v>44444</v>
      </c>
      <c r="H8" s="50"/>
      <c r="I8" s="51">
        <v>21535</v>
      </c>
      <c r="J8" s="35">
        <f t="shared" si="0"/>
        <v>15</v>
      </c>
      <c r="K8" s="322">
        <v>35.5</v>
      </c>
      <c r="L8" s="323"/>
      <c r="M8" s="323"/>
      <c r="N8" s="38">
        <f t="shared" si="1"/>
        <v>764492.5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44444</v>
      </c>
      <c r="H9" s="50"/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661</v>
      </c>
      <c r="B10" s="273" t="s">
        <v>30</v>
      </c>
      <c r="C10" s="274"/>
      <c r="D10" s="173"/>
      <c r="E10" s="559">
        <f t="shared" si="2"/>
        <v>0</v>
      </c>
      <c r="F10" s="275">
        <v>22430</v>
      </c>
      <c r="G10" s="276">
        <v>44446</v>
      </c>
      <c r="H10" s="50"/>
      <c r="I10" s="51">
        <v>22790</v>
      </c>
      <c r="J10" s="35">
        <f t="shared" si="0"/>
        <v>360</v>
      </c>
      <c r="K10" s="322">
        <v>35.5</v>
      </c>
      <c r="L10" s="323"/>
      <c r="M10" s="323"/>
      <c r="N10" s="38">
        <f t="shared" si="1"/>
        <v>809045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/>
      <c r="D11" s="93"/>
      <c r="E11" s="559">
        <f t="shared" si="2"/>
        <v>0</v>
      </c>
      <c r="F11" s="275">
        <v>0</v>
      </c>
      <c r="G11" s="276">
        <v>44446</v>
      </c>
      <c r="H11" s="50"/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/>
      <c r="D12" s="93"/>
      <c r="E12" s="559">
        <f t="shared" si="2"/>
        <v>0</v>
      </c>
      <c r="F12" s="275">
        <v>21100</v>
      </c>
      <c r="G12" s="276">
        <v>44447</v>
      </c>
      <c r="H12" s="677"/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44447</v>
      </c>
      <c r="H13" s="55"/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/>
      <c r="D14" s="93"/>
      <c r="E14" s="559">
        <f t="shared" si="2"/>
        <v>0</v>
      </c>
      <c r="F14" s="275">
        <v>22460</v>
      </c>
      <c r="G14" s="276">
        <v>44448</v>
      </c>
      <c r="H14" s="55"/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/>
      <c r="D15" s="93"/>
      <c r="E15" s="559">
        <f t="shared" si="2"/>
        <v>0</v>
      </c>
      <c r="F15" s="275">
        <v>0</v>
      </c>
      <c r="G15" s="276">
        <v>44448</v>
      </c>
      <c r="H15" s="677"/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665</v>
      </c>
      <c r="B16" s="273"/>
      <c r="C16" s="274"/>
      <c r="D16" s="93"/>
      <c r="E16" s="559">
        <f t="shared" si="2"/>
        <v>0</v>
      </c>
      <c r="F16" s="275"/>
      <c r="G16" s="276"/>
      <c r="H16" s="677"/>
      <c r="I16" s="51"/>
      <c r="J16" s="35">
        <f t="shared" si="0"/>
        <v>0</v>
      </c>
      <c r="K16" s="581"/>
      <c r="L16" s="323"/>
      <c r="M16" s="323"/>
      <c r="N16" s="57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/>
      <c r="B17" s="273"/>
      <c r="C17" s="274"/>
      <c r="D17" s="93"/>
      <c r="E17" s="559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/>
      <c r="B18" s="273"/>
      <c r="C18" s="274"/>
      <c r="D18" s="93"/>
      <c r="E18" s="559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/>
      <c r="B19" s="273"/>
      <c r="C19" s="274"/>
      <c r="D19" s="93"/>
      <c r="E19" s="559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/>
      <c r="B20" s="273"/>
      <c r="C20" s="274"/>
      <c r="D20" s="93"/>
      <c r="E20" s="559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/>
      <c r="B21" s="273"/>
      <c r="C21" s="274"/>
      <c r="D21" s="93"/>
      <c r="E21" s="559">
        <f t="shared" si="2"/>
        <v>0</v>
      </c>
      <c r="F21" s="275"/>
      <c r="G21" s="276"/>
      <c r="H21" s="50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8" thickTop="1" x14ac:dyDescent="0.3">
      <c r="A22" s="281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6"/>
      <c r="B52" s="71"/>
      <c r="C52" s="319"/>
      <c r="D52" s="319"/>
      <c r="E52" s="614"/>
      <c r="F52" s="74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x14ac:dyDescent="0.3">
      <c r="A53" s="279" t="s">
        <v>55</v>
      </c>
      <c r="B53" s="292" t="s">
        <v>56</v>
      </c>
      <c r="C53" s="777" t="s">
        <v>673</v>
      </c>
      <c r="D53" s="716"/>
      <c r="E53" s="607"/>
      <c r="F53" s="772">
        <v>1464</v>
      </c>
      <c r="G53" s="276">
        <v>44455</v>
      </c>
      <c r="H53" s="778">
        <v>564</v>
      </c>
      <c r="I53" s="320">
        <v>1464</v>
      </c>
      <c r="J53" s="35">
        <f t="shared" si="0"/>
        <v>0</v>
      </c>
      <c r="K53" s="322">
        <v>78</v>
      </c>
      <c r="L53" s="323"/>
      <c r="M53" s="323"/>
      <c r="N53" s="331">
        <f t="shared" si="1"/>
        <v>114192</v>
      </c>
      <c r="O53" s="508" t="s">
        <v>35</v>
      </c>
      <c r="P53" s="702">
        <v>44442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761"/>
      <c r="B54" s="292" t="s">
        <v>397</v>
      </c>
      <c r="C54" s="762"/>
      <c r="D54" s="717"/>
      <c r="E54" s="607"/>
      <c r="F54" s="51"/>
      <c r="G54" s="49"/>
      <c r="H54" s="768"/>
      <c r="I54" s="51"/>
      <c r="J54" s="35">
        <f t="shared" si="0"/>
        <v>0</v>
      </c>
      <c r="K54" s="36"/>
      <c r="L54" s="52"/>
      <c r="M54" s="52"/>
      <c r="N54" s="331">
        <f t="shared" si="1"/>
        <v>0</v>
      </c>
      <c r="O54" s="508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56"/>
      <c r="B55" s="328"/>
      <c r="C55" s="718"/>
      <c r="D55" s="608"/>
      <c r="E55" s="607"/>
      <c r="F55" s="51"/>
      <c r="G55" s="49"/>
      <c r="H55" s="618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58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7.25" x14ac:dyDescent="0.3">
      <c r="A58" s="291"/>
      <c r="B58" s="763"/>
      <c r="C58" s="708"/>
      <c r="D58" s="764"/>
      <c r="E58" s="765"/>
      <c r="F58" s="766"/>
      <c r="G58" s="41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102" t="s">
        <v>32</v>
      </c>
      <c r="B59" s="286" t="s">
        <v>667</v>
      </c>
      <c r="C59" s="619" t="s">
        <v>668</v>
      </c>
      <c r="D59" s="610"/>
      <c r="E59" s="609"/>
      <c r="F59" s="51">
        <v>500</v>
      </c>
      <c r="G59" s="49">
        <v>44440</v>
      </c>
      <c r="H59" s="621" t="s">
        <v>669</v>
      </c>
      <c r="I59" s="51">
        <v>500</v>
      </c>
      <c r="J59" s="35">
        <f t="shared" si="0"/>
        <v>0</v>
      </c>
      <c r="K59" s="36">
        <v>60</v>
      </c>
      <c r="L59" s="52"/>
      <c r="M59" s="52"/>
      <c r="N59" s="38">
        <f t="shared" si="1"/>
        <v>30000</v>
      </c>
      <c r="O59" s="508" t="s">
        <v>35</v>
      </c>
      <c r="P59" s="702">
        <v>44441</v>
      </c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 t="s">
        <v>32</v>
      </c>
      <c r="B60" s="286" t="s">
        <v>667</v>
      </c>
      <c r="C60" s="619" t="s">
        <v>690</v>
      </c>
      <c r="D60" s="610"/>
      <c r="E60" s="609"/>
      <c r="F60" s="51">
        <v>438</v>
      </c>
      <c r="G60" s="49">
        <v>44448</v>
      </c>
      <c r="H60" s="621" t="s">
        <v>691</v>
      </c>
      <c r="I60" s="51">
        <v>438</v>
      </c>
      <c r="J60" s="35">
        <f t="shared" si="0"/>
        <v>0</v>
      </c>
      <c r="K60" s="36">
        <v>60</v>
      </c>
      <c r="L60" s="52"/>
      <c r="M60" s="52"/>
      <c r="N60" s="38">
        <f t="shared" si="1"/>
        <v>26280</v>
      </c>
      <c r="O60" s="508" t="s">
        <v>212</v>
      </c>
      <c r="P60" s="702">
        <v>44449</v>
      </c>
      <c r="Q60" s="508"/>
      <c r="R60" s="40"/>
      <c r="S60" s="41"/>
      <c r="T60" s="42"/>
      <c r="U60" s="43"/>
      <c r="V60" s="44"/>
    </row>
    <row r="61" spans="1:24" ht="18.75" x14ac:dyDescent="0.3">
      <c r="A61" s="53"/>
      <c r="B61" s="286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41"/>
      <c r="T61" s="42"/>
      <c r="U61" s="43"/>
      <c r="V61" s="44"/>
    </row>
    <row r="62" spans="1:24" ht="17.25" customHeight="1" x14ac:dyDescent="0.3">
      <c r="A62" s="102"/>
      <c r="B62" s="286"/>
      <c r="C62" s="619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276"/>
      <c r="Q62" s="508"/>
      <c r="R62" s="40"/>
      <c r="S62" s="41"/>
      <c r="T62" s="42"/>
      <c r="U62" s="43"/>
      <c r="V62" s="44"/>
    </row>
    <row r="63" spans="1:24" ht="18.75" customHeight="1" x14ac:dyDescent="0.3">
      <c r="A63" s="102"/>
      <c r="B63" s="286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276"/>
      <c r="Q63" s="508"/>
      <c r="R63" s="40"/>
      <c r="S63" s="41"/>
      <c r="T63" s="42"/>
      <c r="U63" s="43"/>
      <c r="V63" s="44"/>
    </row>
    <row r="64" spans="1:24" ht="18.75" x14ac:dyDescent="0.3">
      <c r="A64" s="53"/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8.75" customHeight="1" x14ac:dyDescent="0.3">
      <c r="A65" s="287"/>
      <c r="B65" s="286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/>
      <c r="B66" s="286"/>
      <c r="C66" s="619"/>
      <c r="D66" s="610"/>
      <c r="E66" s="609"/>
      <c r="F66" s="51"/>
      <c r="G66" s="49"/>
      <c r="H66" s="622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286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286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286"/>
      <c r="C69" s="767"/>
      <c r="D69" s="596"/>
      <c r="E69" s="97"/>
      <c r="F69" s="320"/>
      <c r="G69" s="276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286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927"/>
      <c r="M74" s="92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927"/>
      <c r="M75" s="928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59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59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59"/>
      <c r="D107" s="759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59"/>
      <c r="D109" s="759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5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5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5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5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5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37"/>
      <c r="L142" s="133"/>
      <c r="M142" s="133"/>
      <c r="N142" s="136">
        <f t="shared" ref="N142:N226" si="6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5"/>
        <v>0</v>
      </c>
      <c r="K143" s="56"/>
      <c r="L143" s="133"/>
      <c r="M143" s="133"/>
      <c r="N143" s="57">
        <f t="shared" si="6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5"/>
        <v>0</v>
      </c>
      <c r="K144" s="137"/>
      <c r="L144" s="133"/>
      <c r="M144" s="133"/>
      <c r="N144" s="136">
        <f t="shared" si="6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5"/>
        <v>0</v>
      </c>
      <c r="K145" s="137"/>
      <c r="L145" s="133"/>
      <c r="M145" s="133"/>
      <c r="N145" s="136">
        <f t="shared" si="6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5"/>
        <v>0</v>
      </c>
      <c r="K146" s="137"/>
      <c r="L146" s="145"/>
      <c r="M146" s="145"/>
      <c r="N146" s="136">
        <f t="shared" si="6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5"/>
        <v>0</v>
      </c>
      <c r="K147" s="137"/>
      <c r="L147" s="145"/>
      <c r="M147" s="145"/>
      <c r="N147" s="136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5"/>
        <v>0</v>
      </c>
      <c r="K148" s="137"/>
      <c r="L148" s="145"/>
      <c r="M148" s="145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5"/>
        <v>0</v>
      </c>
      <c r="K150" s="56"/>
      <c r="L150" s="52"/>
      <c r="M150" s="52"/>
      <c r="N150" s="57">
        <f t="shared" si="6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5"/>
        <v>0</v>
      </c>
      <c r="K151" s="56"/>
      <c r="L151" s="52"/>
      <c r="M151" s="52"/>
      <c r="N151" s="57">
        <f t="shared" si="6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5"/>
        <v>0</v>
      </c>
      <c r="N161" s="57">
        <f t="shared" si="6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5"/>
        <v>0</v>
      </c>
      <c r="N162" s="57">
        <f t="shared" si="6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7">I201-F201</f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7"/>
        <v>0</v>
      </c>
      <c r="K227" s="56"/>
      <c r="L227" s="182"/>
      <c r="M227" s="183"/>
      <c r="N227" s="57">
        <f t="shared" ref="N227:N236" si="8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59"/>
      <c r="I228" s="48"/>
      <c r="J228" s="35">
        <f t="shared" si="7"/>
        <v>0</v>
      </c>
      <c r="K228" s="56"/>
      <c r="L228" s="182"/>
      <c r="M228" s="183"/>
      <c r="N228" s="57">
        <f t="shared" si="8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59"/>
      <c r="I229" s="48"/>
      <c r="J229" s="35">
        <f t="shared" si="7"/>
        <v>0</v>
      </c>
      <c r="K229" s="56"/>
      <c r="L229" s="182"/>
      <c r="M229" s="183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59"/>
      <c r="I230" s="48"/>
      <c r="J230" s="35">
        <f t="shared" si="7"/>
        <v>0</v>
      </c>
      <c r="K230" s="56"/>
      <c r="L230" s="182"/>
      <c r="M230" s="183"/>
      <c r="N230" s="57">
        <f t="shared" si="8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59"/>
      <c r="I231" s="48"/>
      <c r="J231" s="35">
        <f t="shared" si="7"/>
        <v>0</v>
      </c>
      <c r="K231" s="56"/>
      <c r="L231" s="182"/>
      <c r="M231" s="183"/>
      <c r="N231" s="57">
        <f t="shared" si="8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59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7"/>
        <v>0</v>
      </c>
      <c r="K233" s="56"/>
      <c r="L233" s="182"/>
      <c r="M233" s="191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7"/>
        <v>0</v>
      </c>
      <c r="K234" s="56"/>
      <c r="L234" s="182"/>
      <c r="M234" s="191"/>
      <c r="N234" s="57">
        <f t="shared" si="8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7"/>
        <v>0</v>
      </c>
      <c r="K235" s="56"/>
      <c r="L235" s="182"/>
      <c r="M235" s="191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7"/>
        <v>0</v>
      </c>
      <c r="K236" s="56"/>
      <c r="L236" s="182"/>
      <c r="M236" s="191"/>
      <c r="N236" s="57">
        <f t="shared" si="8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7"/>
        <v>0</v>
      </c>
      <c r="K237" s="198"/>
      <c r="L237" s="198"/>
      <c r="M237" s="198"/>
      <c r="N237" s="199">
        <f t="shared" ref="N237:N248" si="9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7"/>
        <v>0</v>
      </c>
      <c r="K238" s="198"/>
      <c r="L238" s="198"/>
      <c r="M238" s="198"/>
      <c r="N238" s="199">
        <f t="shared" si="9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7"/>
        <v>0</v>
      </c>
      <c r="K239" s="198"/>
      <c r="L239" s="198"/>
      <c r="M239" s="198"/>
      <c r="N239" s="199">
        <f t="shared" si="9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7"/>
        <v>0</v>
      </c>
      <c r="K240" s="198"/>
      <c r="L240" s="198"/>
      <c r="M240" s="198"/>
      <c r="N240" s="199">
        <f t="shared" si="9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7"/>
        <v>0</v>
      </c>
      <c r="K241" s="198"/>
      <c r="L241" s="198"/>
      <c r="M241" s="198"/>
      <c r="N241" s="199">
        <f t="shared" si="9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7"/>
        <v>0</v>
      </c>
      <c r="K242" s="213"/>
      <c r="L242" s="213"/>
      <c r="M242" s="213"/>
      <c r="N242" s="199">
        <f t="shared" si="9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7"/>
        <v>0</v>
      </c>
      <c r="K243" s="213"/>
      <c r="L243" s="213"/>
      <c r="M243" s="213"/>
      <c r="N243" s="199">
        <f t="shared" si="9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7"/>
        <v>0</v>
      </c>
      <c r="K244" s="213"/>
      <c r="L244" s="213"/>
      <c r="M244" s="213"/>
      <c r="N244" s="199">
        <f t="shared" si="9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831" t="s">
        <v>19</v>
      </c>
      <c r="G245" s="831"/>
      <c r="H245" s="832"/>
      <c r="I245" s="216">
        <f>SUM(I4:I244)</f>
        <v>172882</v>
      </c>
      <c r="J245" s="217"/>
      <c r="K245" s="213"/>
      <c r="L245" s="218"/>
      <c r="M245" s="213"/>
      <c r="N245" s="199">
        <f t="shared" si="9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9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9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9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6223664.5</v>
      </c>
      <c r="O249" s="306"/>
      <c r="Q249" s="234">
        <f>SUM(Q4:Q248)</f>
        <v>50780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6274444.5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4">
    <mergeCell ref="L74:M75"/>
    <mergeCell ref="F245:H245"/>
    <mergeCell ref="A1:J2"/>
    <mergeCell ref="W1:X1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2021-09-13T20:08:48Z</dcterms:modified>
</cp:coreProperties>
</file>