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3690" yWindow="0" windowWidth="16605" windowHeight="10920" firstSheet="11" activeTab="1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Hoja1" sheetId="17" r:id="rId15"/>
    <sheet name="Hoja2" sheetId="18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M26" i="16" l="1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<sst xmlns="http://schemas.openxmlformats.org/spreadsheetml/2006/main" count="1294" uniqueCount="729">
  <si>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</si>
  <si>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</si>
  <si>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</si>
  <si>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</si>
  <si>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</si>
  <si>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</si>
  <si>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</si>
  <si>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</si>
  <si>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</si>
  <si>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</si>
  <si>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</si>
  <si>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</si>
  <si>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</si>
  <si>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</si>
  <si>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</si>
  <si>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</si>
  <si>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</si>
  <si>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</si>
  <si>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</si>
  <si>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</si>
  <si>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</si>
  <si>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</si>
  <si>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</si>
  <si>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</si>
  <si>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</si>
  <si>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</si>
  <si>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</si>
  <si>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</si>
  <si>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</si>
  <si>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</si>
  <si>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</si>
  <si>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</si>
  <si>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</si>
  <si>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</si>
  <si>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</si>
  <si>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</si>
  <si>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</si>
  <si>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</si>
  <si>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</si>
  <si>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</si>
  <si>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</si>
  <si>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</si>
  <si>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</si>
  <si>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</si>
  <si>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</si>
  <si>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</si>
  <si>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</si>
  <si>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</si>
  <si>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</si>
  <si>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</si>
  <si>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</si>
  <si>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</si>
  <si>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</si>
  <si>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</si>
  <si>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</si>
  <si>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</si>
  <si>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</si>
  <si>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</si>
  <si>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</si>
  <si>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</si>
  <si>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</si>
  <si>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</si>
  <si>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</si>
  <si>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</si>
  <si>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</si>
  <si>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</si>
  <si>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</si>
  <si>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</si>
  <si>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</si>
  <si>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</si>
  <si>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</si>
  <si>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</si>
  <si>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</si>
  <si>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</si>
  <si>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</si>
  <si>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</si>
  <si>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</si>
  <si>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</si>
  <si>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</si>
  <si>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</si>
  <si>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</si>
  <si>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</si>
  <si>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</si>
  <si>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</si>
  <si>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</si>
  <si>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</si>
  <si>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</si>
  <si>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</si>
  <si>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</si>
  <si>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</si>
  <si>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</si>
  <si>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</si>
  <si>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</si>
  <si>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</si>
  <si>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</si>
  <si>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</si>
  <si>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</si>
  <si>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</si>
  <si>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</si>
  <si>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</si>
  <si>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</si>
  <si>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</si>
  <si>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</si>
  <si>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</si>
  <si>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</si>
  <si>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</si>
  <si>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</si>
  <si>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</si>
  <si>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</si>
  <si>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</si>
  <si>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</si>
  <si>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</si>
  <si>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</si>
  <si>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</si>
  <si>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</si>
  <si>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</si>
  <si>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</si>
  <si>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</si>
  <si>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</si>
  <si>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</si>
  <si>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</si>
  <si>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</si>
  <si>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</si>
  <si>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</si>
  <si>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</si>
  <si>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</si>
  <si>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</si>
  <si>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</si>
  <si>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</si>
  <si>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</si>
  <si>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</si>
  <si>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</si>
  <si>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</si>
  <si>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</si>
  <si>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</si>
  <si>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</si>
  <si>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</si>
  <si>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</si>
  <si>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</si>
  <si>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</si>
  <si>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</si>
  <si>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</si>
  <si>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</si>
  <si>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</si>
  <si>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</si>
  <si>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</si>
  <si>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</si>
  <si>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</si>
  <si>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</si>
  <si>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</si>
  <si>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</si>
  <si>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</si>
  <si>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</si>
  <si>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</si>
  <si>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</si>
  <si>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</si>
  <si>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</si>
  <si>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</si>
  <si>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</si>
  <si>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</si>
  <si>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</si>
  <si>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</si>
  <si>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</si>
  <si>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</si>
  <si>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</si>
  <si>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</si>
  <si>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</si>
  <si>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</si>
  <si>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</si>
  <si>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</si>
  <si>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</si>
  <si>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</si>
  <si>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</si>
  <si>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</si>
  <si>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</si>
  <si>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</si>
  <si>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</si>
  <si>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</si>
  <si>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</si>
  <si>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</si>
  <si>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</si>
  <si>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</si>
  <si>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</si>
  <si>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</si>
  <si>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</si>
  <si>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</si>
  <si>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</si>
  <si>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</si>
  <si>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</si>
  <si>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</si>
  <si>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</si>
  <si>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</si>
  <si>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</si>
  <si>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</si>
  <si>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</si>
  <si>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</si>
  <si>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</si>
  <si>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</si>
  <si>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</si>
  <si>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</si>
  <si>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</si>
  <si>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</si>
  <si>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</si>
  <si>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</si>
  <si>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</si>
  <si>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</si>
  <si>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</si>
  <si>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</si>
  <si>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</si>
  <si>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</si>
  <si>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</si>
  <si>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</si>
  <si>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</si>
  <si>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</si>
  <si>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</si>
  <si>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</si>
  <si>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</si>
  <si>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</si>
  <si>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</si>
  <si>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</si>
  <si>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</si>
  <si>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</si>
  <si>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</si>
  <si>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</si>
  <si>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</si>
  <si>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</si>
  <si>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</si>
  <si>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</si>
  <si>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</si>
  <si>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</si>
  <si>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</si>
  <si>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</si>
  <si>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</si>
  <si>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</si>
  <si>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</si>
  <si>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</si>
  <si>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</si>
  <si>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</si>
  <si>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</si>
  <si>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</si>
  <si>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</si>
  <si>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</si>
  <si>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</si>
  <si>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</si>
  <si>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</si>
  <si>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</si>
  <si>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</si>
  <si>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</si>
  <si>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</si>
  <si>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</si>
  <si>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</si>
  <si>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</si>
  <si>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</si>
  <si>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</si>
  <si>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</si>
  <si>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</si>
  <si>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</si>
  <si>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</si>
  <si>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</si>
  <si>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</si>
  <si>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</si>
  <si>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</si>
  <si>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</si>
  <si>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</si>
  <si>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</si>
  <si>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</si>
  <si>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</si>
  <si>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</si>
  <si>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</si>
  <si>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</si>
  <si>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</si>
  <si>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</si>
  <si>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</si>
  <si>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</si>
  <si>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</si>
  <si>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</si>
  <si>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</si>
  <si>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</si>
  <si>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</si>
  <si>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</si>
  <si>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</si>
  <si>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</si>
  <si>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</si>
  <si>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</si>
  <si>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</si>
  <si>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</si>
  <si>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</si>
  <si>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</si>
  <si>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</si>
  <si>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</si>
  <si>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</si>
  <si>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</si>
  <si>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</si>
  <si>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</si>
  <si>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</si>
  <si>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</si>
  <si>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</si>
  <si>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</si>
  <si>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</si>
  <si>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</si>
  <si>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</si>
  <si>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</si>
  <si>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</si>
  <si>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</si>
  <si>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</si>
  <si>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</si>
  <si>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</si>
  <si>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</si>
  <si>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</si>
  <si>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</si>
  <si>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</si>
  <si>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</si>
  <si>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</si>
  <si>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</si>
  <si>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</si>
  <si>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</si>
  <si>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</si>
  <si>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</si>
  <si>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</si>
  <si>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</si>
  <si>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</si>
  <si>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</si>
  <si>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</si>
  <si>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</si>
  <si>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</si>
  <si>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</si>
  <si>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</si>
  <si>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</si>
  <si>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</si>
  <si>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</si>
  <si>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</si>
  <si>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</si>
  <si>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</si>
  <si>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</si>
  <si>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</si>
  <si>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</si>
  <si>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</si>
  <si>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</si>
  <si>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</si>
  <si>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</si>
  <si>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</si>
  <si>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</si>
  <si>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</si>
  <si>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</si>
  <si>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</si>
  <si>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</si>
  <si>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</si>
  <si>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</si>
  <si>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</si>
  <si>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</si>
  <si>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</si>
  <si>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</si>
  <si>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</si>
  <si>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</si>
  <si>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</si>
  <si>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</si>
  <si>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</si>
  <si>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</si>
  <si>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</si>
  <si>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</si>
  <si>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</si>
  <si>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</si>
  <si>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</si>
  <si>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</si>
  <si>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</si>
  <si>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</si>
  <si>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</si>
  <si>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</si>
  <si>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</si>
  <si>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</si>
  <si>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</si>
  <si>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</si>
  <si>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</si>
  <si>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</si>
  <si>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</si>
  <si>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</si>
  <si>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</si>
  <si>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</si>
  <si>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</si>
  <si>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</si>
  <si>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</si>
  <si>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</si>
  <si>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</si>
  <si>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</si>
  <si>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</si>
  <si>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</si>
  <si>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</si>
  <si>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</si>
  <si>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</si>
  <si>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</si>
  <si>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</si>
  <si>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</si>
  <si>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</si>
  <si>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</si>
  <si>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</si>
  <si>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</si>
  <si>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</si>
  <si>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</si>
  <si>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</si>
  <si>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</si>
  <si>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</si>
  <si>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</si>
  <si>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</si>
  <si>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</si>
  <si>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</si>
  <si>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</si>
  <si>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</si>
  <si>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</si>
  <si>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</si>
  <si>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</si>
  <si>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</si>
  <si>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</si>
  <si>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</si>
  <si>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</si>
  <si>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</si>
  <si>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</si>
  <si>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</si>
  <si>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</si>
  <si>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</si>
  <si>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</si>
  <si>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</si>
  <si>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</si>
  <si>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</si>
  <si>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</si>
  <si>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</si>
  <si>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</si>
  <si>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</si>
  <si>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</si>
  <si>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</si>
  <si>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</si>
  <si>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</si>
  <si>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</si>
  <si>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</si>
  <si>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</si>
  <si>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</si>
  <si>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</si>
  <si>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</si>
  <si>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</si>
  <si>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</si>
  <si>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</si>
  <si>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</si>
  <si>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</si>
  <si>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</si>
  <si>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</si>
  <si>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</si>
  <si>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</si>
  <si>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</si>
  <si>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</si>
  <si>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</si>
  <si>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</si>
  <si>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</si>
  <si>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</si>
  <si>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</si>
  <si>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</si>
  <si>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</si>
  <si>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</si>
  <si>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</si>
  <si>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</si>
  <si>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</si>
  <si>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</si>
  <si>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</si>
  <si>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</si>
  <si>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</si>
  <si>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</si>
  <si>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</si>
  <si>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</si>
  <si>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</si>
  <si>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</si>
  <si>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</si>
  <si>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</si>
  <si>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</si>
  <si>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</si>
  <si>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</si>
  <si>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</si>
  <si>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</si>
  <si>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</si>
  <si>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</si>
  <si>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</si>
  <si>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</si>
  <si>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</si>
  <si>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</si>
  <si>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</si>
  <si>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</si>
  <si>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</si>
  <si>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</si>
  <si>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</si>
  <si>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</si>
  <si>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</si>
  <si>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</si>
  <si>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</si>
  <si>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</si>
  <si>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</si>
  <si>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</si>
  <si>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</si>
  <si>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</si>
  <si>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</si>
  <si>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</si>
  <si>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</si>
  <si>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</si>
  <si>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</si>
  <si>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</si>
  <si>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</si>
  <si>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</si>
  <si>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</si>
  <si>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</si>
  <si>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</si>
  <si>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</si>
  <si>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</si>
  <si>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</si>
  <si>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</si>
  <si>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</si>
  <si>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</si>
  <si>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</si>
  <si>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</si>
  <si>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</si>
  <si>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</si>
  <si>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</si>
  <si>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</si>
  <si>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</si>
  <si>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</si>
  <si>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</si>
  <si>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</si>
  <si>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</si>
  <si>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</si>
  <si>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</si>
  <si>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</si>
  <si>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</si>
  <si>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</si>
  <si>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</si>
  <si>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</si>
  <si>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</si>
  <si>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</si>
  <si>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</si>
  <si>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</si>
  <si>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</si>
  <si>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</si>
  <si>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</si>
  <si>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</si>
  <si>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</si>
  <si>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</si>
  <si>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</si>
  <si>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</si>
  <si>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</si>
  <si>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</si>
  <si>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</si>
  <si>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</si>
  <si>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</si>
  <si>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</si>
  <si>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</si>
  <si>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</si>
  <si>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</si>
  <si>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</si>
  <si>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</si>
  <si>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</si>
  <si>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</si>
  <si>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</si>
  <si>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</si>
  <si>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</si>
  <si>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</si>
  <si>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</si>
  <si>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</si>
  <si>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</si>
  <si>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</si>
  <si>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</si>
  <si>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</si>
  <si>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</si>
  <si>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</si>
  <si>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</si>
  <si>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</si>
  <si>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</si>
  <si>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</si>
  <si>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</si>
  <si>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</si>
  <si>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</si>
  <si>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</si>
  <si>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</si>
  <si>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</si>
  <si>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</si>
  <si>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</si>
  <si>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</si>
  <si>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</si>
  <si>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</si>
  <si>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</si>
  <si>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</si>
  <si>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</si>
  <si>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</si>
  <si>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</si>
  <si>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</si>
  <si>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</si>
  <si>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</si>
  <si>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</si>
  <si>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</si>
  <si>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</si>
  <si>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</si>
  <si>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</si>
  <si>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</si>
  <si>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</si>
  <si>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</si>
  <si>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</si>
  <si>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</si>
  <si>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</si>
  <si>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</si>
  <si>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</si>
  <si>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</si>
  <si>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</si>
  <si>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</si>
  <si>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</si>
  <si>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</si>
  <si>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</si>
  <si>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</si>
  <si>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</si>
  <si>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</si>
  <si>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</si>
  <si>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</si>
  <si>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</si>
  <si>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</si>
  <si>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</si>
  <si>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</si>
  <si>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</si>
  <si>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</si>
  <si>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</si>
  <si>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</si>
  <si>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</si>
  <si>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</si>
  <si>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</si>
  <si>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</si>
  <si>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</si>
  <si>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</si>
  <si>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</si>
  <si>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</si>
  <si>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</si>
  <si>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</si>
  <si>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</si>
  <si>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</si>
  <si>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</si>
  <si>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</si>
  <si>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</si>
  <si>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</si>
  <si>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</si>
  <si>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</si>
  <si>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</si>
  <si>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</si>
  <si>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</si>
  <si>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</si>
  <si>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</si>
  <si>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</si>
  <si>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</si>
  <si>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</si>
  <si>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</si>
  <si>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</si>
  <si>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</si>
  <si>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</si>
  <si>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</si>
  <si>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</si>
  <si>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</si>
  <si>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</si>
  <si>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</si>
  <si>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</si>
  <si>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</si>
  <si>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</si>
  <si>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01/04/2022</t>
  </si>
  <si>
    <t>C-17257</t>
  </si>
  <si>
    <t>C-17311</t>
  </si>
  <si>
    <t>02/04/2022</t>
  </si>
  <si>
    <t>C-17399</t>
  </si>
  <si>
    <t>C-17461</t>
  </si>
  <si>
    <t>04/04/2022</t>
  </si>
  <si>
    <t>C-17601</t>
  </si>
  <si>
    <t>05/04/2022</t>
  </si>
  <si>
    <t>C-17720</t>
  </si>
  <si>
    <t>C-17721</t>
  </si>
  <si>
    <t>06/04/2022</t>
  </si>
  <si>
    <t>C-17789</t>
  </si>
  <si>
    <t>C-17835</t>
  </si>
  <si>
    <t>C-17838</t>
  </si>
  <si>
    <t>07/04/2022</t>
  </si>
  <si>
    <t>C-17959</t>
  </si>
  <si>
    <t>08/04/2022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</si>
  <si>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</si>
  <si>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</si>
  <si>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</si>
  <si>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</si>
  <si>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</si>
  <si>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</si>
  <si>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</si>
  <si>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</si>
  <si>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</si>
  <si>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</si>
  <si>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</si>
  <si>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</si>
  <si>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</si>
  <si>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</si>
  <si>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</si>
  <si>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</si>
  <si>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</si>
  <si>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</si>
  <si>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</si>
  <si>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</si>
  <si>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</si>
  <si>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</si>
  <si>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</si>
  <si>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</si>
  <si>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</si>
  <si>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</si>
  <si>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</si>
  <si>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</si>
  <si>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</si>
  <si>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</si>
  <si>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</si>
  <si>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</si>
  <si>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</si>
  <si>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</si>
  <si>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</si>
  <si>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25/04/2022</t>
  </si>
  <si>
    <t>C-19847</t>
  </si>
  <si>
    <t>26/04/2022</t>
  </si>
  <si>
    <t>C-20001</t>
  </si>
  <si>
    <t>C-20007</t>
  </si>
  <si>
    <t>C-20038</t>
  </si>
  <si>
    <t>27/04/2022</t>
  </si>
  <si>
    <t>C-20106</t>
  </si>
  <si>
    <t>28/04/2022</t>
  </si>
  <si>
    <t>C-20208</t>
  </si>
  <si>
    <t>29/04/2022</t>
  </si>
  <si>
    <t>C-20353</t>
  </si>
  <si>
    <t>30/04/2022</t>
  </si>
  <si>
    <t>C-20502</t>
  </si>
  <si>
    <t>23-Mar-22---19-Abr-22</t>
  </si>
  <si>
    <t>PAGO EL 19 DE ABRIL POR   $  1,740,651.32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</si>
</sst>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165" fontId="47" fillId="0" borderId="25" xfId="0" applyNumberFormat="1" applyFont="1" applyFill="1" applyBorder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44" fontId="47" fillId="6" borderId="2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3" borderId="1" xfId="1" applyFont="1" applyFill="1" applyBorder="1" applyAlignment="1">
      <alignment horizontal="center" vertical="center"/>
    </xf>
    <xf numFmtId="44" fontId="61" fillId="3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00FF99"/>
      <color rgb="FF00FF00"/>
      <color rgb="FFCC3399"/>
      <color rgb="FF990033"/>
      <color rgb="FF0000FF"/>
      <color rgb="FF99CCFF"/>
      <color rgb="FF800000"/>
      <color rgb="FF66FF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45"/>
      <c r="C1" s="547" t="s">
        <v>25</v>
      </c>
      <c r="D1" s="548"/>
      <c r="E1" s="548"/>
      <c r="F1" s="548"/>
      <c r="G1" s="548"/>
      <c r="H1" s="548"/>
      <c r="I1" s="548"/>
      <c r="J1" s="548"/>
      <c r="K1" s="548"/>
      <c r="L1" s="548"/>
      <c r="M1" s="548"/>
    </row>
    <row r="2" spans="1:19" ht="16.5" thickBot="1" x14ac:dyDescent="0.3">
      <c r="B2" s="546"/>
      <c r="C2" s="3"/>
      <c r="H2" s="5"/>
      <c r="I2" s="6"/>
      <c r="J2" s="7"/>
      <c r="L2" s="8"/>
      <c r="M2" s="6"/>
      <c r="N2" s="9"/>
    </row>
    <row r="3" spans="1:19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26" t="s">
        <v>6</v>
      </c>
      <c r="Q4" s="52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528">
        <f>SUM(M5:M38)</f>
        <v>247061</v>
      </c>
      <c r="N39" s="53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529"/>
      <c r="N40" s="53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532" t="s">
        <v>11</v>
      </c>
      <c r="I52" s="533"/>
      <c r="J52" s="100"/>
      <c r="K52" s="534">
        <f>I50+L50</f>
        <v>53873.49</v>
      </c>
      <c r="L52" s="535"/>
      <c r="M52" s="536">
        <f>N39+M39</f>
        <v>419924</v>
      </c>
      <c r="N52" s="537"/>
      <c r="P52" s="34"/>
      <c r="Q52" s="9"/>
    </row>
    <row r="53" spans="1:17" ht="15.75" x14ac:dyDescent="0.25">
      <c r="D53" s="538" t="s">
        <v>12</v>
      </c>
      <c r="E53" s="53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538" t="s">
        <v>95</v>
      </c>
      <c r="E54" s="538"/>
      <c r="F54" s="96">
        <v>-549976.4</v>
      </c>
      <c r="I54" s="539" t="s">
        <v>13</v>
      </c>
      <c r="J54" s="540"/>
      <c r="K54" s="541">
        <f>F56+F57+F58</f>
        <v>-24577.400000000023</v>
      </c>
      <c r="L54" s="54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543">
        <f>-C4</f>
        <v>0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521" t="s">
        <v>18</v>
      </c>
      <c r="E58" s="522"/>
      <c r="F58" s="113">
        <v>567389.35</v>
      </c>
      <c r="I58" s="523" t="s">
        <v>97</v>
      </c>
      <c r="J58" s="524"/>
      <c r="K58" s="525">
        <f>K54+K56</f>
        <v>-24577.400000000023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17" t="s">
        <v>597</v>
      </c>
      <c r="J76" s="618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19"/>
      <c r="J77" s="620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583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584"/>
      <c r="K81" s="1"/>
      <c r="L81" s="97"/>
      <c r="M81" s="3"/>
      <c r="N81" s="1"/>
    </row>
    <row r="82" spans="1:14" ht="18.75" x14ac:dyDescent="0.3">
      <c r="A82" s="435"/>
      <c r="B82" s="616" t="s">
        <v>595</v>
      </c>
      <c r="C82" s="616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87" t="s">
        <v>451</v>
      </c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  <c r="R3" s="585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322" t="s">
        <v>217</v>
      </c>
      <c r="R4" s="586"/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558"/>
      <c r="X5" s="55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56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56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566"/>
      <c r="X25" s="56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566"/>
      <c r="X26" s="56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559"/>
      <c r="X27" s="560"/>
      <c r="Y27" s="56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560"/>
      <c r="X28" s="560"/>
      <c r="Y28" s="56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577">
        <f>SUM(M5:M35)</f>
        <v>2220612.02</v>
      </c>
      <c r="N36" s="579">
        <f>SUM(N5:N35)</f>
        <v>833865</v>
      </c>
      <c r="O36" s="276"/>
      <c r="P36" s="277">
        <v>0</v>
      </c>
      <c r="Q36" s="612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578"/>
      <c r="N37" s="580"/>
      <c r="O37" s="276"/>
      <c r="P37" s="277">
        <v>0</v>
      </c>
      <c r="Q37" s="613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14">
        <f>M36+N36</f>
        <v>3054477.02</v>
      </c>
      <c r="N39" s="615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217159.4</v>
      </c>
      <c r="L52" s="567"/>
      <c r="M52" s="272"/>
      <c r="N52" s="272"/>
      <c r="P52" s="34"/>
      <c r="Q52" s="13"/>
    </row>
    <row r="53" spans="1:17" x14ac:dyDescent="0.25">
      <c r="D53" s="538" t="s">
        <v>12</v>
      </c>
      <c r="E53" s="538"/>
      <c r="F53" s="312">
        <f>F50-K52-C50</f>
        <v>1453241.94</v>
      </c>
      <c r="I53" s="102"/>
      <c r="J53" s="103"/>
    </row>
    <row r="54" spans="1:17" ht="18.75" x14ac:dyDescent="0.3">
      <c r="D54" s="568" t="s">
        <v>95</v>
      </c>
      <c r="E54" s="568"/>
      <c r="F54" s="111">
        <v>-1360260.32</v>
      </c>
      <c r="I54" s="539" t="s">
        <v>13</v>
      </c>
      <c r="J54" s="540"/>
      <c r="K54" s="541">
        <f>F56+F57+F58</f>
        <v>1797288.1999999997</v>
      </c>
      <c r="L54" s="54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543">
        <f>-C4</f>
        <v>-1266568.45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521" t="s">
        <v>18</v>
      </c>
      <c r="E58" s="522"/>
      <c r="F58" s="113">
        <v>1792817.68</v>
      </c>
      <c r="I58" s="523" t="s">
        <v>198</v>
      </c>
      <c r="J58" s="524"/>
      <c r="K58" s="525">
        <f>K54+K56</f>
        <v>530719.74999999977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36:M37"/>
    <mergeCell ref="N36:N37"/>
    <mergeCell ref="Q36:Q37"/>
    <mergeCell ref="K56:L56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abSelected="1" topLeftCell="D25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727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583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584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21" t="s">
        <v>594</v>
      </c>
      <c r="J83" s="622"/>
    </row>
    <row r="84" spans="1:14" ht="19.5" thickBot="1" x14ac:dyDescent="0.35">
      <c r="A84" s="518" t="s">
        <v>598</v>
      </c>
      <c r="B84" s="519"/>
      <c r="C84" s="520"/>
      <c r="D84" s="492"/>
      <c r="I84" s="623"/>
      <c r="J84" s="624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4"/>
      <c r="B87" s="515"/>
      <c r="C87" s="129"/>
      <c r="F87"/>
      <c r="I87"/>
      <c r="J87" s="194"/>
      <c r="N87"/>
    </row>
    <row r="88" spans="1:14" x14ac:dyDescent="0.25">
      <c r="A88" s="514"/>
      <c r="B88" s="515"/>
      <c r="C88" s="129"/>
      <c r="F88"/>
      <c r="I88"/>
      <c r="J88" s="194"/>
      <c r="N88"/>
    </row>
    <row r="89" spans="1:14" ht="15.75" x14ac:dyDescent="0.25">
      <c r="A89" s="516"/>
      <c r="B89" s="517"/>
      <c r="C89" s="233"/>
      <c r="F89"/>
      <c r="I89"/>
      <c r="J89" s="194"/>
      <c r="N89"/>
    </row>
    <row r="90" spans="1:14" ht="15.75" x14ac:dyDescent="0.25">
      <c r="A90" s="516"/>
      <c r="B90" s="517"/>
      <c r="C90" s="233"/>
      <c r="F90"/>
      <c r="I90"/>
      <c r="J90" s="194"/>
      <c r="N90"/>
    </row>
    <row r="91" spans="1:14" ht="15.75" x14ac:dyDescent="0.25">
      <c r="A91" s="516"/>
      <c r="B91" s="517"/>
      <c r="C91" s="233"/>
      <c r="F91"/>
      <c r="I91"/>
      <c r="J91" s="194"/>
      <c r="N91"/>
    </row>
    <row r="92" spans="1:14" ht="15.75" x14ac:dyDescent="0.25">
      <c r="A92" s="516"/>
      <c r="B92" s="517"/>
      <c r="C92" s="233"/>
      <c r="F92"/>
      <c r="I92"/>
      <c r="J92" s="194"/>
      <c r="N92"/>
    </row>
    <row r="93" spans="1:14" ht="15.75" x14ac:dyDescent="0.25">
      <c r="A93" s="516"/>
      <c r="B93" s="517"/>
      <c r="C93" s="233"/>
      <c r="F93"/>
      <c r="I93"/>
      <c r="J93" s="194"/>
      <c r="N93"/>
    </row>
    <row r="94" spans="1:14" x14ac:dyDescent="0.25">
      <c r="A94" s="514"/>
      <c r="B94" s="515"/>
      <c r="C94" s="129"/>
      <c r="E94"/>
      <c r="F94"/>
      <c r="I94"/>
      <c r="J94" s="194"/>
      <c r="M94"/>
      <c r="N94"/>
    </row>
    <row r="95" spans="1:14" x14ac:dyDescent="0.25">
      <c r="A95" s="514"/>
      <c r="B95" s="515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A34" workbookViewId="0">
      <selection activeCell="F55" sqref="F55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87" t="s">
        <v>620</v>
      </c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  <c r="R3" s="585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322" t="s">
        <v>217</v>
      </c>
      <c r="R4" s="586"/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558"/>
      <c r="X5" s="55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56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56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566"/>
      <c r="X25" s="56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32">
        <f>26691+51054.31+554929.3</f>
        <v>632674.6100000001</v>
      </c>
      <c r="N26" s="33">
        <v>57122</v>
      </c>
      <c r="O26" s="2"/>
      <c r="P26" s="284">
        <f t="shared" si="1"/>
        <v>719814.6100000001</v>
      </c>
      <c r="Q26" s="325">
        <v>0</v>
      </c>
      <c r="R26" s="388">
        <v>73524.61</v>
      </c>
      <c r="W26" s="566"/>
      <c r="X26" s="56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32">
        <v>39942</v>
      </c>
      <c r="N27" s="33">
        <v>24965</v>
      </c>
      <c r="O27" s="2"/>
      <c r="P27" s="39">
        <f t="shared" si="1"/>
        <v>87063</v>
      </c>
      <c r="Q27" s="325">
        <f t="shared" si="0"/>
        <v>-281</v>
      </c>
      <c r="R27" s="319">
        <v>0</v>
      </c>
      <c r="W27" s="559"/>
      <c r="X27" s="560"/>
      <c r="Y27" s="56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32">
        <v>46851.5</v>
      </c>
      <c r="N28" s="33">
        <v>27562</v>
      </c>
      <c r="O28" s="2"/>
      <c r="P28" s="34">
        <f t="shared" si="1"/>
        <v>83354</v>
      </c>
      <c r="Q28" s="325">
        <f t="shared" si="0"/>
        <v>0</v>
      </c>
      <c r="R28" s="319">
        <v>0</v>
      </c>
      <c r="W28" s="560"/>
      <c r="X28" s="560"/>
      <c r="Y28" s="56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32">
        <v>55917</v>
      </c>
      <c r="N29" s="33">
        <v>22200</v>
      </c>
      <c r="O29" s="425"/>
      <c r="P29" s="34">
        <f t="shared" si="1"/>
        <v>88600</v>
      </c>
      <c r="Q29" s="325">
        <f t="shared" si="0"/>
        <v>282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32">
        <v>95058.5</v>
      </c>
      <c r="N30" s="33">
        <v>40800</v>
      </c>
      <c r="O30" s="426"/>
      <c r="P30" s="34">
        <f t="shared" si="1"/>
        <v>146405</v>
      </c>
      <c r="Q30" s="325">
        <f t="shared" si="0"/>
        <v>0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8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35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v>99132</v>
      </c>
      <c r="N36" s="268">
        <v>29993</v>
      </c>
      <c r="O36" s="276"/>
      <c r="P36" s="34">
        <f t="shared" si="1"/>
        <v>149196</v>
      </c>
      <c r="Q36" s="510">
        <f t="shared" si="2"/>
        <v>-135</v>
      </c>
      <c r="R36" s="319">
        <v>0</v>
      </c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11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11" t="s">
        <v>659</v>
      </c>
      <c r="E39" s="27">
        <v>44682</v>
      </c>
      <c r="F39" s="513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11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2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577">
        <f>SUM(M5:M40)</f>
        <v>2409353.6100000003</v>
      </c>
      <c r="N41" s="577">
        <f>SUM(N5:N40)</f>
        <v>1195667</v>
      </c>
      <c r="P41" s="509">
        <f>SUM(P5:P40)</f>
        <v>4285312.74</v>
      </c>
      <c r="Q41" s="625">
        <f>SUM(Q5:Q40)</f>
        <v>-135.3700000000099</v>
      </c>
    </row>
    <row r="42" spans="1:20" ht="18" thickBot="1" x14ac:dyDescent="0.35">
      <c r="A42" s="23"/>
      <c r="B42" s="24"/>
      <c r="C42" s="72"/>
      <c r="D42" s="512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578"/>
      <c r="N42" s="578"/>
      <c r="P42" s="34"/>
      <c r="Q42" s="626"/>
    </row>
    <row r="43" spans="1:20" ht="18" thickBot="1" x14ac:dyDescent="0.35">
      <c r="A43" s="23"/>
      <c r="B43" s="24"/>
      <c r="C43" s="72"/>
      <c r="D43" s="512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2"/>
      <c r="E44" s="74"/>
      <c r="F44" s="75"/>
      <c r="G44" s="2"/>
      <c r="H44" s="76"/>
      <c r="I44" s="77"/>
      <c r="J44" s="60">
        <v>44674</v>
      </c>
      <c r="K44" s="507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2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627">
        <f>M41+N41</f>
        <v>3605020.6100000003</v>
      </c>
      <c r="N45" s="628"/>
      <c r="P45" s="34"/>
      <c r="Q45" s="13"/>
    </row>
    <row r="46" spans="1:20" ht="18" thickBot="1" x14ac:dyDescent="0.35">
      <c r="A46" s="23"/>
      <c r="B46" s="24"/>
      <c r="C46" s="72"/>
      <c r="D46" s="512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2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289121.83</v>
      </c>
      <c r="L52" s="567"/>
      <c r="M52" s="272"/>
      <c r="N52" s="272"/>
      <c r="P52" s="34"/>
      <c r="Q52" s="13"/>
    </row>
    <row r="53" spans="1:17" x14ac:dyDescent="0.25">
      <c r="D53" s="538" t="s">
        <v>12</v>
      </c>
      <c r="E53" s="538"/>
      <c r="F53" s="312">
        <f>F50-K52-C50</f>
        <v>3402894.67</v>
      </c>
      <c r="I53" s="102"/>
      <c r="J53" s="103"/>
    </row>
    <row r="54" spans="1:17" ht="18.75" x14ac:dyDescent="0.3">
      <c r="D54" s="568" t="s">
        <v>95</v>
      </c>
      <c r="E54" s="568"/>
      <c r="F54" s="111">
        <v>-1884975.46</v>
      </c>
      <c r="I54" s="539" t="s">
        <v>13</v>
      </c>
      <c r="J54" s="540"/>
      <c r="K54" s="541">
        <f>F56+F57+F58</f>
        <v>1800993.21</v>
      </c>
      <c r="L54" s="54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1517919.21</v>
      </c>
      <c r="H56" s="23"/>
      <c r="I56" s="108" t="s">
        <v>15</v>
      </c>
      <c r="J56" s="109"/>
      <c r="K56" s="543">
        <f>-C4</f>
        <v>-1792817.68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/>
      <c r="D58" s="521" t="s">
        <v>18</v>
      </c>
      <c r="E58" s="522"/>
      <c r="F58" s="113">
        <v>0</v>
      </c>
      <c r="I58" s="523" t="s">
        <v>198</v>
      </c>
      <c r="J58" s="524"/>
      <c r="K58" s="525">
        <f>K54+K56</f>
        <v>8175.5300000000279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25"/>
  <sheetViews>
    <sheetView workbookViewId="0">
      <pane ySplit="2" topLeftCell="A42" activePane="bottomLeft" state="frozen"/>
      <selection pane="bottomLeft" activeCell="A50" sqref="A5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05"/>
      <c r="J3" s="391"/>
      <c r="K3" s="392"/>
      <c r="L3" s="479"/>
      <c r="M3" s="392"/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370"/>
      <c r="J4" s="57"/>
      <c r="K4" s="111"/>
      <c r="L4" s="476"/>
      <c r="M4" s="111"/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370"/>
      <c r="J5" s="57"/>
      <c r="K5" s="111"/>
      <c r="L5" s="476"/>
      <c r="M5" s="111"/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370"/>
      <c r="J6" s="57"/>
      <c r="K6" s="111"/>
      <c r="L6" s="476"/>
      <c r="M6" s="111"/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370"/>
      <c r="J7" s="57"/>
      <c r="K7" s="111"/>
      <c r="L7" s="476"/>
      <c r="M7" s="111"/>
      <c r="N7" s="137">
        <f t="shared" si="1"/>
        <v>0</v>
      </c>
    </row>
    <row r="8" spans="1:14" ht="15.75" x14ac:dyDescent="0.25">
      <c r="A8" s="354" t="s">
        <v>660</v>
      </c>
      <c r="B8" s="355" t="s">
        <v>661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370"/>
      <c r="J8" s="57"/>
      <c r="K8" s="111"/>
      <c r="L8" s="476"/>
      <c r="M8" s="111"/>
      <c r="N8" s="137">
        <f t="shared" si="1"/>
        <v>0</v>
      </c>
    </row>
    <row r="9" spans="1:14" ht="15.75" x14ac:dyDescent="0.25">
      <c r="A9" s="354" t="s">
        <v>660</v>
      </c>
      <c r="B9" s="355" t="s">
        <v>662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370"/>
      <c r="J9" s="57"/>
      <c r="K9" s="111"/>
      <c r="L9" s="476"/>
      <c r="M9" s="111"/>
      <c r="N9" s="137">
        <f t="shared" si="1"/>
        <v>0</v>
      </c>
    </row>
    <row r="10" spans="1:14" ht="18.75" x14ac:dyDescent="0.3">
      <c r="A10" s="354" t="s">
        <v>663</v>
      </c>
      <c r="B10" s="355" t="s">
        <v>664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370"/>
      <c r="J10" s="57"/>
      <c r="K10" s="111"/>
      <c r="L10" s="476"/>
      <c r="M10" s="111"/>
      <c r="N10" s="137">
        <f t="shared" si="1"/>
        <v>0</v>
      </c>
    </row>
    <row r="11" spans="1:14" ht="15.75" x14ac:dyDescent="0.25">
      <c r="A11" s="354" t="s">
        <v>663</v>
      </c>
      <c r="B11" s="355" t="s">
        <v>665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370"/>
      <c r="J11" s="57"/>
      <c r="K11" s="111"/>
      <c r="L11" s="476"/>
      <c r="M11" s="111"/>
      <c r="N11" s="137">
        <f t="shared" si="1"/>
        <v>0</v>
      </c>
    </row>
    <row r="12" spans="1:14" ht="15.75" x14ac:dyDescent="0.25">
      <c r="A12" s="354" t="s">
        <v>666</v>
      </c>
      <c r="B12" s="355" t="s">
        <v>667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370"/>
      <c r="J12" s="57"/>
      <c r="K12" s="111"/>
      <c r="L12" s="476"/>
      <c r="M12" s="111"/>
      <c r="N12" s="137">
        <f t="shared" si="1"/>
        <v>0</v>
      </c>
    </row>
    <row r="13" spans="1:14" ht="15.75" x14ac:dyDescent="0.25">
      <c r="A13" s="354" t="s">
        <v>668</v>
      </c>
      <c r="B13" s="355" t="s">
        <v>669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370"/>
      <c r="J13" s="57"/>
      <c r="K13" s="111"/>
      <c r="L13" s="476"/>
      <c r="M13" s="111"/>
      <c r="N13" s="137">
        <f t="shared" si="1"/>
        <v>0</v>
      </c>
    </row>
    <row r="14" spans="1:14" ht="15.75" x14ac:dyDescent="0.25">
      <c r="A14" s="354" t="s">
        <v>668</v>
      </c>
      <c r="B14" s="355" t="s">
        <v>670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370"/>
      <c r="J14" s="57"/>
      <c r="K14" s="111"/>
      <c r="L14" s="476"/>
      <c r="M14" s="111"/>
      <c r="N14" s="137">
        <f t="shared" si="1"/>
        <v>0</v>
      </c>
    </row>
    <row r="15" spans="1:14" ht="15.75" x14ac:dyDescent="0.25">
      <c r="A15" s="354" t="s">
        <v>671</v>
      </c>
      <c r="B15" s="355" t="s">
        <v>672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370"/>
      <c r="J15" s="57"/>
      <c r="K15" s="111"/>
      <c r="L15" s="476"/>
      <c r="M15" s="111"/>
      <c r="N15" s="137">
        <f t="shared" si="1"/>
        <v>0</v>
      </c>
    </row>
    <row r="16" spans="1:14" ht="15.75" x14ac:dyDescent="0.25">
      <c r="A16" s="354" t="s">
        <v>671</v>
      </c>
      <c r="B16" s="355" t="s">
        <v>673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370"/>
      <c r="J16" s="57"/>
      <c r="K16" s="111"/>
      <c r="L16" s="476"/>
      <c r="M16" s="111"/>
      <c r="N16" s="137">
        <f t="shared" si="1"/>
        <v>0</v>
      </c>
    </row>
    <row r="17" spans="1:14" ht="15.75" x14ac:dyDescent="0.25">
      <c r="A17" s="354" t="s">
        <v>671</v>
      </c>
      <c r="B17" s="355" t="s">
        <v>674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370"/>
      <c r="J17" s="57"/>
      <c r="K17" s="111"/>
      <c r="L17" s="476"/>
      <c r="M17" s="111"/>
      <c r="N17" s="137">
        <f t="shared" si="1"/>
        <v>0</v>
      </c>
    </row>
    <row r="18" spans="1:14" ht="15.75" x14ac:dyDescent="0.25">
      <c r="A18" s="354" t="s">
        <v>675</v>
      </c>
      <c r="B18" s="355" t="s">
        <v>676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370"/>
      <c r="J18" s="57"/>
      <c r="K18" s="111"/>
      <c r="L18" s="476"/>
      <c r="M18" s="111"/>
      <c r="N18" s="137">
        <f t="shared" si="1"/>
        <v>0</v>
      </c>
    </row>
    <row r="19" spans="1:14" ht="15.75" x14ac:dyDescent="0.25">
      <c r="A19" s="354" t="s">
        <v>677</v>
      </c>
      <c r="B19" s="355" t="s">
        <v>678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370"/>
      <c r="J19" s="57"/>
      <c r="K19" s="111"/>
      <c r="L19" s="476"/>
      <c r="M19" s="111"/>
      <c r="N19" s="137">
        <f t="shared" si="1"/>
        <v>0</v>
      </c>
    </row>
    <row r="20" spans="1:14" ht="15.75" x14ac:dyDescent="0.25">
      <c r="A20" s="354" t="s">
        <v>677</v>
      </c>
      <c r="B20" s="355" t="s">
        <v>679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370"/>
      <c r="J20" s="57"/>
      <c r="K20" s="111"/>
      <c r="L20" s="476"/>
      <c r="M20" s="111"/>
      <c r="N20" s="137">
        <f t="shared" si="1"/>
        <v>0</v>
      </c>
    </row>
    <row r="21" spans="1:14" ht="15.75" x14ac:dyDescent="0.25">
      <c r="A21" s="354" t="s">
        <v>680</v>
      </c>
      <c r="B21" s="355" t="s">
        <v>681</v>
      </c>
      <c r="C21" s="96">
        <v>67001.67</v>
      </c>
      <c r="D21" s="412"/>
      <c r="E21" s="111"/>
      <c r="F21" s="111">
        <f t="shared" si="0"/>
        <v>67001.67</v>
      </c>
      <c r="I21" s="370"/>
      <c r="J21" s="57"/>
      <c r="K21" s="111"/>
      <c r="L21" s="476"/>
      <c r="M21" s="111"/>
      <c r="N21" s="137">
        <f t="shared" si="1"/>
        <v>0</v>
      </c>
    </row>
    <row r="22" spans="1:14" ht="18.75" x14ac:dyDescent="0.3">
      <c r="A22" s="354" t="s">
        <v>680</v>
      </c>
      <c r="B22" s="355" t="s">
        <v>682</v>
      </c>
      <c r="C22" s="96">
        <v>5256</v>
      </c>
      <c r="D22" s="412"/>
      <c r="E22" s="111"/>
      <c r="F22" s="111">
        <f t="shared" si="0"/>
        <v>5256</v>
      </c>
      <c r="G22" s="138"/>
      <c r="I22" s="370"/>
      <c r="J22" s="57"/>
      <c r="K22" s="111"/>
      <c r="L22" s="476"/>
      <c r="M22" s="111"/>
      <c r="N22" s="137">
        <f t="shared" si="1"/>
        <v>0</v>
      </c>
    </row>
    <row r="23" spans="1:14" ht="15.75" x14ac:dyDescent="0.25">
      <c r="A23" s="354" t="s">
        <v>683</v>
      </c>
      <c r="B23" s="355" t="s">
        <v>684</v>
      </c>
      <c r="C23" s="96">
        <v>40472.6</v>
      </c>
      <c r="D23" s="412"/>
      <c r="E23" s="111"/>
      <c r="F23" s="111">
        <f t="shared" si="0"/>
        <v>40472.6</v>
      </c>
      <c r="I23" s="370"/>
      <c r="J23" s="57"/>
      <c r="K23" s="111"/>
      <c r="L23" s="476"/>
      <c r="M23" s="111"/>
      <c r="N23" s="137">
        <f t="shared" si="1"/>
        <v>0</v>
      </c>
    </row>
    <row r="24" spans="1:14" ht="15.75" x14ac:dyDescent="0.25">
      <c r="A24" s="354" t="s">
        <v>683</v>
      </c>
      <c r="B24" s="355" t="s">
        <v>685</v>
      </c>
      <c r="C24" s="96">
        <v>3906</v>
      </c>
      <c r="D24" s="412"/>
      <c r="E24" s="111"/>
      <c r="F24" s="111">
        <f t="shared" si="0"/>
        <v>3906</v>
      </c>
      <c r="I24" s="370"/>
      <c r="J24" s="57"/>
      <c r="K24" s="111"/>
      <c r="L24" s="476"/>
      <c r="M24" s="111"/>
      <c r="N24" s="137">
        <f t="shared" si="1"/>
        <v>0</v>
      </c>
    </row>
    <row r="25" spans="1:14" ht="15.75" x14ac:dyDescent="0.25">
      <c r="A25" s="354" t="s">
        <v>686</v>
      </c>
      <c r="B25" s="355" t="s">
        <v>687</v>
      </c>
      <c r="C25" s="96">
        <v>33820.800000000003</v>
      </c>
      <c r="D25" s="412"/>
      <c r="E25" s="111"/>
      <c r="F25" s="111">
        <f t="shared" si="0"/>
        <v>33820.800000000003</v>
      </c>
      <c r="I25" s="245"/>
      <c r="J25" s="57"/>
      <c r="K25" s="111"/>
      <c r="L25" s="476"/>
      <c r="M25" s="111"/>
      <c r="N25" s="137">
        <f t="shared" si="1"/>
        <v>0</v>
      </c>
    </row>
    <row r="26" spans="1:14" ht="15.75" x14ac:dyDescent="0.25">
      <c r="A26" s="354" t="s">
        <v>688</v>
      </c>
      <c r="B26" s="355" t="s">
        <v>689</v>
      </c>
      <c r="C26" s="96">
        <v>36277.25</v>
      </c>
      <c r="D26" s="412"/>
      <c r="E26" s="111"/>
      <c r="F26" s="111">
        <f t="shared" si="0"/>
        <v>36277.25</v>
      </c>
      <c r="I26" s="245"/>
      <c r="J26" s="57"/>
      <c r="K26" s="111"/>
      <c r="L26" s="476"/>
      <c r="M26" s="111"/>
      <c r="N26" s="137">
        <f t="shared" si="1"/>
        <v>0</v>
      </c>
    </row>
    <row r="27" spans="1:14" ht="15.75" x14ac:dyDescent="0.25">
      <c r="A27" s="354" t="s">
        <v>690</v>
      </c>
      <c r="B27" s="355" t="s">
        <v>691</v>
      </c>
      <c r="C27" s="96">
        <v>61531.34</v>
      </c>
      <c r="D27" s="506"/>
      <c r="E27" s="111"/>
      <c r="F27" s="111">
        <f t="shared" si="0"/>
        <v>61531.34</v>
      </c>
      <c r="I27" s="245"/>
      <c r="J27" s="57"/>
      <c r="K27" s="111"/>
      <c r="L27" s="476"/>
      <c r="M27" s="111"/>
      <c r="N27" s="137">
        <f t="shared" si="1"/>
        <v>0</v>
      </c>
    </row>
    <row r="28" spans="1:14" ht="15.75" x14ac:dyDescent="0.25">
      <c r="A28" s="354" t="s">
        <v>690</v>
      </c>
      <c r="B28" s="355" t="s">
        <v>692</v>
      </c>
      <c r="C28" s="96">
        <v>12189.9</v>
      </c>
      <c r="D28" s="412"/>
      <c r="E28" s="111"/>
      <c r="F28" s="111">
        <f t="shared" si="0"/>
        <v>12189.9</v>
      </c>
      <c r="I28" s="245"/>
      <c r="J28" s="57"/>
      <c r="K28" s="111"/>
      <c r="L28" s="476"/>
      <c r="M28" s="111"/>
      <c r="N28" s="137">
        <f t="shared" si="1"/>
        <v>0</v>
      </c>
    </row>
    <row r="29" spans="1:14" ht="15.75" x14ac:dyDescent="0.25">
      <c r="A29" s="354" t="s">
        <v>693</v>
      </c>
      <c r="B29" s="355" t="s">
        <v>694</v>
      </c>
      <c r="C29" s="96">
        <v>64256.75</v>
      </c>
      <c r="D29" s="412"/>
      <c r="E29" s="111"/>
      <c r="F29" s="111">
        <f t="shared" si="0"/>
        <v>64256.75</v>
      </c>
      <c r="I29" s="245"/>
      <c r="J29" s="57"/>
      <c r="K29" s="111"/>
      <c r="L29" s="476"/>
      <c r="M29" s="111"/>
      <c r="N29" s="137">
        <f t="shared" si="1"/>
        <v>0</v>
      </c>
    </row>
    <row r="30" spans="1:14" ht="18.75" x14ac:dyDescent="0.3">
      <c r="A30" s="354" t="s">
        <v>695</v>
      </c>
      <c r="B30" s="355" t="s">
        <v>696</v>
      </c>
      <c r="C30" s="96">
        <v>53375.8</v>
      </c>
      <c r="D30" s="412"/>
      <c r="E30" s="111"/>
      <c r="F30" s="111">
        <f t="shared" si="0"/>
        <v>53375.8</v>
      </c>
      <c r="G30" s="138"/>
      <c r="I30" s="245"/>
      <c r="J30" s="57"/>
      <c r="K30" s="111"/>
      <c r="L30" s="476"/>
      <c r="M30" s="69"/>
      <c r="N30" s="137">
        <f t="shared" si="1"/>
        <v>0</v>
      </c>
    </row>
    <row r="31" spans="1:14" ht="15.75" x14ac:dyDescent="0.25">
      <c r="A31" s="354" t="s">
        <v>697</v>
      </c>
      <c r="B31" s="355" t="s">
        <v>698</v>
      </c>
      <c r="C31" s="96">
        <v>126366.49</v>
      </c>
      <c r="D31" s="412"/>
      <c r="E31" s="111"/>
      <c r="F31" s="111">
        <f t="shared" si="0"/>
        <v>126366.49</v>
      </c>
      <c r="I31" s="370"/>
      <c r="J31" s="57"/>
      <c r="K31" s="111"/>
      <c r="L31" s="476"/>
      <c r="M31" s="69"/>
      <c r="N31" s="137">
        <f t="shared" si="1"/>
        <v>0</v>
      </c>
    </row>
    <row r="32" spans="1:14" ht="15.75" x14ac:dyDescent="0.25">
      <c r="A32" s="354" t="s">
        <v>697</v>
      </c>
      <c r="B32" s="355" t="s">
        <v>699</v>
      </c>
      <c r="C32" s="96">
        <v>6102</v>
      </c>
      <c r="D32" s="412"/>
      <c r="E32" s="111"/>
      <c r="F32" s="111">
        <f t="shared" si="0"/>
        <v>6102</v>
      </c>
      <c r="I32" s="370"/>
      <c r="J32" s="57"/>
      <c r="K32" s="111"/>
      <c r="L32" s="476"/>
      <c r="M32" s="69"/>
      <c r="N32" s="137">
        <f t="shared" si="1"/>
        <v>0</v>
      </c>
    </row>
    <row r="33" spans="1:14" ht="15.75" x14ac:dyDescent="0.25">
      <c r="A33" s="354" t="s">
        <v>697</v>
      </c>
      <c r="B33" s="355" t="s">
        <v>700</v>
      </c>
      <c r="C33" s="96">
        <v>4812</v>
      </c>
      <c r="D33" s="412"/>
      <c r="E33" s="111"/>
      <c r="F33" s="111">
        <f t="shared" si="0"/>
        <v>4812</v>
      </c>
      <c r="I33" s="370"/>
      <c r="J33" s="57"/>
      <c r="K33" s="111"/>
      <c r="L33" s="476"/>
      <c r="M33" s="69"/>
      <c r="N33" s="137">
        <f t="shared" si="1"/>
        <v>0</v>
      </c>
    </row>
    <row r="34" spans="1:14" ht="15.75" x14ac:dyDescent="0.25">
      <c r="A34" s="354" t="s">
        <v>701</v>
      </c>
      <c r="B34" s="355" t="s">
        <v>702</v>
      </c>
      <c r="C34" s="96">
        <v>10160.6</v>
      </c>
      <c r="D34" s="412"/>
      <c r="E34" s="111"/>
      <c r="F34" s="111">
        <f t="shared" si="0"/>
        <v>10160.6</v>
      </c>
      <c r="I34" s="370"/>
      <c r="J34" s="57"/>
      <c r="K34" s="111"/>
      <c r="L34" s="476"/>
      <c r="M34" s="69"/>
      <c r="N34" s="137">
        <f t="shared" si="1"/>
        <v>0</v>
      </c>
    </row>
    <row r="35" spans="1:14" ht="15.75" x14ac:dyDescent="0.25">
      <c r="A35" s="354" t="s">
        <v>701</v>
      </c>
      <c r="B35" s="355" t="s">
        <v>703</v>
      </c>
      <c r="C35" s="96">
        <v>75337.5</v>
      </c>
      <c r="D35" s="412"/>
      <c r="E35" s="111"/>
      <c r="F35" s="111">
        <f t="shared" si="0"/>
        <v>75337.5</v>
      </c>
      <c r="I35" s="370"/>
      <c r="J35" s="57"/>
      <c r="K35" s="111"/>
      <c r="L35" s="476"/>
      <c r="M35" s="69"/>
      <c r="N35" s="137">
        <f t="shared" si="1"/>
        <v>0</v>
      </c>
    </row>
    <row r="36" spans="1:14" ht="15.75" x14ac:dyDescent="0.25">
      <c r="A36" s="354" t="s">
        <v>704</v>
      </c>
      <c r="B36" s="355" t="s">
        <v>705</v>
      </c>
      <c r="C36" s="96">
        <v>29920.44</v>
      </c>
      <c r="D36" s="412"/>
      <c r="E36" s="111"/>
      <c r="F36" s="111">
        <f t="shared" si="0"/>
        <v>29920.44</v>
      </c>
      <c r="I36" s="370"/>
      <c r="J36" s="57"/>
      <c r="K36" s="111"/>
      <c r="L36" s="476"/>
      <c r="M36" s="69"/>
      <c r="N36" s="137">
        <f t="shared" si="1"/>
        <v>0</v>
      </c>
    </row>
    <row r="37" spans="1:14" ht="15.75" x14ac:dyDescent="0.25">
      <c r="A37" s="354" t="s">
        <v>706</v>
      </c>
      <c r="B37" s="355" t="s">
        <v>707</v>
      </c>
      <c r="C37" s="96">
        <v>72246.7</v>
      </c>
      <c r="D37" s="412"/>
      <c r="E37" s="111"/>
      <c r="F37" s="111">
        <f t="shared" si="0"/>
        <v>72246.7</v>
      </c>
      <c r="I37" s="370"/>
      <c r="J37" s="57"/>
      <c r="K37" s="111"/>
      <c r="L37" s="476"/>
      <c r="M37" s="69"/>
      <c r="N37" s="137">
        <f t="shared" si="1"/>
        <v>0</v>
      </c>
    </row>
    <row r="38" spans="1:14" ht="15.75" x14ac:dyDescent="0.25">
      <c r="A38" s="354" t="s">
        <v>706</v>
      </c>
      <c r="B38" s="355" t="s">
        <v>708</v>
      </c>
      <c r="C38" s="96">
        <v>3036</v>
      </c>
      <c r="D38" s="412"/>
      <c r="E38" s="111"/>
      <c r="F38" s="111">
        <f t="shared" si="0"/>
        <v>3036</v>
      </c>
      <c r="I38" s="288"/>
      <c r="J38" s="57"/>
      <c r="K38" s="111"/>
      <c r="L38" s="476"/>
      <c r="M38" s="69"/>
      <c r="N38" s="137">
        <f t="shared" si="1"/>
        <v>0</v>
      </c>
    </row>
    <row r="39" spans="1:14" ht="15.75" x14ac:dyDescent="0.25">
      <c r="A39" s="354" t="s">
        <v>709</v>
      </c>
      <c r="B39" s="355" t="s">
        <v>710</v>
      </c>
      <c r="C39" s="96">
        <v>1627.2</v>
      </c>
      <c r="D39" s="412"/>
      <c r="E39" s="111"/>
      <c r="F39" s="111">
        <f t="shared" si="0"/>
        <v>1627.2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354" t="s">
        <v>709</v>
      </c>
      <c r="B40" s="355" t="s">
        <v>711</v>
      </c>
      <c r="C40" s="96">
        <v>1238.8</v>
      </c>
      <c r="D40" s="412"/>
      <c r="E40" s="111"/>
      <c r="F40" s="111">
        <f t="shared" si="0"/>
        <v>1238.8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354" t="s">
        <v>709</v>
      </c>
      <c r="B41" s="355" t="s">
        <v>712</v>
      </c>
      <c r="C41" s="96">
        <v>62762.55</v>
      </c>
      <c r="D41" s="412"/>
      <c r="E41" s="111"/>
      <c r="F41" s="111">
        <f t="shared" si="0"/>
        <v>62762.55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354" t="s">
        <v>713</v>
      </c>
      <c r="B42" s="355" t="s">
        <v>714</v>
      </c>
      <c r="C42" s="96">
        <v>46744.6</v>
      </c>
      <c r="D42" s="253"/>
      <c r="E42" s="69"/>
      <c r="F42" s="111">
        <f t="shared" si="0"/>
        <v>46744.6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354" t="s">
        <v>715</v>
      </c>
      <c r="B43" s="355" t="s">
        <v>716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354" t="s">
        <v>715</v>
      </c>
      <c r="B44" s="355" t="s">
        <v>717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354" t="s">
        <v>715</v>
      </c>
      <c r="B45" s="355" t="s">
        <v>718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354" t="s">
        <v>719</v>
      </c>
      <c r="B46" s="355" t="s">
        <v>720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354" t="s">
        <v>721</v>
      </c>
      <c r="B47" s="355" t="s">
        <v>722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354" t="s">
        <v>723</v>
      </c>
      <c r="B48" s="355" t="s">
        <v>724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354" t="s">
        <v>725</v>
      </c>
      <c r="B49" s="355" t="s">
        <v>726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8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 t="e">
        <f t="shared" si="3"/>
        <v>#REF!</v>
      </c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829778.89</v>
      </c>
      <c r="F89" s="153">
        <f>SUM(F3:F88)</f>
        <v>1055196.5699999998</v>
      </c>
      <c r="K89" s="209">
        <f>SUM(K3:K88)</f>
        <v>0</v>
      </c>
      <c r="L89" s="478"/>
      <c r="M89" s="209">
        <f>SUM(M3:M88)</f>
        <v>0</v>
      </c>
      <c r="N89" s="153" t="e">
        <f>N88</f>
        <v>#REF!</v>
      </c>
    </row>
    <row r="90" spans="1:14" ht="15.75" thickBot="1" x14ac:dyDescent="0.3">
      <c r="B90" s="441"/>
      <c r="C90" s="214"/>
      <c r="D90" s="256"/>
      <c r="E90" s="3"/>
      <c r="F90" s="583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584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21" t="s">
        <v>594</v>
      </c>
      <c r="J93" s="622"/>
    </row>
    <row r="94" spans="1:14" ht="19.5" thickBot="1" x14ac:dyDescent="0.35">
      <c r="A94" s="456"/>
      <c r="B94" s="629" t="s">
        <v>728</v>
      </c>
      <c r="C94" s="630"/>
      <c r="D94" s="631"/>
      <c r="E94" s="632"/>
      <c r="I94" s="623"/>
      <c r="J94" s="624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4"/>
      <c r="B97" s="515"/>
      <c r="C97" s="129"/>
      <c r="F97"/>
      <c r="I97"/>
      <c r="J97" s="194"/>
      <c r="N97"/>
    </row>
    <row r="98" spans="1:14" x14ac:dyDescent="0.25">
      <c r="A98" s="514"/>
      <c r="B98" s="515"/>
      <c r="C98" s="129"/>
      <c r="F98"/>
      <c r="I98"/>
      <c r="J98" s="194"/>
      <c r="N98"/>
    </row>
    <row r="99" spans="1:14" ht="15.75" x14ac:dyDescent="0.25">
      <c r="A99" s="516"/>
      <c r="B99" s="517"/>
      <c r="C99" s="233"/>
      <c r="F99"/>
      <c r="I99"/>
      <c r="J99" s="194"/>
      <c r="N99"/>
    </row>
    <row r="100" spans="1:14" ht="15.75" x14ac:dyDescent="0.25">
      <c r="A100" s="516"/>
      <c r="B100" s="517"/>
      <c r="C100" s="233"/>
      <c r="F100"/>
      <c r="I100"/>
      <c r="J100" s="194"/>
      <c r="N100"/>
    </row>
    <row r="101" spans="1:14" ht="15.75" x14ac:dyDescent="0.25">
      <c r="A101" s="516"/>
      <c r="B101" s="517"/>
      <c r="C101" s="233"/>
      <c r="F101"/>
      <c r="I101"/>
      <c r="J101" s="194"/>
      <c r="N101"/>
    </row>
    <row r="102" spans="1:14" ht="15.75" x14ac:dyDescent="0.25">
      <c r="A102" s="516"/>
      <c r="B102" s="517"/>
      <c r="C102" s="233"/>
      <c r="F102"/>
      <c r="I102"/>
      <c r="J102" s="194"/>
      <c r="N102"/>
    </row>
    <row r="103" spans="1:14" ht="15.75" x14ac:dyDescent="0.25">
      <c r="A103" s="516"/>
      <c r="B103" s="517"/>
      <c r="C103" s="233"/>
      <c r="F103"/>
      <c r="I103"/>
      <c r="J103" s="194"/>
      <c r="N103"/>
    </row>
    <row r="104" spans="1:14" x14ac:dyDescent="0.25">
      <c r="A104" s="514"/>
      <c r="B104" s="515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mergeCells count="2">
    <mergeCell ref="F90:F91"/>
    <mergeCell ref="I93:J94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55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55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47" t="s">
        <v>208</v>
      </c>
      <c r="D1" s="548"/>
      <c r="E1" s="548"/>
      <c r="F1" s="548"/>
      <c r="G1" s="548"/>
      <c r="H1" s="548"/>
      <c r="I1" s="548"/>
      <c r="J1" s="548"/>
      <c r="K1" s="548"/>
      <c r="L1" s="548"/>
      <c r="M1" s="54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286" t="s">
        <v>209</v>
      </c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558"/>
      <c r="X5" s="55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56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56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566"/>
      <c r="X25" s="56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566"/>
      <c r="X26" s="56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559"/>
      <c r="X27" s="560"/>
      <c r="Y27" s="56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560"/>
      <c r="X28" s="560"/>
      <c r="Y28" s="56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577">
        <f>SUM(M5:M35)</f>
        <v>321168.83</v>
      </c>
      <c r="N36" s="579">
        <f>SUM(N5:N35)</f>
        <v>467016</v>
      </c>
      <c r="O36" s="276"/>
      <c r="P36" s="277">
        <v>0</v>
      </c>
      <c r="Q36" s="58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578"/>
      <c r="N37" s="580"/>
      <c r="O37" s="276"/>
      <c r="P37" s="277">
        <v>0</v>
      </c>
      <c r="Q37" s="58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71911.59</v>
      </c>
      <c r="L52" s="567"/>
      <c r="M52" s="272"/>
      <c r="N52" s="272"/>
      <c r="P52" s="34"/>
      <c r="Q52" s="13"/>
    </row>
    <row r="53" spans="1:17" ht="16.5" thickBot="1" x14ac:dyDescent="0.3">
      <c r="D53" s="538" t="s">
        <v>12</v>
      </c>
      <c r="E53" s="538"/>
      <c r="F53" s="312">
        <f>F50-K52-C50</f>
        <v>-25952.549999999814</v>
      </c>
      <c r="I53" s="102"/>
      <c r="J53" s="103"/>
    </row>
    <row r="54" spans="1:17" ht="18.75" x14ac:dyDescent="0.3">
      <c r="D54" s="568" t="s">
        <v>95</v>
      </c>
      <c r="E54" s="568"/>
      <c r="F54" s="111">
        <v>-706888.38</v>
      </c>
      <c r="I54" s="539" t="s">
        <v>13</v>
      </c>
      <c r="J54" s="540"/>
      <c r="K54" s="541">
        <f>F56+F57+F58</f>
        <v>1308778.3500000003</v>
      </c>
      <c r="L54" s="541"/>
      <c r="M54" s="569" t="s">
        <v>211</v>
      </c>
      <c r="N54" s="570"/>
      <c r="O54" s="570"/>
      <c r="P54" s="570"/>
      <c r="Q54" s="57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572"/>
      <c r="N55" s="573"/>
      <c r="O55" s="573"/>
      <c r="P55" s="573"/>
      <c r="Q55" s="57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543">
        <f>-C4</f>
        <v>-567389.35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521" t="s">
        <v>18</v>
      </c>
      <c r="E58" s="522"/>
      <c r="F58" s="113">
        <v>2142307.62</v>
      </c>
      <c r="I58" s="523" t="s">
        <v>198</v>
      </c>
      <c r="J58" s="524"/>
      <c r="K58" s="525">
        <f>K54+K56</f>
        <v>741389.00000000035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58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58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47" t="s">
        <v>208</v>
      </c>
      <c r="D1" s="548"/>
      <c r="E1" s="548"/>
      <c r="F1" s="548"/>
      <c r="G1" s="548"/>
      <c r="H1" s="548"/>
      <c r="I1" s="548"/>
      <c r="J1" s="548"/>
      <c r="K1" s="548"/>
      <c r="L1" s="548"/>
      <c r="M1" s="54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  <c r="R3" s="58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322" t="s">
        <v>217</v>
      </c>
      <c r="R4" s="586"/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558"/>
      <c r="X5" s="55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56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56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566"/>
      <c r="X25" s="56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566"/>
      <c r="X26" s="56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559"/>
      <c r="X27" s="560"/>
      <c r="Y27" s="56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560"/>
      <c r="X28" s="560"/>
      <c r="Y28" s="56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577">
        <f>SUM(M5:M35)</f>
        <v>1077791.3</v>
      </c>
      <c r="N36" s="579">
        <f>SUM(N5:N35)</f>
        <v>936398</v>
      </c>
      <c r="O36" s="276"/>
      <c r="P36" s="277">
        <v>0</v>
      </c>
      <c r="Q36" s="58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578"/>
      <c r="N37" s="580"/>
      <c r="O37" s="276"/>
      <c r="P37" s="277">
        <v>0</v>
      </c>
      <c r="Q37" s="58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90750.75</v>
      </c>
      <c r="L52" s="567"/>
      <c r="M52" s="272"/>
      <c r="N52" s="272"/>
      <c r="P52" s="34"/>
      <c r="Q52" s="13"/>
    </row>
    <row r="53" spans="1:17" ht="16.5" thickBot="1" x14ac:dyDescent="0.3">
      <c r="D53" s="538" t="s">
        <v>12</v>
      </c>
      <c r="E53" s="538"/>
      <c r="F53" s="312">
        <f>F50-K52-C50</f>
        <v>1739855.03</v>
      </c>
      <c r="I53" s="102"/>
      <c r="J53" s="103"/>
    </row>
    <row r="54" spans="1:17" ht="18.75" x14ac:dyDescent="0.3">
      <c r="D54" s="568" t="s">
        <v>95</v>
      </c>
      <c r="E54" s="568"/>
      <c r="F54" s="111">
        <v>-1567070.66</v>
      </c>
      <c r="I54" s="539" t="s">
        <v>13</v>
      </c>
      <c r="J54" s="540"/>
      <c r="K54" s="541">
        <f>F56+F57+F58</f>
        <v>703192.8600000001</v>
      </c>
      <c r="L54" s="541"/>
      <c r="M54" s="569" t="s">
        <v>211</v>
      </c>
      <c r="N54" s="570"/>
      <c r="O54" s="570"/>
      <c r="P54" s="570"/>
      <c r="Q54" s="57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572"/>
      <c r="N55" s="573"/>
      <c r="O55" s="573"/>
      <c r="P55" s="573"/>
      <c r="Q55" s="57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543">
        <f>-C4</f>
        <v>-567389.35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521" t="s">
        <v>18</v>
      </c>
      <c r="E58" s="522"/>
      <c r="F58" s="113">
        <v>754143.23</v>
      </c>
      <c r="I58" s="523" t="s">
        <v>198</v>
      </c>
      <c r="J58" s="524"/>
      <c r="K58" s="525">
        <f>K54+K56</f>
        <v>135803.51000000013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58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58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87" t="s">
        <v>316</v>
      </c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  <c r="R3" s="58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322" t="s">
        <v>217</v>
      </c>
      <c r="R4" s="586"/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558"/>
      <c r="X5" s="55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56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56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566"/>
      <c r="X25" s="56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566"/>
      <c r="X26" s="56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559"/>
      <c r="X27" s="560"/>
      <c r="Y27" s="56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560"/>
      <c r="X28" s="560"/>
      <c r="Y28" s="56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577">
        <f>SUM(M5:M35)</f>
        <v>1818445.73</v>
      </c>
      <c r="N36" s="579">
        <f>SUM(N5:N35)</f>
        <v>739014</v>
      </c>
      <c r="O36" s="276"/>
      <c r="P36" s="277">
        <v>0</v>
      </c>
      <c r="Q36" s="58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578"/>
      <c r="N37" s="580"/>
      <c r="O37" s="276"/>
      <c r="P37" s="277">
        <v>0</v>
      </c>
      <c r="Q37" s="58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158798.12</v>
      </c>
      <c r="L52" s="567"/>
      <c r="M52" s="272"/>
      <c r="N52" s="272"/>
      <c r="P52" s="34"/>
      <c r="Q52" s="13"/>
    </row>
    <row r="53" spans="1:17" x14ac:dyDescent="0.25">
      <c r="D53" s="538" t="s">
        <v>12</v>
      </c>
      <c r="E53" s="538"/>
      <c r="F53" s="312">
        <f>F50-K52-C50</f>
        <v>2078470.75</v>
      </c>
      <c r="I53" s="102"/>
      <c r="J53" s="103"/>
    </row>
    <row r="54" spans="1:17" ht="18.75" x14ac:dyDescent="0.3">
      <c r="D54" s="568" t="s">
        <v>95</v>
      </c>
      <c r="E54" s="568"/>
      <c r="F54" s="111">
        <v>-1448401.2</v>
      </c>
      <c r="I54" s="539" t="s">
        <v>13</v>
      </c>
      <c r="J54" s="540"/>
      <c r="K54" s="541">
        <f>F56+F57+F58</f>
        <v>1025960.7</v>
      </c>
      <c r="L54" s="54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543">
        <f>-C4</f>
        <v>-754143.23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521" t="s">
        <v>18</v>
      </c>
      <c r="E58" s="522"/>
      <c r="F58" s="113">
        <v>1149740.4099999999</v>
      </c>
      <c r="I58" s="523" t="s">
        <v>198</v>
      </c>
      <c r="J58" s="524"/>
      <c r="K58" s="525">
        <f>K54+K56</f>
        <v>271817.46999999997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589" t="s">
        <v>413</v>
      </c>
      <c r="C43" s="590"/>
      <c r="D43" s="590"/>
      <c r="E43" s="591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592"/>
      <c r="C44" s="593"/>
      <c r="D44" s="593"/>
      <c r="E44" s="594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595"/>
      <c r="C45" s="596"/>
      <c r="D45" s="596"/>
      <c r="E45" s="597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04" t="s">
        <v>593</v>
      </c>
      <c r="C47" s="605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06"/>
      <c r="C48" s="607"/>
      <c r="D48" s="253"/>
      <c r="E48" s="69"/>
      <c r="F48" s="137">
        <f t="shared" si="2"/>
        <v>0</v>
      </c>
      <c r="I48" s="348"/>
      <c r="J48" s="598" t="s">
        <v>414</v>
      </c>
      <c r="K48" s="599"/>
      <c r="L48" s="600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01"/>
      <c r="K49" s="602"/>
      <c r="L49" s="603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08" t="s">
        <v>594</v>
      </c>
      <c r="J50" s="609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08"/>
      <c r="J51" s="609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08"/>
      <c r="J52" s="609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08"/>
      <c r="J53" s="609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08"/>
      <c r="J54" s="609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08"/>
      <c r="J55" s="609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08"/>
      <c r="J56" s="609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08"/>
      <c r="J57" s="609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08"/>
      <c r="J58" s="609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08"/>
      <c r="J59" s="609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08"/>
      <c r="J60" s="609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08"/>
      <c r="J61" s="609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08"/>
      <c r="J62" s="609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08"/>
      <c r="J63" s="609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08"/>
      <c r="J64" s="609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08"/>
      <c r="J65" s="609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08"/>
      <c r="J66" s="609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08"/>
      <c r="J67" s="609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08"/>
      <c r="J68" s="609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08"/>
      <c r="J69" s="609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08"/>
      <c r="J70" s="609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08"/>
      <c r="J71" s="609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08"/>
      <c r="J72" s="609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08"/>
      <c r="J73" s="609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08"/>
      <c r="J74" s="609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08"/>
      <c r="J75" s="609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08"/>
      <c r="J76" s="609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08"/>
      <c r="J77" s="609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10"/>
      <c r="J78" s="611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583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584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45"/>
      <c r="C1" s="587" t="s">
        <v>646</v>
      </c>
      <c r="D1" s="588"/>
      <c r="E1" s="588"/>
      <c r="F1" s="588"/>
      <c r="G1" s="588"/>
      <c r="H1" s="588"/>
      <c r="I1" s="588"/>
      <c r="J1" s="588"/>
      <c r="K1" s="588"/>
      <c r="L1" s="588"/>
      <c r="M1" s="588"/>
    </row>
    <row r="2" spans="1:25" ht="16.5" thickBot="1" x14ac:dyDescent="0.3">
      <c r="B2" s="546"/>
      <c r="C2" s="3"/>
      <c r="H2" s="5"/>
      <c r="I2" s="6"/>
      <c r="J2" s="7"/>
      <c r="L2" s="8"/>
      <c r="M2" s="6"/>
      <c r="N2" s="9"/>
    </row>
    <row r="3" spans="1:25" ht="21.75" thickBot="1" x14ac:dyDescent="0.35">
      <c r="B3" s="549" t="s">
        <v>0</v>
      </c>
      <c r="C3" s="550"/>
      <c r="D3" s="10"/>
      <c r="E3" s="11"/>
      <c r="F3" s="11"/>
      <c r="H3" s="551" t="s">
        <v>26</v>
      </c>
      <c r="I3" s="551"/>
      <c r="K3" s="165"/>
      <c r="L3" s="13"/>
      <c r="M3" s="14"/>
      <c r="P3" s="575" t="s">
        <v>6</v>
      </c>
      <c r="R3" s="58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552" t="s">
        <v>2</v>
      </c>
      <c r="F4" s="553"/>
      <c r="H4" s="554" t="s">
        <v>3</v>
      </c>
      <c r="I4" s="555"/>
      <c r="J4" s="19"/>
      <c r="K4" s="166"/>
      <c r="L4" s="20"/>
      <c r="M4" s="21" t="s">
        <v>4</v>
      </c>
      <c r="N4" s="22" t="s">
        <v>5</v>
      </c>
      <c r="P4" s="576"/>
      <c r="Q4" s="322" t="s">
        <v>217</v>
      </c>
      <c r="R4" s="586"/>
      <c r="W4" s="558" t="s">
        <v>124</v>
      </c>
      <c r="X4" s="55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558"/>
      <c r="X5" s="55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56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56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564"/>
      <c r="X21" s="56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565"/>
      <c r="X23" s="56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565"/>
      <c r="X24" s="56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566"/>
      <c r="X25" s="56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566"/>
      <c r="X26" s="56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559"/>
      <c r="X27" s="560"/>
      <c r="Y27" s="56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560"/>
      <c r="X28" s="560"/>
      <c r="Y28" s="56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577">
        <f>SUM(M5:M35)</f>
        <v>2143864.4900000002</v>
      </c>
      <c r="N36" s="579">
        <f>SUM(N5:N35)</f>
        <v>791108</v>
      </c>
      <c r="O36" s="276"/>
      <c r="P36" s="277">
        <v>0</v>
      </c>
      <c r="Q36" s="61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578"/>
      <c r="N37" s="580"/>
      <c r="O37" s="276"/>
      <c r="P37" s="277">
        <v>0</v>
      </c>
      <c r="Q37" s="61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14">
        <f>M36+N36</f>
        <v>2934972.49</v>
      </c>
      <c r="N39" s="61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532" t="s">
        <v>11</v>
      </c>
      <c r="I52" s="533"/>
      <c r="J52" s="100"/>
      <c r="K52" s="534">
        <f>I50+L50</f>
        <v>197471.8</v>
      </c>
      <c r="L52" s="567"/>
      <c r="M52" s="272"/>
      <c r="N52" s="272"/>
      <c r="P52" s="34"/>
      <c r="Q52" s="13"/>
    </row>
    <row r="53" spans="1:17" x14ac:dyDescent="0.25">
      <c r="D53" s="538" t="s">
        <v>12</v>
      </c>
      <c r="E53" s="538"/>
      <c r="F53" s="312">
        <f>F50-K52-C50</f>
        <v>2057786.11</v>
      </c>
      <c r="I53" s="102"/>
      <c r="J53" s="103"/>
    </row>
    <row r="54" spans="1:17" ht="18.75" x14ac:dyDescent="0.3">
      <c r="D54" s="568" t="s">
        <v>95</v>
      </c>
      <c r="E54" s="568"/>
      <c r="F54" s="111">
        <v>-1702928.14</v>
      </c>
      <c r="I54" s="539" t="s">
        <v>13</v>
      </c>
      <c r="J54" s="540"/>
      <c r="K54" s="541">
        <f>F56+F57+F58</f>
        <v>1147965.3400000003</v>
      </c>
      <c r="L54" s="54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543">
        <f>-C4</f>
        <v>-1149740.4099999999</v>
      </c>
      <c r="L56" s="54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521" t="s">
        <v>18</v>
      </c>
      <c r="E58" s="522"/>
      <c r="F58" s="113">
        <v>1266568.45</v>
      </c>
      <c r="I58" s="523" t="s">
        <v>97</v>
      </c>
      <c r="J58" s="524"/>
      <c r="K58" s="525">
        <f>K54+K56</f>
        <v>-1775.0699999995995</v>
      </c>
      <c r="L58" s="52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2022-04-21T15:14:51Z</cp:lastPrinted>
  <dcterms:created xsi:type="dcterms:W3CDTF">2021-11-04T19:08:42Z</dcterms:created>
  <dcterms:modified xsi:type="dcterms:W3CDTF">2022-05-05T19:29:08Z</dcterms:modified>
</cp:coreProperties>
</file>