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405" windowHeight="11250" activeTab="1"/>
  </bookViews>
  <sheets>
    <sheet name="ENERO 02" sheetId="1" r:id="rId1"/>
    <sheet name="ABRIL 3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7" i="2" l="1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35" i="2" s="1"/>
  <c r="E315" i="2"/>
  <c r="E314" i="2"/>
  <c r="E313" i="2"/>
  <c r="E312" i="2"/>
  <c r="E311" i="2"/>
  <c r="E310" i="2"/>
  <c r="C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C44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C263" i="2"/>
  <c r="C335" i="2" s="1"/>
  <c r="E30" i="2"/>
  <c r="E44" i="2" s="1"/>
  <c r="C89" i="2"/>
  <c r="C134" i="2" s="1"/>
  <c r="C179" i="2" s="1"/>
  <c r="C223" i="2" s="1"/>
  <c r="E253" i="2"/>
  <c r="E263" i="2" s="1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337" i="2" l="1"/>
  <c r="C72" i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<sst xmlns="http://schemas.openxmlformats.org/spreadsheetml/2006/main" count="709" uniqueCount="329">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</sst>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1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6" fillId="0" borderId="0" xfId="0" applyNumberFormat="1" applyFont="1" applyFill="1"/>
    <xf numFmtId="164" fontId="6" fillId="0" borderId="0" xfId="0" applyNumberFormat="1" applyFont="1" applyFill="1"/>
    <xf numFmtId="0" fontId="10" fillId="0" borderId="0" xfId="0" applyFont="1" applyFill="1" applyAlignment="1">
      <alignment horizontal="right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K27" sqref="K2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46" t="s">
        <v>272</v>
      </c>
      <c r="B1" s="46"/>
      <c r="C1" s="46"/>
      <c r="D1" s="46"/>
      <c r="E1" s="46"/>
      <c r="F1" s="4"/>
      <c r="G1" s="4"/>
    </row>
    <row r="2" spans="1:7" ht="24" thickBot="1" x14ac:dyDescent="0.4">
      <c r="A2" s="47" t="s">
        <v>0</v>
      </c>
      <c r="B2" s="47"/>
      <c r="C2" s="47"/>
      <c r="D2" s="47"/>
      <c r="E2" s="4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tabSelected="1" topLeftCell="A314" workbookViewId="0">
      <selection activeCell="F320" sqref="F320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style="18" bestFit="1" customWidth="1"/>
    <col min="4" max="4" width="13.85546875" style="18" bestFit="1" customWidth="1"/>
    <col min="5" max="5" width="18.7109375" style="18" customWidth="1"/>
  </cols>
  <sheetData>
    <row r="1" spans="1:7" ht="26.25" customHeight="1" x14ac:dyDescent="0.4">
      <c r="A1" s="46" t="s">
        <v>312</v>
      </c>
      <c r="B1" s="46"/>
      <c r="C1" s="46"/>
      <c r="D1" s="46"/>
      <c r="E1" s="46"/>
      <c r="F1" s="4"/>
      <c r="G1" s="4"/>
    </row>
    <row r="2" spans="1:7" ht="24" thickBot="1" x14ac:dyDescent="0.4">
      <c r="A2" s="47" t="s">
        <v>0</v>
      </c>
      <c r="B2" s="47"/>
      <c r="C2" s="47"/>
      <c r="D2" s="47"/>
      <c r="E2" s="47"/>
      <c r="F2" s="5"/>
      <c r="G2" s="5"/>
    </row>
    <row r="3" spans="1:7" ht="20.25" customHeight="1" thickBot="1" x14ac:dyDescent="0.3">
      <c r="A3" s="28"/>
      <c r="B3" s="29" t="s">
        <v>1</v>
      </c>
      <c r="C3" s="48" t="s">
        <v>2</v>
      </c>
      <c r="D3" s="48" t="s">
        <v>3</v>
      </c>
      <c r="E3" s="49" t="s">
        <v>4</v>
      </c>
    </row>
    <row r="4" spans="1:7" x14ac:dyDescent="0.25">
      <c r="A4" s="31">
        <v>1</v>
      </c>
      <c r="B4" s="9" t="s">
        <v>101</v>
      </c>
      <c r="C4" s="50">
        <f>1.972+8.38+43</f>
        <v>53.352000000000004</v>
      </c>
      <c r="D4" s="51">
        <v>170</v>
      </c>
      <c r="E4" s="51">
        <f>C4*D4</f>
        <v>9069.84</v>
      </c>
    </row>
    <row r="5" spans="1:7" x14ac:dyDescent="0.25">
      <c r="A5" s="31">
        <v>2</v>
      </c>
      <c r="B5" s="9" t="s">
        <v>103</v>
      </c>
      <c r="C5" s="50">
        <f>4.74+1.77</f>
        <v>6.51</v>
      </c>
      <c r="D5" s="51">
        <v>118</v>
      </c>
      <c r="E5" s="51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50">
        <v>4.54</v>
      </c>
      <c r="D6" s="51">
        <v>98</v>
      </c>
      <c r="E6" s="51">
        <f t="shared" si="0"/>
        <v>444.92</v>
      </c>
    </row>
    <row r="7" spans="1:7" x14ac:dyDescent="0.25">
      <c r="A7" s="31">
        <v>4</v>
      </c>
      <c r="B7" s="9" t="s">
        <v>104</v>
      </c>
      <c r="C7" s="50">
        <f>5.18+5.195</f>
        <v>10.375</v>
      </c>
      <c r="D7" s="51">
        <v>116</v>
      </c>
      <c r="E7" s="51">
        <f t="shared" si="0"/>
        <v>1203.5</v>
      </c>
    </row>
    <row r="8" spans="1:7" x14ac:dyDescent="0.25">
      <c r="A8" s="31">
        <v>5</v>
      </c>
      <c r="B8" s="9" t="s">
        <v>105</v>
      </c>
      <c r="C8" s="50">
        <v>1.68</v>
      </c>
      <c r="D8" s="51">
        <v>98</v>
      </c>
      <c r="E8" s="51">
        <f t="shared" si="0"/>
        <v>164.64</v>
      </c>
    </row>
    <row r="9" spans="1:7" x14ac:dyDescent="0.25">
      <c r="A9" s="31">
        <v>6</v>
      </c>
      <c r="B9" s="9" t="s">
        <v>106</v>
      </c>
      <c r="C9" s="50">
        <f>7.86+3.58+12.17</f>
        <v>23.61</v>
      </c>
      <c r="D9" s="51">
        <v>95</v>
      </c>
      <c r="E9" s="51">
        <f t="shared" si="0"/>
        <v>2242.9499999999998</v>
      </c>
    </row>
    <row r="10" spans="1:7" x14ac:dyDescent="0.25">
      <c r="A10" s="31">
        <v>9</v>
      </c>
      <c r="B10" s="43" t="s">
        <v>107</v>
      </c>
      <c r="C10" s="50">
        <v>0</v>
      </c>
      <c r="D10" s="51">
        <v>400</v>
      </c>
      <c r="E10" s="51">
        <f t="shared" si="0"/>
        <v>0</v>
      </c>
    </row>
    <row r="11" spans="1:7" x14ac:dyDescent="0.25">
      <c r="A11" s="31">
        <v>10</v>
      </c>
      <c r="B11" s="43" t="s">
        <v>108</v>
      </c>
      <c r="C11" s="50">
        <v>0</v>
      </c>
      <c r="D11" s="51">
        <v>400</v>
      </c>
      <c r="E11" s="51">
        <f t="shared" si="0"/>
        <v>0</v>
      </c>
    </row>
    <row r="12" spans="1:7" x14ac:dyDescent="0.25">
      <c r="A12" s="31">
        <v>11</v>
      </c>
      <c r="B12" s="43" t="s">
        <v>5</v>
      </c>
      <c r="C12" s="50">
        <v>0</v>
      </c>
      <c r="D12" s="51">
        <v>400</v>
      </c>
      <c r="E12" s="51">
        <f t="shared" si="0"/>
        <v>0</v>
      </c>
    </row>
    <row r="13" spans="1:7" x14ac:dyDescent="0.25">
      <c r="A13" s="31">
        <v>12</v>
      </c>
      <c r="B13" s="43" t="s">
        <v>109</v>
      </c>
      <c r="C13" s="50">
        <v>0</v>
      </c>
      <c r="D13" s="51">
        <v>400</v>
      </c>
      <c r="E13" s="51">
        <f t="shared" si="0"/>
        <v>0</v>
      </c>
    </row>
    <row r="14" spans="1:7" x14ac:dyDescent="0.25">
      <c r="A14" s="31">
        <v>13</v>
      </c>
      <c r="B14" s="9" t="s">
        <v>128</v>
      </c>
      <c r="C14" s="50">
        <v>0</v>
      </c>
      <c r="D14" s="51">
        <v>2000</v>
      </c>
      <c r="E14" s="51">
        <f t="shared" si="0"/>
        <v>0</v>
      </c>
    </row>
    <row r="15" spans="1:7" x14ac:dyDescent="0.25">
      <c r="A15" s="31">
        <v>14</v>
      </c>
      <c r="B15" s="9" t="s">
        <v>127</v>
      </c>
      <c r="C15" s="50">
        <f>2.248+1</f>
        <v>3.2480000000000002</v>
      </c>
      <c r="D15" s="51">
        <v>630</v>
      </c>
      <c r="E15" s="51">
        <f t="shared" si="0"/>
        <v>2046.2400000000002</v>
      </c>
    </row>
    <row r="16" spans="1:7" x14ac:dyDescent="0.25">
      <c r="A16" s="31">
        <v>15</v>
      </c>
      <c r="B16" s="9" t="s">
        <v>96</v>
      </c>
      <c r="C16" s="50">
        <f>6.43+1.756</f>
        <v>8.1859999999999999</v>
      </c>
      <c r="D16" s="51">
        <v>110</v>
      </c>
      <c r="E16" s="51">
        <f t="shared" si="0"/>
        <v>900.46</v>
      </c>
    </row>
    <row r="17" spans="1:5" x14ac:dyDescent="0.25">
      <c r="A17" s="31">
        <v>16</v>
      </c>
      <c r="B17" s="9" t="s">
        <v>7</v>
      </c>
      <c r="C17" s="50">
        <v>6.3</v>
      </c>
      <c r="D17" s="51">
        <v>165</v>
      </c>
      <c r="E17" s="51">
        <f t="shared" si="0"/>
        <v>1039.5</v>
      </c>
    </row>
    <row r="18" spans="1:5" x14ac:dyDescent="0.25">
      <c r="A18" s="31">
        <v>17</v>
      </c>
      <c r="B18" s="9" t="s">
        <v>6</v>
      </c>
      <c r="C18" s="50">
        <v>16</v>
      </c>
      <c r="D18" s="51">
        <v>12</v>
      </c>
      <c r="E18" s="51">
        <f t="shared" si="0"/>
        <v>192</v>
      </c>
    </row>
    <row r="19" spans="1:5" x14ac:dyDescent="0.25">
      <c r="A19" s="31">
        <v>18</v>
      </c>
      <c r="B19" s="9" t="s">
        <v>94</v>
      </c>
      <c r="C19" s="50">
        <v>0</v>
      </c>
      <c r="D19" s="51">
        <v>50</v>
      </c>
      <c r="E19" s="51">
        <f t="shared" si="0"/>
        <v>0</v>
      </c>
    </row>
    <row r="20" spans="1:5" x14ac:dyDescent="0.25">
      <c r="A20" s="31">
        <v>19</v>
      </c>
      <c r="B20" s="9" t="s">
        <v>129</v>
      </c>
      <c r="C20" s="50">
        <v>0</v>
      </c>
      <c r="D20" s="51">
        <v>75</v>
      </c>
      <c r="E20" s="51">
        <f t="shared" si="0"/>
        <v>0</v>
      </c>
    </row>
    <row r="21" spans="1:5" x14ac:dyDescent="0.25">
      <c r="A21" s="31">
        <v>20</v>
      </c>
      <c r="B21" s="9" t="s">
        <v>20</v>
      </c>
      <c r="C21" s="50">
        <v>0</v>
      </c>
      <c r="D21" s="51">
        <v>46</v>
      </c>
      <c r="E21" s="51">
        <f t="shared" si="0"/>
        <v>0</v>
      </c>
    </row>
    <row r="22" spans="1:5" x14ac:dyDescent="0.25">
      <c r="A22" s="31">
        <v>21</v>
      </c>
      <c r="B22" s="9" t="s">
        <v>8</v>
      </c>
      <c r="C22" s="50">
        <v>7</v>
      </c>
      <c r="D22" s="51">
        <v>59</v>
      </c>
      <c r="E22" s="51">
        <f t="shared" si="0"/>
        <v>413</v>
      </c>
    </row>
    <row r="23" spans="1:5" x14ac:dyDescent="0.25">
      <c r="A23" s="31">
        <v>22</v>
      </c>
      <c r="B23" s="9" t="s">
        <v>9</v>
      </c>
      <c r="C23" s="50">
        <v>2</v>
      </c>
      <c r="D23" s="51">
        <v>82</v>
      </c>
      <c r="E23" s="51">
        <f t="shared" si="0"/>
        <v>164</v>
      </c>
    </row>
    <row r="24" spans="1:5" x14ac:dyDescent="0.25">
      <c r="A24" s="31">
        <v>23</v>
      </c>
      <c r="B24" s="9" t="s">
        <v>10</v>
      </c>
      <c r="C24" s="50">
        <v>1</v>
      </c>
      <c r="D24" s="51">
        <v>82</v>
      </c>
      <c r="E24" s="51">
        <f t="shared" si="0"/>
        <v>82</v>
      </c>
    </row>
    <row r="25" spans="1:5" x14ac:dyDescent="0.25">
      <c r="A25" s="31">
        <v>24</v>
      </c>
      <c r="B25" s="9" t="s">
        <v>11</v>
      </c>
      <c r="C25" s="50">
        <v>1</v>
      </c>
      <c r="D25" s="51">
        <v>66</v>
      </c>
      <c r="E25" s="51">
        <f t="shared" si="0"/>
        <v>66</v>
      </c>
    </row>
    <row r="26" spans="1:5" x14ac:dyDescent="0.25">
      <c r="A26" s="31">
        <v>25</v>
      </c>
      <c r="B26" s="43" t="s">
        <v>130</v>
      </c>
      <c r="C26" s="50">
        <v>0</v>
      </c>
      <c r="D26" s="51">
        <v>88</v>
      </c>
      <c r="E26" s="51">
        <f>C26*D26</f>
        <v>0</v>
      </c>
    </row>
    <row r="27" spans="1:5" x14ac:dyDescent="0.25">
      <c r="A27" s="31">
        <v>26</v>
      </c>
      <c r="B27" s="9" t="s">
        <v>273</v>
      </c>
      <c r="C27" s="50">
        <v>0</v>
      </c>
      <c r="D27" s="51">
        <v>12</v>
      </c>
      <c r="E27" s="51">
        <f t="shared" si="0"/>
        <v>0</v>
      </c>
    </row>
    <row r="28" spans="1:5" x14ac:dyDescent="0.25">
      <c r="A28" s="31">
        <v>28</v>
      </c>
      <c r="B28" s="43" t="s">
        <v>12</v>
      </c>
      <c r="C28" s="50">
        <v>0</v>
      </c>
      <c r="D28" s="51">
        <v>46</v>
      </c>
      <c r="E28" s="51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50">
        <v>0</v>
      </c>
      <c r="D29" s="51">
        <v>42</v>
      </c>
      <c r="E29" s="51">
        <f t="shared" si="0"/>
        <v>0</v>
      </c>
    </row>
    <row r="30" spans="1:5" x14ac:dyDescent="0.25">
      <c r="A30" s="31">
        <v>30</v>
      </c>
      <c r="B30" s="9" t="s">
        <v>131</v>
      </c>
      <c r="C30" s="50">
        <v>8.34</v>
      </c>
      <c r="D30" s="51">
        <v>104</v>
      </c>
      <c r="E30" s="51">
        <f t="shared" si="0"/>
        <v>867.36</v>
      </c>
    </row>
    <row r="31" spans="1:5" x14ac:dyDescent="0.25">
      <c r="A31" s="31">
        <v>31</v>
      </c>
      <c r="B31" s="9" t="s">
        <v>132</v>
      </c>
      <c r="C31" s="50">
        <v>3.516</v>
      </c>
      <c r="D31" s="51">
        <v>590</v>
      </c>
      <c r="E31" s="51">
        <f t="shared" si="0"/>
        <v>2074.44</v>
      </c>
    </row>
    <row r="32" spans="1:5" x14ac:dyDescent="0.25">
      <c r="A32" s="31">
        <v>32</v>
      </c>
      <c r="B32" s="9" t="s">
        <v>133</v>
      </c>
      <c r="C32" s="50">
        <f>5.125+14</f>
        <v>19.125</v>
      </c>
      <c r="D32" s="51">
        <v>103</v>
      </c>
      <c r="E32" s="51">
        <f t="shared" si="0"/>
        <v>1969.875</v>
      </c>
    </row>
    <row r="33" spans="1:5" x14ac:dyDescent="0.25">
      <c r="A33" s="31">
        <v>33</v>
      </c>
      <c r="B33" s="9" t="s">
        <v>134</v>
      </c>
      <c r="C33" s="50">
        <v>1.4750000000000001</v>
      </c>
      <c r="D33" s="51">
        <v>135</v>
      </c>
      <c r="E33" s="51">
        <f t="shared" si="0"/>
        <v>199.125</v>
      </c>
    </row>
    <row r="34" spans="1:5" x14ac:dyDescent="0.25">
      <c r="A34" s="31">
        <v>34</v>
      </c>
      <c r="B34" s="9" t="s">
        <v>135</v>
      </c>
      <c r="C34" s="50">
        <f>5.94+2.32</f>
        <v>8.26</v>
      </c>
      <c r="D34" s="51">
        <v>315</v>
      </c>
      <c r="E34" s="51">
        <f t="shared" si="0"/>
        <v>2601.9</v>
      </c>
    </row>
    <row r="35" spans="1:5" x14ac:dyDescent="0.25">
      <c r="A35" s="31">
        <v>35</v>
      </c>
      <c r="B35" s="9" t="s">
        <v>136</v>
      </c>
      <c r="C35" s="50">
        <v>9.7200000000000006</v>
      </c>
      <c r="D35" s="51">
        <v>160</v>
      </c>
      <c r="E35" s="51">
        <f t="shared" si="0"/>
        <v>1555.2</v>
      </c>
    </row>
    <row r="36" spans="1:5" x14ac:dyDescent="0.25">
      <c r="A36" s="31">
        <v>36</v>
      </c>
      <c r="B36" s="9" t="s">
        <v>137</v>
      </c>
      <c r="C36" s="50">
        <v>2.44</v>
      </c>
      <c r="D36" s="51">
        <v>112</v>
      </c>
      <c r="E36" s="51">
        <f t="shared" si="0"/>
        <v>273.27999999999997</v>
      </c>
    </row>
    <row r="37" spans="1:5" x14ac:dyDescent="0.25">
      <c r="A37" s="31">
        <v>37</v>
      </c>
      <c r="B37" s="9" t="s">
        <v>138</v>
      </c>
      <c r="C37" s="50">
        <v>3</v>
      </c>
      <c r="D37" s="51">
        <v>26</v>
      </c>
      <c r="E37" s="51">
        <f t="shared" si="0"/>
        <v>78</v>
      </c>
    </row>
    <row r="38" spans="1:5" x14ac:dyDescent="0.25">
      <c r="A38" s="31">
        <v>38</v>
      </c>
      <c r="B38" s="9" t="s">
        <v>139</v>
      </c>
      <c r="C38" s="50">
        <v>0</v>
      </c>
      <c r="D38" s="51">
        <v>160</v>
      </c>
      <c r="E38" s="51">
        <f t="shared" si="0"/>
        <v>0</v>
      </c>
    </row>
    <row r="39" spans="1:5" x14ac:dyDescent="0.25">
      <c r="A39" s="31">
        <v>39</v>
      </c>
      <c r="B39" s="9" t="s">
        <v>140</v>
      </c>
      <c r="C39" s="50">
        <v>8.9700000000000006</v>
      </c>
      <c r="D39" s="51">
        <v>70</v>
      </c>
      <c r="E39" s="51">
        <f t="shared" si="0"/>
        <v>627.90000000000009</v>
      </c>
    </row>
    <row r="40" spans="1:5" x14ac:dyDescent="0.25">
      <c r="A40" s="31">
        <v>40</v>
      </c>
      <c r="B40" s="9" t="s">
        <v>141</v>
      </c>
      <c r="C40" s="50">
        <f>9.63+55.8</f>
        <v>65.429999999999993</v>
      </c>
      <c r="D40" s="51">
        <v>140</v>
      </c>
      <c r="E40" s="51">
        <f t="shared" si="0"/>
        <v>9160.1999999999989</v>
      </c>
    </row>
    <row r="41" spans="1:5" x14ac:dyDescent="0.25">
      <c r="A41" s="31">
        <v>43</v>
      </c>
      <c r="B41" s="9" t="s">
        <v>142</v>
      </c>
      <c r="C41" s="50">
        <v>9.23</v>
      </c>
      <c r="D41" s="51">
        <v>50</v>
      </c>
      <c r="E41" s="51">
        <f t="shared" si="0"/>
        <v>461.5</v>
      </c>
    </row>
    <row r="42" spans="1:5" x14ac:dyDescent="0.25">
      <c r="A42" s="31">
        <v>44</v>
      </c>
      <c r="B42" s="9" t="s">
        <v>143</v>
      </c>
      <c r="C42" s="50">
        <f>5.755+1.96</f>
        <v>7.7149999999999999</v>
      </c>
      <c r="D42" s="51">
        <v>590</v>
      </c>
      <c r="E42" s="51">
        <f t="shared" si="0"/>
        <v>4551.8500000000004</v>
      </c>
    </row>
    <row r="43" spans="1:5" x14ac:dyDescent="0.25">
      <c r="A43" s="31">
        <v>45</v>
      </c>
      <c r="B43" s="9" t="s">
        <v>144</v>
      </c>
      <c r="C43" s="50">
        <v>5.77</v>
      </c>
      <c r="D43" s="51">
        <v>90</v>
      </c>
      <c r="E43" s="51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15">
        <f>SUM(C8:C43)</f>
        <v>223.01500000000001</v>
      </c>
      <c r="D44" s="15"/>
      <c r="E44" s="36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59" t="s">
        <v>2</v>
      </c>
      <c r="D45" s="59" t="s">
        <v>3</v>
      </c>
      <c r="E45" s="60" t="s">
        <v>4</v>
      </c>
    </row>
    <row r="46" spans="1:5" x14ac:dyDescent="0.25">
      <c r="A46" s="31">
        <v>46</v>
      </c>
      <c r="B46" s="9" t="s">
        <v>14</v>
      </c>
      <c r="C46" s="50">
        <v>6</v>
      </c>
      <c r="D46" s="51">
        <v>165</v>
      </c>
      <c r="E46" s="51">
        <f t="shared" si="0"/>
        <v>990</v>
      </c>
    </row>
    <row r="47" spans="1:5" x14ac:dyDescent="0.25">
      <c r="A47" s="31">
        <v>47</v>
      </c>
      <c r="B47" s="9" t="s">
        <v>55</v>
      </c>
      <c r="C47" s="50">
        <f>3.612+775+18.5+2.8+2.1+4.1+1988.6</f>
        <v>2794.712</v>
      </c>
      <c r="D47" s="51">
        <v>125</v>
      </c>
      <c r="E47" s="51">
        <f t="shared" si="0"/>
        <v>349339</v>
      </c>
    </row>
    <row r="48" spans="1:5" x14ac:dyDescent="0.25">
      <c r="A48" s="31">
        <v>49</v>
      </c>
      <c r="B48" s="9" t="s">
        <v>145</v>
      </c>
      <c r="C48" s="50">
        <f>0.72+4.57+8.1</f>
        <v>13.39</v>
      </c>
      <c r="D48" s="51">
        <v>92</v>
      </c>
      <c r="E48" s="51">
        <f t="shared" si="0"/>
        <v>1231.8800000000001</v>
      </c>
    </row>
    <row r="49" spans="1:5" x14ac:dyDescent="0.25">
      <c r="A49" s="31">
        <v>50</v>
      </c>
      <c r="B49" s="9" t="s">
        <v>146</v>
      </c>
      <c r="C49" s="50">
        <f>0.458+4.7+10.05</f>
        <v>15.208000000000002</v>
      </c>
      <c r="D49" s="51">
        <v>92</v>
      </c>
      <c r="E49" s="51">
        <f t="shared" si="0"/>
        <v>1399.1360000000002</v>
      </c>
    </row>
    <row r="50" spans="1:5" x14ac:dyDescent="0.25">
      <c r="A50" s="31">
        <v>51</v>
      </c>
      <c r="B50" s="9" t="s">
        <v>147</v>
      </c>
      <c r="C50" s="50">
        <f>9.022+28.1</f>
        <v>37.122</v>
      </c>
      <c r="D50" s="51">
        <v>214</v>
      </c>
      <c r="E50" s="51">
        <f t="shared" si="0"/>
        <v>7944.1080000000002</v>
      </c>
    </row>
    <row r="51" spans="1:5" x14ac:dyDescent="0.25">
      <c r="A51" s="31">
        <v>52</v>
      </c>
      <c r="B51" s="9" t="s">
        <v>148</v>
      </c>
      <c r="C51" s="50">
        <f>20.6+12.72+12.69</f>
        <v>46.01</v>
      </c>
      <c r="D51" s="51">
        <v>100</v>
      </c>
      <c r="E51" s="51">
        <f t="shared" si="0"/>
        <v>4601</v>
      </c>
    </row>
    <row r="52" spans="1:5" x14ac:dyDescent="0.25">
      <c r="A52" s="31">
        <v>53</v>
      </c>
      <c r="B52" s="9" t="s">
        <v>149</v>
      </c>
      <c r="C52" s="50">
        <v>11.46</v>
      </c>
      <c r="D52" s="51">
        <v>82</v>
      </c>
      <c r="E52" s="51">
        <f t="shared" si="0"/>
        <v>939.72</v>
      </c>
    </row>
    <row r="53" spans="1:5" x14ac:dyDescent="0.25">
      <c r="A53" s="31">
        <v>54</v>
      </c>
      <c r="B53" s="9" t="s">
        <v>150</v>
      </c>
      <c r="C53" s="50">
        <f>33+69+5.38</f>
        <v>107.38</v>
      </c>
      <c r="D53" s="51">
        <v>110</v>
      </c>
      <c r="E53" s="51">
        <f t="shared" si="0"/>
        <v>11811.8</v>
      </c>
    </row>
    <row r="54" spans="1:5" x14ac:dyDescent="0.25">
      <c r="A54" s="31">
        <v>55</v>
      </c>
      <c r="B54" s="9" t="s">
        <v>31</v>
      </c>
      <c r="C54" s="50">
        <f>9+4.56+10.33+10.38</f>
        <v>34.270000000000003</v>
      </c>
      <c r="D54" s="51">
        <v>175</v>
      </c>
      <c r="E54" s="51">
        <f t="shared" si="0"/>
        <v>5997.2500000000009</v>
      </c>
    </row>
    <row r="55" spans="1:5" x14ac:dyDescent="0.25">
      <c r="A55" s="31">
        <v>56</v>
      </c>
      <c r="B55" s="9" t="s">
        <v>32</v>
      </c>
      <c r="C55" s="50">
        <v>1.8120000000000001</v>
      </c>
      <c r="D55" s="51">
        <v>140</v>
      </c>
      <c r="E55" s="51">
        <f t="shared" si="0"/>
        <v>253.68</v>
      </c>
    </row>
    <row r="56" spans="1:5" x14ac:dyDescent="0.25">
      <c r="A56" s="31">
        <v>57</v>
      </c>
      <c r="B56" s="9" t="s">
        <v>33</v>
      </c>
      <c r="C56" s="50">
        <f>5.298+1.076+24.1+6.5+9.43+12.78+90</f>
        <v>149.184</v>
      </c>
      <c r="D56" s="51">
        <v>74</v>
      </c>
      <c r="E56" s="51">
        <f t="shared" si="0"/>
        <v>11039.616</v>
      </c>
    </row>
    <row r="57" spans="1:5" x14ac:dyDescent="0.25">
      <c r="A57" s="31">
        <v>58</v>
      </c>
      <c r="B57" s="9" t="s">
        <v>34</v>
      </c>
      <c r="C57" s="50">
        <f>9.695+27.8+28.7+27</f>
        <v>93.195000000000007</v>
      </c>
      <c r="D57" s="51">
        <v>58</v>
      </c>
      <c r="E57" s="51">
        <f t="shared" si="0"/>
        <v>5405.31</v>
      </c>
    </row>
    <row r="58" spans="1:5" x14ac:dyDescent="0.25">
      <c r="A58" s="31">
        <v>59</v>
      </c>
      <c r="B58" s="9" t="s">
        <v>35</v>
      </c>
      <c r="C58" s="50">
        <f>2.894+4.46+29.3+28.2+14.8</f>
        <v>79.653999999999996</v>
      </c>
      <c r="D58" s="51">
        <v>58</v>
      </c>
      <c r="E58" s="51">
        <f t="shared" si="0"/>
        <v>4619.9319999999998</v>
      </c>
    </row>
    <row r="59" spans="1:5" x14ac:dyDescent="0.25">
      <c r="A59" s="31">
        <v>60</v>
      </c>
      <c r="B59" s="9" t="s">
        <v>36</v>
      </c>
      <c r="C59" s="50">
        <f>8.07+2.58+53.6+15.8+3.5</f>
        <v>83.55</v>
      </c>
      <c r="D59" s="51">
        <v>80</v>
      </c>
      <c r="E59" s="51">
        <f t="shared" si="0"/>
        <v>6684</v>
      </c>
    </row>
    <row r="60" spans="1:5" x14ac:dyDescent="0.25">
      <c r="A60" s="31">
        <v>61</v>
      </c>
      <c r="B60" s="9" t="s">
        <v>37</v>
      </c>
      <c r="C60" s="50">
        <f>3+1</f>
        <v>4</v>
      </c>
      <c r="D60" s="51">
        <v>59</v>
      </c>
      <c r="E60" s="51">
        <f t="shared" si="0"/>
        <v>236</v>
      </c>
    </row>
    <row r="61" spans="1:5" x14ac:dyDescent="0.25">
      <c r="A61" s="31">
        <v>62</v>
      </c>
      <c r="B61" s="9" t="s">
        <v>15</v>
      </c>
      <c r="C61" s="50">
        <v>5</v>
      </c>
      <c r="D61" s="51">
        <v>62</v>
      </c>
      <c r="E61" s="51">
        <f t="shared" si="0"/>
        <v>310</v>
      </c>
    </row>
    <row r="62" spans="1:5" x14ac:dyDescent="0.25">
      <c r="A62" s="31">
        <v>63</v>
      </c>
      <c r="B62" s="9" t="s">
        <v>16</v>
      </c>
      <c r="C62" s="50">
        <v>2</v>
      </c>
      <c r="D62" s="51">
        <v>61</v>
      </c>
      <c r="E62" s="51">
        <f t="shared" si="0"/>
        <v>122</v>
      </c>
    </row>
    <row r="63" spans="1:5" x14ac:dyDescent="0.25">
      <c r="A63" s="31">
        <v>64</v>
      </c>
      <c r="B63" s="9" t="s">
        <v>18</v>
      </c>
      <c r="C63" s="50">
        <v>2</v>
      </c>
      <c r="D63" s="51">
        <v>40</v>
      </c>
      <c r="E63" s="51">
        <f t="shared" si="0"/>
        <v>80</v>
      </c>
    </row>
    <row r="64" spans="1:5" x14ac:dyDescent="0.25">
      <c r="A64" s="31">
        <v>65</v>
      </c>
      <c r="B64" s="9" t="s">
        <v>38</v>
      </c>
      <c r="C64" s="50">
        <v>8</v>
      </c>
      <c r="D64" s="51">
        <v>20</v>
      </c>
      <c r="E64" s="51">
        <f t="shared" si="0"/>
        <v>160</v>
      </c>
    </row>
    <row r="65" spans="1:5" x14ac:dyDescent="0.25">
      <c r="A65" s="31">
        <v>66</v>
      </c>
      <c r="B65" s="9" t="s">
        <v>39</v>
      </c>
      <c r="C65" s="50">
        <v>5</v>
      </c>
      <c r="D65" s="51">
        <v>29</v>
      </c>
      <c r="E65" s="51">
        <f t="shared" si="0"/>
        <v>145</v>
      </c>
    </row>
    <row r="66" spans="1:5" x14ac:dyDescent="0.25">
      <c r="A66" s="31">
        <v>68</v>
      </c>
      <c r="B66" s="9" t="s">
        <v>40</v>
      </c>
      <c r="C66" s="50">
        <v>30</v>
      </c>
      <c r="D66" s="51">
        <v>60</v>
      </c>
      <c r="E66" s="51">
        <f t="shared" si="0"/>
        <v>1800</v>
      </c>
    </row>
    <row r="67" spans="1:5" x14ac:dyDescent="0.25">
      <c r="A67" s="31">
        <v>69</v>
      </c>
      <c r="B67" s="9" t="s">
        <v>41</v>
      </c>
      <c r="C67" s="50">
        <f>7.21+5.18+0.25+0.535+0.58+1.5+1.47</f>
        <v>16.725000000000001</v>
      </c>
      <c r="D67" s="51">
        <v>210</v>
      </c>
      <c r="E67" s="51">
        <f t="shared" si="0"/>
        <v>3512.2500000000005</v>
      </c>
    </row>
    <row r="68" spans="1:5" x14ac:dyDescent="0.25">
      <c r="A68" s="31">
        <v>71</v>
      </c>
      <c r="B68" s="9" t="s">
        <v>151</v>
      </c>
      <c r="C68" s="50">
        <v>2</v>
      </c>
      <c r="D68" s="51">
        <v>85</v>
      </c>
      <c r="E68" s="51">
        <f t="shared" si="0"/>
        <v>170</v>
      </c>
    </row>
    <row r="69" spans="1:5" x14ac:dyDescent="0.25">
      <c r="A69" s="31">
        <v>72</v>
      </c>
      <c r="B69" s="9" t="s">
        <v>152</v>
      </c>
      <c r="C69" s="50">
        <v>0</v>
      </c>
      <c r="D69" s="51">
        <v>95</v>
      </c>
      <c r="E69" s="51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50">
        <v>3</v>
      </c>
      <c r="D70" s="51">
        <v>46</v>
      </c>
      <c r="E70" s="51">
        <f t="shared" si="1"/>
        <v>138</v>
      </c>
    </row>
    <row r="71" spans="1:5" x14ac:dyDescent="0.25">
      <c r="A71" s="31">
        <v>80</v>
      </c>
      <c r="B71" s="9" t="s">
        <v>52</v>
      </c>
      <c r="C71" s="50">
        <f>1.5+15.1+2.16</f>
        <v>18.760000000000002</v>
      </c>
      <c r="D71" s="51">
        <v>113</v>
      </c>
      <c r="E71" s="51">
        <f t="shared" si="1"/>
        <v>2119.88</v>
      </c>
    </row>
    <row r="72" spans="1:5" x14ac:dyDescent="0.25">
      <c r="A72" s="31">
        <v>81</v>
      </c>
      <c r="B72" s="9" t="s">
        <v>53</v>
      </c>
      <c r="C72" s="50">
        <f>51.1+43.01+12.8+5.48</f>
        <v>112.39</v>
      </c>
      <c r="D72" s="51">
        <v>84</v>
      </c>
      <c r="E72" s="51">
        <f t="shared" si="1"/>
        <v>9440.76</v>
      </c>
    </row>
    <row r="73" spans="1:5" x14ac:dyDescent="0.25">
      <c r="A73" s="31">
        <v>82</v>
      </c>
      <c r="B73" s="9" t="s">
        <v>153</v>
      </c>
      <c r="C73" s="50">
        <v>5</v>
      </c>
      <c r="D73" s="51">
        <v>69</v>
      </c>
      <c r="E73" s="51">
        <f t="shared" si="1"/>
        <v>345</v>
      </c>
    </row>
    <row r="74" spans="1:5" x14ac:dyDescent="0.25">
      <c r="A74" s="31">
        <v>83</v>
      </c>
      <c r="B74" s="9" t="s">
        <v>100</v>
      </c>
      <c r="C74" s="50">
        <v>15</v>
      </c>
      <c r="D74" s="51">
        <v>26</v>
      </c>
      <c r="E74" s="51">
        <f t="shared" si="1"/>
        <v>390</v>
      </c>
    </row>
    <row r="75" spans="1:5" x14ac:dyDescent="0.25">
      <c r="A75" s="31">
        <v>84</v>
      </c>
      <c r="B75" s="9" t="s">
        <v>54</v>
      </c>
      <c r="C75" s="50">
        <v>1.39</v>
      </c>
      <c r="D75" s="51">
        <v>280</v>
      </c>
      <c r="E75" s="51">
        <f t="shared" si="1"/>
        <v>389.2</v>
      </c>
    </row>
    <row r="76" spans="1:5" x14ac:dyDescent="0.25">
      <c r="A76" s="31">
        <v>85</v>
      </c>
      <c r="B76" s="9" t="s">
        <v>154</v>
      </c>
      <c r="C76" s="50">
        <v>72</v>
      </c>
      <c r="D76" s="51">
        <v>26</v>
      </c>
      <c r="E76" s="51">
        <f t="shared" si="1"/>
        <v>1872</v>
      </c>
    </row>
    <row r="77" spans="1:5" x14ac:dyDescent="0.25">
      <c r="A77" s="34">
        <v>87</v>
      </c>
      <c r="B77" s="9" t="s">
        <v>155</v>
      </c>
      <c r="C77" s="50">
        <v>10</v>
      </c>
      <c r="D77" s="51">
        <v>50</v>
      </c>
      <c r="E77" s="51">
        <f t="shared" si="1"/>
        <v>500</v>
      </c>
    </row>
    <row r="78" spans="1:5" x14ac:dyDescent="0.25">
      <c r="A78" s="34">
        <v>88</v>
      </c>
      <c r="B78" s="9" t="s">
        <v>156</v>
      </c>
      <c r="C78" s="50">
        <v>10</v>
      </c>
      <c r="D78" s="51">
        <v>68</v>
      </c>
      <c r="E78" s="51">
        <f t="shared" si="1"/>
        <v>680</v>
      </c>
    </row>
    <row r="79" spans="1:5" x14ac:dyDescent="0.25">
      <c r="A79" s="34">
        <v>89</v>
      </c>
      <c r="B79" s="9" t="s">
        <v>157</v>
      </c>
      <c r="C79" s="50">
        <v>21</v>
      </c>
      <c r="D79" s="51">
        <v>12</v>
      </c>
      <c r="E79" s="51">
        <f t="shared" si="1"/>
        <v>252</v>
      </c>
    </row>
    <row r="80" spans="1:5" x14ac:dyDescent="0.25">
      <c r="A80" s="34">
        <v>90</v>
      </c>
      <c r="B80" s="43" t="s">
        <v>158</v>
      </c>
      <c r="C80" s="50">
        <v>0</v>
      </c>
      <c r="D80" s="51">
        <v>28</v>
      </c>
      <c r="E80" s="51">
        <f t="shared" si="1"/>
        <v>0</v>
      </c>
    </row>
    <row r="81" spans="1:5" x14ac:dyDescent="0.25">
      <c r="A81" s="34">
        <v>91</v>
      </c>
      <c r="B81" s="9" t="s">
        <v>159</v>
      </c>
      <c r="C81" s="50">
        <f>1+10</f>
        <v>11</v>
      </c>
      <c r="D81" s="51">
        <v>110</v>
      </c>
      <c r="E81" s="51">
        <f t="shared" si="1"/>
        <v>1210</v>
      </c>
    </row>
    <row r="82" spans="1:5" x14ac:dyDescent="0.25">
      <c r="A82" s="34">
        <v>98</v>
      </c>
      <c r="B82" s="9" t="s">
        <v>166</v>
      </c>
      <c r="C82" s="50">
        <f>19.8+90</f>
        <v>109.8</v>
      </c>
      <c r="D82" s="51">
        <v>45</v>
      </c>
      <c r="E82" s="51">
        <f t="shared" si="1"/>
        <v>4941</v>
      </c>
    </row>
    <row r="83" spans="1:5" x14ac:dyDescent="0.25">
      <c r="A83" s="34">
        <v>92</v>
      </c>
      <c r="B83" s="9" t="s">
        <v>160</v>
      </c>
      <c r="C83" s="50">
        <v>2</v>
      </c>
      <c r="D83" s="51">
        <v>75</v>
      </c>
      <c r="E83" s="51">
        <f t="shared" si="1"/>
        <v>150</v>
      </c>
    </row>
    <row r="84" spans="1:5" x14ac:dyDescent="0.25">
      <c r="A84" s="34">
        <v>93</v>
      </c>
      <c r="B84" s="9" t="s">
        <v>161</v>
      </c>
      <c r="C84" s="50">
        <v>5</v>
      </c>
      <c r="D84" s="51">
        <v>75</v>
      </c>
      <c r="E84" s="51">
        <f t="shared" si="1"/>
        <v>375</v>
      </c>
    </row>
    <row r="85" spans="1:5" x14ac:dyDescent="0.25">
      <c r="A85" s="34">
        <v>94</v>
      </c>
      <c r="B85" s="9" t="s">
        <v>162</v>
      </c>
      <c r="C85" s="50">
        <v>7.5</v>
      </c>
      <c r="D85" s="51">
        <v>60</v>
      </c>
      <c r="E85" s="51">
        <f t="shared" si="1"/>
        <v>450</v>
      </c>
    </row>
    <row r="86" spans="1:5" x14ac:dyDescent="0.25">
      <c r="A86" s="34">
        <v>95</v>
      </c>
      <c r="B86" s="9" t="s">
        <v>163</v>
      </c>
      <c r="C86" s="50">
        <v>26</v>
      </c>
      <c r="D86" s="51">
        <v>19</v>
      </c>
      <c r="E86" s="51">
        <f t="shared" si="1"/>
        <v>494</v>
      </c>
    </row>
    <row r="87" spans="1:5" x14ac:dyDescent="0.25">
      <c r="A87" s="34">
        <v>96</v>
      </c>
      <c r="B87" s="9" t="s">
        <v>164</v>
      </c>
      <c r="C87" s="50">
        <v>50</v>
      </c>
      <c r="D87" s="51">
        <v>20</v>
      </c>
      <c r="E87" s="51">
        <f t="shared" si="1"/>
        <v>1000</v>
      </c>
    </row>
    <row r="88" spans="1:5" x14ac:dyDescent="0.25">
      <c r="A88" s="34">
        <v>97</v>
      </c>
      <c r="B88" s="9" t="s">
        <v>165</v>
      </c>
      <c r="C88" s="50">
        <v>49</v>
      </c>
      <c r="D88" s="51">
        <v>22</v>
      </c>
      <c r="E88" s="51">
        <f t="shared" si="1"/>
        <v>1078</v>
      </c>
    </row>
    <row r="89" spans="1:5" ht="15.75" thickBot="1" x14ac:dyDescent="0.3">
      <c r="A89" s="32"/>
      <c r="B89" s="22" t="s">
        <v>17</v>
      </c>
      <c r="C89" s="15">
        <f>SUM(C53:C88)</f>
        <v>1152.6099999999999</v>
      </c>
      <c r="D89" s="36"/>
      <c r="E89" s="36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59" t="s">
        <v>2</v>
      </c>
      <c r="D90" s="59" t="s">
        <v>3</v>
      </c>
      <c r="E90" s="60" t="s">
        <v>4</v>
      </c>
    </row>
    <row r="91" spans="1:5" x14ac:dyDescent="0.25">
      <c r="A91" s="34">
        <v>99</v>
      </c>
      <c r="B91" s="9" t="s">
        <v>167</v>
      </c>
      <c r="C91" s="50">
        <v>21</v>
      </c>
      <c r="D91" s="51">
        <v>24</v>
      </c>
      <c r="E91" s="51">
        <f t="shared" si="1"/>
        <v>504</v>
      </c>
    </row>
    <row r="92" spans="1:5" x14ac:dyDescent="0.25">
      <c r="A92" s="34">
        <v>100</v>
      </c>
      <c r="B92" s="9" t="s">
        <v>168</v>
      </c>
      <c r="C92" s="50">
        <v>36</v>
      </c>
      <c r="D92" s="51">
        <v>17</v>
      </c>
      <c r="E92" s="51">
        <f t="shared" si="1"/>
        <v>612</v>
      </c>
    </row>
    <row r="93" spans="1:5" x14ac:dyDescent="0.25">
      <c r="A93" s="34">
        <v>101</v>
      </c>
      <c r="B93" s="9" t="s">
        <v>169</v>
      </c>
      <c r="C93" s="52">
        <v>19</v>
      </c>
      <c r="D93" s="51">
        <v>14</v>
      </c>
      <c r="E93" s="51">
        <f t="shared" si="1"/>
        <v>266</v>
      </c>
    </row>
    <row r="94" spans="1:5" x14ac:dyDescent="0.25">
      <c r="A94" s="34">
        <v>102</v>
      </c>
      <c r="B94" s="9" t="s">
        <v>170</v>
      </c>
      <c r="C94" s="50">
        <v>0</v>
      </c>
      <c r="D94" s="51">
        <v>54</v>
      </c>
      <c r="E94" s="51">
        <f t="shared" si="1"/>
        <v>0</v>
      </c>
    </row>
    <row r="95" spans="1:5" x14ac:dyDescent="0.25">
      <c r="A95" s="34">
        <v>103</v>
      </c>
      <c r="B95" s="9" t="s">
        <v>171</v>
      </c>
      <c r="C95" s="50">
        <v>1</v>
      </c>
      <c r="D95" s="51">
        <v>125</v>
      </c>
      <c r="E95" s="51">
        <f t="shared" si="1"/>
        <v>125</v>
      </c>
    </row>
    <row r="96" spans="1:5" x14ac:dyDescent="0.25">
      <c r="A96" s="34">
        <v>104</v>
      </c>
      <c r="B96" s="9" t="s">
        <v>172</v>
      </c>
      <c r="C96" s="50">
        <f>1.688+0.276</f>
        <v>1.964</v>
      </c>
      <c r="D96" s="51">
        <v>60</v>
      </c>
      <c r="E96" s="51">
        <f t="shared" si="1"/>
        <v>117.84</v>
      </c>
    </row>
    <row r="97" spans="1:5" x14ac:dyDescent="0.25">
      <c r="A97" s="34">
        <v>105</v>
      </c>
      <c r="B97" s="9" t="s">
        <v>173</v>
      </c>
      <c r="C97" s="50">
        <v>0</v>
      </c>
      <c r="D97" s="51">
        <v>45</v>
      </c>
      <c r="E97" s="51">
        <f t="shared" si="1"/>
        <v>0</v>
      </c>
    </row>
    <row r="98" spans="1:5" x14ac:dyDescent="0.25">
      <c r="A98" s="34">
        <v>106</v>
      </c>
      <c r="B98" s="9" t="s">
        <v>175</v>
      </c>
      <c r="C98" s="50">
        <f>9+10.12</f>
        <v>19.119999999999997</v>
      </c>
      <c r="D98" s="51">
        <v>88</v>
      </c>
      <c r="E98" s="51">
        <f t="shared" si="1"/>
        <v>1682.5599999999997</v>
      </c>
    </row>
    <row r="99" spans="1:5" x14ac:dyDescent="0.25">
      <c r="A99" s="34">
        <v>107</v>
      </c>
      <c r="B99" s="9" t="s">
        <v>174</v>
      </c>
      <c r="C99" s="50">
        <f>7.3+12.14+2.048</f>
        <v>21.488</v>
      </c>
      <c r="D99" s="51">
        <v>98</v>
      </c>
      <c r="E99" s="51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50">
        <f>1.4+14.3</f>
        <v>15.700000000000001</v>
      </c>
      <c r="D100" s="51">
        <v>80</v>
      </c>
      <c r="E100" s="51">
        <f t="shared" si="1"/>
        <v>1256</v>
      </c>
    </row>
    <row r="101" spans="1:5" x14ac:dyDescent="0.25">
      <c r="A101" s="34">
        <v>109</v>
      </c>
      <c r="B101" s="9" t="s">
        <v>177</v>
      </c>
      <c r="C101" s="50">
        <f>3.612+0.265+6.9+9.8</f>
        <v>20.577000000000002</v>
      </c>
      <c r="D101" s="51">
        <v>94</v>
      </c>
      <c r="E101" s="51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50">
        <f>4+2.23</f>
        <v>6.23</v>
      </c>
      <c r="D102" s="51">
        <v>60</v>
      </c>
      <c r="E102" s="51">
        <f t="shared" si="1"/>
        <v>373.8</v>
      </c>
    </row>
    <row r="103" spans="1:5" x14ac:dyDescent="0.25">
      <c r="A103" s="34">
        <v>111</v>
      </c>
      <c r="B103" s="9" t="s">
        <v>179</v>
      </c>
      <c r="C103" s="50">
        <f>11.3-3.9+12.52-2.2</f>
        <v>17.720000000000002</v>
      </c>
      <c r="D103" s="51">
        <v>80</v>
      </c>
      <c r="E103" s="51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50">
        <f>1.4+2.94+538.1+91.5+627.5</f>
        <v>1261.44</v>
      </c>
      <c r="D104" s="51">
        <v>36</v>
      </c>
      <c r="E104" s="51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50">
        <f>9.14-3.9+7.26</f>
        <v>12.5</v>
      </c>
      <c r="D105" s="51">
        <v>74</v>
      </c>
      <c r="E105" s="51">
        <f t="shared" si="1"/>
        <v>925</v>
      </c>
    </row>
    <row r="106" spans="1:5" x14ac:dyDescent="0.25">
      <c r="A106" s="34">
        <v>114</v>
      </c>
      <c r="B106" s="9" t="s">
        <v>182</v>
      </c>
      <c r="C106" s="50">
        <f>1.16+2.16</f>
        <v>3.3200000000000003</v>
      </c>
      <c r="D106" s="51">
        <v>98</v>
      </c>
      <c r="E106" s="51">
        <f t="shared" si="1"/>
        <v>325.36</v>
      </c>
    </row>
    <row r="107" spans="1:5" x14ac:dyDescent="0.25">
      <c r="A107" s="34">
        <v>115</v>
      </c>
      <c r="B107" s="9" t="s">
        <v>183</v>
      </c>
      <c r="C107" s="50">
        <f>10.24-3.9+9.16+24.6+59.2</f>
        <v>99.300000000000011</v>
      </c>
      <c r="D107" s="51">
        <v>96</v>
      </c>
      <c r="E107" s="51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50">
        <f>70.4+11.48</f>
        <v>81.88000000000001</v>
      </c>
      <c r="D108" s="51">
        <v>90</v>
      </c>
      <c r="E108" s="51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50">
        <v>5</v>
      </c>
      <c r="D109" s="51">
        <v>108</v>
      </c>
      <c r="E109" s="51">
        <f t="shared" si="1"/>
        <v>540</v>
      </c>
    </row>
    <row r="110" spans="1:5" x14ac:dyDescent="0.25">
      <c r="A110" s="34">
        <v>118</v>
      </c>
      <c r="B110" s="9" t="s">
        <v>267</v>
      </c>
      <c r="C110" s="50">
        <f>9.46-3.9+3.78+30.4+382</f>
        <v>421.74</v>
      </c>
      <c r="D110" s="51">
        <v>10</v>
      </c>
      <c r="E110" s="51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50">
        <f>4.48+14.22-2.2+36.6</f>
        <v>53.100000000000009</v>
      </c>
      <c r="D111" s="51">
        <v>58</v>
      </c>
      <c r="E111" s="51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50">
        <f>3.22+63.56</f>
        <v>66.78</v>
      </c>
      <c r="D112" s="51">
        <v>280</v>
      </c>
      <c r="E112" s="51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50">
        <v>61.2</v>
      </c>
      <c r="D113" s="51">
        <v>64</v>
      </c>
      <c r="E113" s="51">
        <f t="shared" si="1"/>
        <v>3916.8</v>
      </c>
    </row>
    <row r="114" spans="1:5" x14ac:dyDescent="0.25">
      <c r="A114" s="34">
        <v>122</v>
      </c>
      <c r="B114" s="9" t="s">
        <v>263</v>
      </c>
      <c r="C114" s="50">
        <f>26.3+1+4.99</f>
        <v>32.29</v>
      </c>
      <c r="D114" s="51">
        <v>74</v>
      </c>
      <c r="E114" s="51">
        <f t="shared" si="1"/>
        <v>2389.46</v>
      </c>
    </row>
    <row r="115" spans="1:5" x14ac:dyDescent="0.25">
      <c r="A115" s="34">
        <v>123</v>
      </c>
      <c r="B115" s="9" t="s">
        <v>262</v>
      </c>
      <c r="C115" s="50">
        <f>7.12+64.5+15.3+92.8+79.2+9.3+36.4</f>
        <v>304.62</v>
      </c>
      <c r="D115" s="51">
        <v>110</v>
      </c>
      <c r="E115" s="51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50">
        <v>0</v>
      </c>
      <c r="D116" s="51">
        <v>182</v>
      </c>
      <c r="E116" s="51">
        <f t="shared" si="1"/>
        <v>0</v>
      </c>
    </row>
    <row r="117" spans="1:5" x14ac:dyDescent="0.25">
      <c r="A117" s="34">
        <v>125</v>
      </c>
      <c r="B117" s="9" t="s">
        <v>260</v>
      </c>
      <c r="C117" s="50">
        <f>20.16-3.9+16.02-3.9+12.68-3.9+6.8+10.3</f>
        <v>54.260000000000005</v>
      </c>
      <c r="D117" s="51">
        <v>74</v>
      </c>
      <c r="E117" s="51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50">
        <f>10.07-2.2</f>
        <v>7.87</v>
      </c>
      <c r="D118" s="51">
        <v>210</v>
      </c>
      <c r="E118" s="51">
        <f t="shared" si="1"/>
        <v>1652.7</v>
      </c>
    </row>
    <row r="119" spans="1:5" x14ac:dyDescent="0.25">
      <c r="A119" s="34">
        <v>127</v>
      </c>
      <c r="B119" s="9" t="s">
        <v>258</v>
      </c>
      <c r="C119" s="50">
        <v>0</v>
      </c>
      <c r="D119" s="51">
        <v>182</v>
      </c>
      <c r="E119" s="51">
        <f t="shared" si="1"/>
        <v>0</v>
      </c>
    </row>
    <row r="120" spans="1:5" x14ac:dyDescent="0.25">
      <c r="A120" s="34">
        <v>128</v>
      </c>
      <c r="B120" s="9" t="s">
        <v>257</v>
      </c>
      <c r="C120" s="50">
        <v>13.8</v>
      </c>
      <c r="D120" s="51">
        <v>42</v>
      </c>
      <c r="E120" s="51">
        <f t="shared" si="1"/>
        <v>579.6</v>
      </c>
    </row>
    <row r="121" spans="1:5" x14ac:dyDescent="0.25">
      <c r="A121" s="34">
        <v>129</v>
      </c>
      <c r="B121" s="9" t="s">
        <v>256</v>
      </c>
      <c r="C121" s="50">
        <f>1.48+25.4</f>
        <v>26.88</v>
      </c>
      <c r="D121" s="51">
        <v>75</v>
      </c>
      <c r="E121" s="51">
        <f t="shared" si="1"/>
        <v>2016</v>
      </c>
    </row>
    <row r="122" spans="1:5" x14ac:dyDescent="0.25">
      <c r="A122" s="34">
        <v>130</v>
      </c>
      <c r="B122" s="9" t="s">
        <v>255</v>
      </c>
      <c r="C122" s="50">
        <f>6.06-3.9</f>
        <v>2.1599999999999997</v>
      </c>
      <c r="D122" s="51">
        <v>78</v>
      </c>
      <c r="E122" s="51">
        <f t="shared" si="1"/>
        <v>168.48</v>
      </c>
    </row>
    <row r="123" spans="1:5" x14ac:dyDescent="0.25">
      <c r="A123" s="34">
        <v>131</v>
      </c>
      <c r="B123" s="9" t="s">
        <v>254</v>
      </c>
      <c r="C123" s="50">
        <f>12.06-3.9+12.1+13.8</f>
        <v>34.06</v>
      </c>
      <c r="D123" s="51">
        <v>120</v>
      </c>
      <c r="E123" s="51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50">
        <v>0</v>
      </c>
      <c r="D124" s="51">
        <v>120</v>
      </c>
      <c r="E124" s="51">
        <f t="shared" si="1"/>
        <v>0</v>
      </c>
    </row>
    <row r="125" spans="1:5" x14ac:dyDescent="0.25">
      <c r="A125" s="34">
        <v>133</v>
      </c>
      <c r="B125" s="9" t="s">
        <v>252</v>
      </c>
      <c r="C125" s="50">
        <f>6-3.9</f>
        <v>2.1</v>
      </c>
      <c r="D125" s="51">
        <v>173</v>
      </c>
      <c r="E125" s="51">
        <f t="shared" si="1"/>
        <v>363.3</v>
      </c>
    </row>
    <row r="126" spans="1:5" x14ac:dyDescent="0.25">
      <c r="A126" s="34">
        <v>134</v>
      </c>
      <c r="B126" s="9" t="s">
        <v>251</v>
      </c>
      <c r="C126" s="50">
        <f>0.86+1.32+9.32+6.8+22.6+4.8+53+101.3</f>
        <v>200</v>
      </c>
      <c r="D126" s="51">
        <v>116</v>
      </c>
      <c r="E126" s="51">
        <f t="shared" si="1"/>
        <v>23200</v>
      </c>
    </row>
    <row r="127" spans="1:5" x14ac:dyDescent="0.25">
      <c r="A127" s="34">
        <v>135</v>
      </c>
      <c r="B127" s="9" t="s">
        <v>250</v>
      </c>
      <c r="C127" s="50">
        <f>3.3+82+49.4</f>
        <v>134.69999999999999</v>
      </c>
      <c r="D127" s="51">
        <v>86</v>
      </c>
      <c r="E127" s="51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50">
        <f>2.22+19.8</f>
        <v>22.02</v>
      </c>
      <c r="D128" s="51">
        <v>48</v>
      </c>
      <c r="E128" s="51">
        <f t="shared" si="1"/>
        <v>1056.96</v>
      </c>
    </row>
    <row r="129" spans="1:5" x14ac:dyDescent="0.25">
      <c r="A129" s="34">
        <v>137</v>
      </c>
      <c r="B129" s="9" t="s">
        <v>248</v>
      </c>
      <c r="C129" s="50">
        <f>41.5+0.69+14.84+9.72+1.26+34.54+10.1+60.7+44.4+27.4+183.7+19.5+389.4</f>
        <v>837.75</v>
      </c>
      <c r="D129" s="51">
        <v>184</v>
      </c>
      <c r="E129" s="51">
        <f t="shared" si="1"/>
        <v>154146</v>
      </c>
    </row>
    <row r="130" spans="1:5" x14ac:dyDescent="0.25">
      <c r="A130" s="34">
        <v>138</v>
      </c>
      <c r="B130" s="9" t="s">
        <v>247</v>
      </c>
      <c r="C130" s="50">
        <f>15.3+89.3</f>
        <v>104.6</v>
      </c>
      <c r="D130" s="51">
        <v>177</v>
      </c>
      <c r="E130" s="51">
        <f t="shared" si="1"/>
        <v>18514.2</v>
      </c>
    </row>
    <row r="131" spans="1:5" x14ac:dyDescent="0.25">
      <c r="A131" s="34">
        <v>139</v>
      </c>
      <c r="B131" s="9" t="s">
        <v>246</v>
      </c>
      <c r="C131" s="50">
        <f>8.16-3.9+11.16+10.46</f>
        <v>25.880000000000003</v>
      </c>
      <c r="D131" s="51">
        <v>187</v>
      </c>
      <c r="E131" s="51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50">
        <v>0</v>
      </c>
      <c r="D132" s="51">
        <v>182</v>
      </c>
      <c r="E132" s="51">
        <f t="shared" si="1"/>
        <v>0</v>
      </c>
    </row>
    <row r="133" spans="1:5" x14ac:dyDescent="0.25">
      <c r="A133" s="34">
        <v>141</v>
      </c>
      <c r="B133" s="43" t="s">
        <v>244</v>
      </c>
      <c r="C133" s="50">
        <v>0</v>
      </c>
      <c r="D133" s="51">
        <v>182</v>
      </c>
      <c r="E133" s="51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15">
        <f>SUM(C89:C132)</f>
        <v>5201.6590000000015</v>
      </c>
      <c r="D134" s="38"/>
      <c r="E134" s="36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59" t="s">
        <v>2</v>
      </c>
      <c r="D135" s="59" t="s">
        <v>3</v>
      </c>
      <c r="E135" s="60" t="s">
        <v>4</v>
      </c>
    </row>
    <row r="136" spans="1:5" x14ac:dyDescent="0.25">
      <c r="A136" s="34">
        <v>142</v>
      </c>
      <c r="B136" s="9" t="s">
        <v>243</v>
      </c>
      <c r="C136" s="50">
        <v>12</v>
      </c>
      <c r="D136" s="51">
        <v>80</v>
      </c>
      <c r="E136" s="51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50">
        <f>3.18+5.98+89.1+41.2+39.2+13.1</f>
        <v>191.75999999999996</v>
      </c>
      <c r="D137" s="51">
        <v>63</v>
      </c>
      <c r="E137" s="51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50">
        <v>38.4</v>
      </c>
      <c r="D138" s="51">
        <v>220</v>
      </c>
      <c r="E138" s="51">
        <f t="shared" si="3"/>
        <v>8448</v>
      </c>
    </row>
    <row r="139" spans="1:5" x14ac:dyDescent="0.25">
      <c r="A139" s="34">
        <v>145</v>
      </c>
      <c r="B139" s="9" t="s">
        <v>240</v>
      </c>
      <c r="C139" s="50">
        <v>2</v>
      </c>
      <c r="D139" s="51">
        <v>56</v>
      </c>
      <c r="E139" s="51">
        <f t="shared" si="3"/>
        <v>112</v>
      </c>
    </row>
    <row r="140" spans="1:5" x14ac:dyDescent="0.25">
      <c r="A140" s="34">
        <v>146</v>
      </c>
      <c r="B140" s="9" t="s">
        <v>239</v>
      </c>
      <c r="C140" s="50">
        <f>13.5+1.02+6.3</f>
        <v>20.82</v>
      </c>
      <c r="D140" s="51">
        <v>134</v>
      </c>
      <c r="E140" s="51">
        <f t="shared" si="3"/>
        <v>2789.88</v>
      </c>
    </row>
    <row r="141" spans="1:5" x14ac:dyDescent="0.25">
      <c r="A141" s="34">
        <v>147</v>
      </c>
      <c r="B141" s="9" t="s">
        <v>238</v>
      </c>
      <c r="C141" s="50">
        <f>6.74+0.52+11.3</f>
        <v>18.560000000000002</v>
      </c>
      <c r="D141" s="51">
        <v>95</v>
      </c>
      <c r="E141" s="51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50">
        <f>7.22+9.18+1</f>
        <v>17.399999999999999</v>
      </c>
      <c r="D142" s="51">
        <v>130</v>
      </c>
      <c r="E142" s="51">
        <f t="shared" si="3"/>
        <v>2262</v>
      </c>
    </row>
    <row r="143" spans="1:5" x14ac:dyDescent="0.25">
      <c r="A143" s="34">
        <v>149</v>
      </c>
      <c r="B143" s="9" t="s">
        <v>236</v>
      </c>
      <c r="C143" s="50">
        <f>4.26+0.83</f>
        <v>5.09</v>
      </c>
      <c r="D143" s="51">
        <v>173</v>
      </c>
      <c r="E143" s="51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50">
        <v>0</v>
      </c>
      <c r="D144" s="51">
        <v>92</v>
      </c>
      <c r="E144" s="51">
        <f t="shared" si="3"/>
        <v>0</v>
      </c>
    </row>
    <row r="145" spans="1:5" x14ac:dyDescent="0.25">
      <c r="A145" s="34">
        <v>151</v>
      </c>
      <c r="B145" s="9" t="s">
        <v>235</v>
      </c>
      <c r="C145" s="50">
        <f>4.82+7.9-3.9+62.3+10.3+118.4+110</f>
        <v>309.82</v>
      </c>
      <c r="D145" s="51">
        <v>132</v>
      </c>
      <c r="E145" s="51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50">
        <v>0</v>
      </c>
      <c r="D146" s="51">
        <v>187</v>
      </c>
      <c r="E146" s="51">
        <f t="shared" si="3"/>
        <v>0</v>
      </c>
    </row>
    <row r="147" spans="1:5" x14ac:dyDescent="0.25">
      <c r="A147" s="34">
        <v>153</v>
      </c>
      <c r="B147" s="9" t="s">
        <v>233</v>
      </c>
      <c r="C147" s="50">
        <v>0</v>
      </c>
      <c r="D147" s="51">
        <v>154</v>
      </c>
      <c r="E147" s="51">
        <f t="shared" si="3"/>
        <v>0</v>
      </c>
    </row>
    <row r="148" spans="1:5" x14ac:dyDescent="0.25">
      <c r="A148" s="34">
        <v>154</v>
      </c>
      <c r="B148" s="9" t="s">
        <v>232</v>
      </c>
      <c r="C148" s="50">
        <v>0</v>
      </c>
      <c r="D148" s="51">
        <v>82</v>
      </c>
      <c r="E148" s="51">
        <f t="shared" si="3"/>
        <v>0</v>
      </c>
    </row>
    <row r="149" spans="1:5" x14ac:dyDescent="0.25">
      <c r="A149" s="34">
        <v>155</v>
      </c>
      <c r="B149" s="9" t="s">
        <v>231</v>
      </c>
      <c r="C149" s="50">
        <f>9.76-2.2+1.2+11.8</f>
        <v>20.560000000000002</v>
      </c>
      <c r="D149" s="51">
        <v>98</v>
      </c>
      <c r="E149" s="51">
        <f t="shared" si="3"/>
        <v>2014.88</v>
      </c>
    </row>
    <row r="150" spans="1:5" x14ac:dyDescent="0.25">
      <c r="A150" s="34">
        <v>156</v>
      </c>
      <c r="B150" s="9" t="s">
        <v>230</v>
      </c>
      <c r="C150" s="50">
        <v>0</v>
      </c>
      <c r="D150" s="51">
        <v>125</v>
      </c>
      <c r="E150" s="51">
        <f t="shared" si="3"/>
        <v>0</v>
      </c>
    </row>
    <row r="151" spans="1:5" x14ac:dyDescent="0.25">
      <c r="A151" s="34">
        <v>157</v>
      </c>
      <c r="B151" s="9" t="s">
        <v>229</v>
      </c>
      <c r="C151" s="50">
        <v>1.58</v>
      </c>
      <c r="D151" s="51">
        <v>900</v>
      </c>
      <c r="E151" s="51">
        <f t="shared" si="3"/>
        <v>1422</v>
      </c>
    </row>
    <row r="152" spans="1:5" x14ac:dyDescent="0.25">
      <c r="A152" s="34">
        <v>158</v>
      </c>
      <c r="B152" s="9" t="s">
        <v>228</v>
      </c>
      <c r="C152" s="50">
        <f>14.72+37.9</f>
        <v>52.62</v>
      </c>
      <c r="D152" s="51">
        <v>71</v>
      </c>
      <c r="E152" s="51">
        <f t="shared" si="3"/>
        <v>3736.02</v>
      </c>
    </row>
    <row r="153" spans="1:5" x14ac:dyDescent="0.25">
      <c r="A153" s="34">
        <v>159</v>
      </c>
      <c r="B153" s="9" t="s">
        <v>227</v>
      </c>
      <c r="C153" s="50">
        <f>9.74-3.9+4.8</f>
        <v>10.64</v>
      </c>
      <c r="D153" s="51">
        <v>78</v>
      </c>
      <c r="E153" s="51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50">
        <v>0</v>
      </c>
      <c r="D154" s="51">
        <v>115</v>
      </c>
      <c r="E154" s="51">
        <f t="shared" si="3"/>
        <v>0</v>
      </c>
    </row>
    <row r="155" spans="1:5" x14ac:dyDescent="0.25">
      <c r="A155" s="34">
        <v>161</v>
      </c>
      <c r="B155" s="9" t="s">
        <v>225</v>
      </c>
      <c r="C155" s="50">
        <v>30.7</v>
      </c>
      <c r="D155" s="51">
        <v>120</v>
      </c>
      <c r="E155" s="51">
        <f t="shared" si="3"/>
        <v>3684</v>
      </c>
    </row>
    <row r="156" spans="1:5" x14ac:dyDescent="0.25">
      <c r="A156" s="34">
        <v>162</v>
      </c>
      <c r="B156" s="9" t="s">
        <v>21</v>
      </c>
      <c r="C156" s="50">
        <f>4.89+3.8</f>
        <v>8.69</v>
      </c>
      <c r="D156" s="51">
        <v>600</v>
      </c>
      <c r="E156" s="51">
        <f t="shared" si="3"/>
        <v>5214</v>
      </c>
    </row>
    <row r="157" spans="1:5" x14ac:dyDescent="0.25">
      <c r="A157" s="34">
        <v>163</v>
      </c>
      <c r="B157" s="9" t="s">
        <v>224</v>
      </c>
      <c r="C157" s="50">
        <f>37.9+18.8+92.6</f>
        <v>149.30000000000001</v>
      </c>
      <c r="D157" s="51">
        <v>187</v>
      </c>
      <c r="E157" s="51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50">
        <f>93.6+114.2</f>
        <v>207.8</v>
      </c>
      <c r="D158" s="51">
        <v>136</v>
      </c>
      <c r="E158" s="51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50">
        <f>2.96+7.14+20.8+54.2</f>
        <v>85.1</v>
      </c>
      <c r="D159" s="51">
        <v>30</v>
      </c>
      <c r="E159" s="51">
        <f t="shared" si="3"/>
        <v>2553</v>
      </c>
    </row>
    <row r="160" spans="1:5" x14ac:dyDescent="0.25">
      <c r="A160" s="34">
        <v>166</v>
      </c>
      <c r="B160" s="9" t="s">
        <v>23</v>
      </c>
      <c r="C160" s="50">
        <f>6.77+7.8</f>
        <v>14.57</v>
      </c>
      <c r="D160" s="51">
        <v>600</v>
      </c>
      <c r="E160" s="51">
        <f t="shared" si="3"/>
        <v>8742</v>
      </c>
    </row>
    <row r="161" spans="1:5" x14ac:dyDescent="0.25">
      <c r="A161" s="34">
        <v>167</v>
      </c>
      <c r="B161" s="9" t="s">
        <v>222</v>
      </c>
      <c r="C161" s="50">
        <f>94.6+89.1+116.7+90.1</f>
        <v>390.5</v>
      </c>
      <c r="D161" s="51">
        <v>116</v>
      </c>
      <c r="E161" s="51">
        <f t="shared" si="3"/>
        <v>45298</v>
      </c>
    </row>
    <row r="162" spans="1:5" x14ac:dyDescent="0.25">
      <c r="A162" s="34">
        <v>168</v>
      </c>
      <c r="B162" s="9" t="s">
        <v>221</v>
      </c>
      <c r="C162" s="50">
        <f>1.53+44.75</f>
        <v>46.28</v>
      </c>
      <c r="D162" s="51">
        <v>280</v>
      </c>
      <c r="E162" s="51">
        <f t="shared" si="3"/>
        <v>12958.4</v>
      </c>
    </row>
    <row r="163" spans="1:5" x14ac:dyDescent="0.25">
      <c r="A163" s="34">
        <v>169</v>
      </c>
      <c r="B163" s="9" t="s">
        <v>274</v>
      </c>
      <c r="C163" s="50">
        <f>94.1+71</f>
        <v>165.1</v>
      </c>
      <c r="D163" s="51">
        <v>94</v>
      </c>
      <c r="E163" s="51">
        <f t="shared" si="3"/>
        <v>15519.4</v>
      </c>
    </row>
    <row r="164" spans="1:5" x14ac:dyDescent="0.25">
      <c r="A164" s="34">
        <v>170</v>
      </c>
      <c r="B164" s="9" t="s">
        <v>324</v>
      </c>
      <c r="C164" s="50">
        <f>74.9+67.5+105.9</f>
        <v>248.3</v>
      </c>
      <c r="D164" s="51">
        <v>116</v>
      </c>
      <c r="E164" s="51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50">
        <f>19.08-2.2+147.6+18.3+15.6</f>
        <v>198.38</v>
      </c>
      <c r="D165" s="51">
        <v>72</v>
      </c>
      <c r="E165" s="51">
        <f t="shared" si="3"/>
        <v>14283.36</v>
      </c>
    </row>
    <row r="166" spans="1:5" x14ac:dyDescent="0.25">
      <c r="A166" s="34">
        <v>172</v>
      </c>
      <c r="B166" s="9" t="s">
        <v>218</v>
      </c>
      <c r="C166" s="50">
        <v>8.6</v>
      </c>
      <c r="D166" s="51">
        <v>158</v>
      </c>
      <c r="E166" s="51">
        <f t="shared" si="3"/>
        <v>1358.8</v>
      </c>
    </row>
    <row r="167" spans="1:5" x14ac:dyDescent="0.25">
      <c r="A167" s="34">
        <v>173</v>
      </c>
      <c r="B167" s="9" t="s">
        <v>217</v>
      </c>
      <c r="C167" s="50">
        <f>9.14-3.9</f>
        <v>5.24</v>
      </c>
      <c r="D167" s="51">
        <v>134</v>
      </c>
      <c r="E167" s="51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50">
        <f>18.78-3.9+2.8</f>
        <v>17.68</v>
      </c>
      <c r="D168" s="51">
        <v>74</v>
      </c>
      <c r="E168" s="51">
        <f t="shared" si="3"/>
        <v>1308.32</v>
      </c>
    </row>
    <row r="169" spans="1:5" x14ac:dyDescent="0.25">
      <c r="A169" s="34">
        <v>175</v>
      </c>
      <c r="B169" s="9" t="s">
        <v>215</v>
      </c>
      <c r="C169" s="50">
        <f>14.8+24.6+524.9</f>
        <v>564.29999999999995</v>
      </c>
      <c r="D169" s="51">
        <v>66</v>
      </c>
      <c r="E169" s="51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50">
        <f>4.82+53+119.9</f>
        <v>177.72</v>
      </c>
      <c r="D170" s="51">
        <v>66</v>
      </c>
      <c r="E170" s="51">
        <f t="shared" si="3"/>
        <v>11729.52</v>
      </c>
    </row>
    <row r="171" spans="1:5" x14ac:dyDescent="0.25">
      <c r="A171" s="34">
        <v>177</v>
      </c>
      <c r="B171" s="9" t="s">
        <v>213</v>
      </c>
      <c r="C171" s="50">
        <f>21.32-3.9+21.96+8.3</f>
        <v>47.680000000000007</v>
      </c>
      <c r="D171" s="51">
        <v>170</v>
      </c>
      <c r="E171" s="51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50">
        <f>172.1+171.9+245.4+51.4</f>
        <v>640.79999999999995</v>
      </c>
      <c r="D172" s="51">
        <v>72</v>
      </c>
      <c r="E172" s="51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50">
        <v>48.7</v>
      </c>
      <c r="D173" s="51">
        <v>92</v>
      </c>
      <c r="E173" s="51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50">
        <f>10.68-3.9+30.7</f>
        <v>37.479999999999997</v>
      </c>
      <c r="D174" s="51">
        <v>100</v>
      </c>
      <c r="E174" s="51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50">
        <v>63.5</v>
      </c>
      <c r="D175" s="51">
        <v>149</v>
      </c>
      <c r="E175" s="51">
        <f t="shared" si="3"/>
        <v>9461.5</v>
      </c>
    </row>
    <row r="176" spans="1:5" x14ac:dyDescent="0.25">
      <c r="A176" s="34">
        <v>181</v>
      </c>
      <c r="B176" s="9" t="s">
        <v>209</v>
      </c>
      <c r="C176" s="50">
        <v>82.5</v>
      </c>
      <c r="D176" s="51">
        <v>51</v>
      </c>
      <c r="E176" s="51">
        <f t="shared" si="3"/>
        <v>4207.5</v>
      </c>
    </row>
    <row r="177" spans="1:5" x14ac:dyDescent="0.25">
      <c r="A177" s="34">
        <v>182</v>
      </c>
      <c r="B177" s="9" t="s">
        <v>208</v>
      </c>
      <c r="C177" s="50">
        <v>23.9</v>
      </c>
      <c r="D177" s="51">
        <v>120</v>
      </c>
      <c r="E177" s="51">
        <f t="shared" si="3"/>
        <v>2868</v>
      </c>
    </row>
    <row r="178" spans="1:5" x14ac:dyDescent="0.25">
      <c r="A178" s="34">
        <v>184</v>
      </c>
      <c r="B178" s="9" t="s">
        <v>206</v>
      </c>
      <c r="C178" s="50">
        <f>7+6.42+1.32</f>
        <v>14.74</v>
      </c>
      <c r="D178" s="51">
        <v>184</v>
      </c>
      <c r="E178" s="51">
        <f t="shared" si="3"/>
        <v>2712.16</v>
      </c>
    </row>
    <row r="179" spans="1:5" ht="15.75" thickBot="1" x14ac:dyDescent="0.3">
      <c r="A179" s="32"/>
      <c r="B179" s="22" t="s">
        <v>17</v>
      </c>
      <c r="C179" s="15">
        <f>SUM(C133:C177)</f>
        <v>9165.7290000000012</v>
      </c>
      <c r="D179" s="15"/>
      <c r="E179" s="36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59" t="s">
        <v>2</v>
      </c>
      <c r="D180" s="59" t="s">
        <v>3</v>
      </c>
      <c r="E180" s="60" t="s">
        <v>4</v>
      </c>
    </row>
    <row r="181" spans="1:5" x14ac:dyDescent="0.25">
      <c r="A181" s="34">
        <v>185</v>
      </c>
      <c r="B181" s="9" t="s">
        <v>205</v>
      </c>
      <c r="C181" s="50">
        <f>89.9+55</f>
        <v>144.9</v>
      </c>
      <c r="D181" s="51">
        <v>180</v>
      </c>
      <c r="E181" s="51">
        <f t="shared" si="3"/>
        <v>26082</v>
      </c>
    </row>
    <row r="182" spans="1:5" x14ac:dyDescent="0.25">
      <c r="A182" s="34">
        <v>186</v>
      </c>
      <c r="B182" s="9" t="s">
        <v>204</v>
      </c>
      <c r="C182" s="50">
        <v>124.4</v>
      </c>
      <c r="D182" s="51">
        <v>182</v>
      </c>
      <c r="E182" s="51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50">
        <v>0</v>
      </c>
      <c r="D183" s="51">
        <v>62</v>
      </c>
      <c r="E183" s="51">
        <f t="shared" si="3"/>
        <v>0</v>
      </c>
    </row>
    <row r="184" spans="1:5" x14ac:dyDescent="0.25">
      <c r="A184" s="34">
        <v>188</v>
      </c>
      <c r="B184" s="9" t="s">
        <v>202</v>
      </c>
      <c r="C184" s="50">
        <f>3.584+2.86+13.2+22.3+7.43</f>
        <v>49.374000000000002</v>
      </c>
      <c r="D184" s="51">
        <v>58</v>
      </c>
      <c r="E184" s="51">
        <f t="shared" si="3"/>
        <v>2863.692</v>
      </c>
    </row>
    <row r="185" spans="1:5" x14ac:dyDescent="0.25">
      <c r="A185" s="34">
        <v>189</v>
      </c>
      <c r="B185" s="9" t="s">
        <v>201</v>
      </c>
      <c r="C185" s="50">
        <v>0</v>
      </c>
      <c r="D185" s="51">
        <v>72</v>
      </c>
      <c r="E185" s="51">
        <f t="shared" si="3"/>
        <v>0</v>
      </c>
    </row>
    <row r="186" spans="1:5" x14ac:dyDescent="0.25">
      <c r="A186" s="34">
        <v>190</v>
      </c>
      <c r="B186" s="9" t="s">
        <v>200</v>
      </c>
      <c r="C186" s="50">
        <f>4.08+9.74-3.9+3.6</f>
        <v>13.52</v>
      </c>
      <c r="D186" s="51">
        <v>120</v>
      </c>
      <c r="E186" s="51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50">
        <f>4.08+61</f>
        <v>65.08</v>
      </c>
      <c r="D187" s="51">
        <v>14</v>
      </c>
      <c r="E187" s="51">
        <f t="shared" si="3"/>
        <v>911.12</v>
      </c>
    </row>
    <row r="188" spans="1:5" x14ac:dyDescent="0.25">
      <c r="A188" s="34">
        <v>192</v>
      </c>
      <c r="B188" s="9" t="s">
        <v>198</v>
      </c>
      <c r="C188" s="50">
        <f>6.8+47.7+8.8</f>
        <v>63.3</v>
      </c>
      <c r="D188" s="51">
        <v>40</v>
      </c>
      <c r="E188" s="51">
        <f t="shared" si="3"/>
        <v>2532</v>
      </c>
    </row>
    <row r="189" spans="1:5" x14ac:dyDescent="0.25">
      <c r="A189" s="34">
        <v>193</v>
      </c>
      <c r="B189" s="9" t="s">
        <v>197</v>
      </c>
      <c r="C189" s="50">
        <v>24.3</v>
      </c>
      <c r="D189" s="51">
        <v>20</v>
      </c>
      <c r="E189" s="51">
        <f t="shared" si="3"/>
        <v>486</v>
      </c>
    </row>
    <row r="190" spans="1:5" x14ac:dyDescent="0.25">
      <c r="A190" s="34">
        <v>194</v>
      </c>
      <c r="B190" s="9" t="s">
        <v>196</v>
      </c>
      <c r="C190" s="50">
        <v>28.6</v>
      </c>
      <c r="D190" s="51">
        <v>32</v>
      </c>
      <c r="E190" s="51">
        <f t="shared" si="3"/>
        <v>915.2</v>
      </c>
    </row>
    <row r="191" spans="1:5" x14ac:dyDescent="0.25">
      <c r="A191" s="34">
        <v>195</v>
      </c>
      <c r="B191" s="9" t="s">
        <v>93</v>
      </c>
      <c r="C191" s="50">
        <f>3.64+12.86-2.2+82.8</f>
        <v>97.1</v>
      </c>
      <c r="D191" s="51">
        <v>38</v>
      </c>
      <c r="E191" s="51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50">
        <f>27.1+34.1</f>
        <v>61.2</v>
      </c>
      <c r="D192" s="51">
        <v>95</v>
      </c>
      <c r="E192" s="51">
        <f t="shared" si="3"/>
        <v>5814</v>
      </c>
    </row>
    <row r="193" spans="1:5" x14ac:dyDescent="0.25">
      <c r="A193" s="34">
        <v>197</v>
      </c>
      <c r="B193" s="9" t="s">
        <v>91</v>
      </c>
      <c r="C193" s="50">
        <v>1.18</v>
      </c>
      <c r="D193" s="51">
        <v>420</v>
      </c>
      <c r="E193" s="51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50">
        <f>67+29.294-2.2</f>
        <v>94.093999999999994</v>
      </c>
      <c r="D194" s="51">
        <v>184</v>
      </c>
      <c r="E194" s="51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50">
        <v>1.5</v>
      </c>
      <c r="D195" s="51">
        <v>50</v>
      </c>
      <c r="E195" s="51">
        <f t="shared" si="3"/>
        <v>75</v>
      </c>
    </row>
    <row r="196" spans="1:5" x14ac:dyDescent="0.25">
      <c r="A196" s="34">
        <v>200</v>
      </c>
      <c r="B196" s="9" t="s">
        <v>290</v>
      </c>
      <c r="C196" s="50">
        <v>140.4</v>
      </c>
      <c r="D196" s="51">
        <v>57</v>
      </c>
      <c r="E196" s="51">
        <f t="shared" si="3"/>
        <v>8002.8</v>
      </c>
    </row>
    <row r="197" spans="1:5" x14ac:dyDescent="0.25">
      <c r="A197" s="34">
        <v>201</v>
      </c>
      <c r="B197" s="9" t="s">
        <v>88</v>
      </c>
      <c r="C197" s="50">
        <f>4.46+13.84+14.3+61.2</f>
        <v>93.800000000000011</v>
      </c>
      <c r="D197" s="51">
        <v>42</v>
      </c>
      <c r="E197" s="51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50">
        <f>13.2+20</f>
        <v>33.200000000000003</v>
      </c>
      <c r="D198" s="51">
        <v>98</v>
      </c>
      <c r="E198" s="51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50">
        <v>121</v>
      </c>
      <c r="D199" s="51">
        <v>120</v>
      </c>
      <c r="E199" s="51">
        <f t="shared" si="3"/>
        <v>14520</v>
      </c>
    </row>
    <row r="200" spans="1:5" x14ac:dyDescent="0.25">
      <c r="A200" s="34">
        <v>204</v>
      </c>
      <c r="B200" s="9" t="s">
        <v>85</v>
      </c>
      <c r="C200" s="50">
        <f>25+130</f>
        <v>155</v>
      </c>
      <c r="D200" s="51">
        <v>105</v>
      </c>
      <c r="E200" s="51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50">
        <f>21.52-2.2</f>
        <v>19.32</v>
      </c>
      <c r="D201" s="51">
        <v>70</v>
      </c>
      <c r="E201" s="51">
        <f t="shared" si="4"/>
        <v>1352.4</v>
      </c>
    </row>
    <row r="202" spans="1:5" x14ac:dyDescent="0.25">
      <c r="A202" s="34">
        <v>206</v>
      </c>
      <c r="B202" s="9" t="s">
        <v>83</v>
      </c>
      <c r="C202" s="50">
        <f>21.56-2.2+0.8</f>
        <v>20.16</v>
      </c>
      <c r="D202" s="51">
        <v>100</v>
      </c>
      <c r="E202" s="51">
        <f t="shared" si="4"/>
        <v>2016</v>
      </c>
    </row>
    <row r="203" spans="1:5" x14ac:dyDescent="0.25">
      <c r="A203" s="34">
        <v>207</v>
      </c>
      <c r="B203" s="9" t="s">
        <v>79</v>
      </c>
      <c r="C203" s="50">
        <f>3.22+1.43</f>
        <v>4.6500000000000004</v>
      </c>
      <c r="D203" s="51">
        <v>160</v>
      </c>
      <c r="E203" s="51">
        <f t="shared" si="4"/>
        <v>744</v>
      </c>
    </row>
    <row r="204" spans="1:5" x14ac:dyDescent="0.25">
      <c r="A204" s="34">
        <v>208</v>
      </c>
      <c r="B204" s="9" t="s">
        <v>82</v>
      </c>
      <c r="C204" s="50">
        <f>1.5+30</f>
        <v>31.5</v>
      </c>
      <c r="D204" s="51">
        <v>93</v>
      </c>
      <c r="E204" s="51">
        <f t="shared" si="4"/>
        <v>2929.5</v>
      </c>
    </row>
    <row r="205" spans="1:5" x14ac:dyDescent="0.25">
      <c r="A205" s="34">
        <v>209</v>
      </c>
      <c r="B205" s="9" t="s">
        <v>81</v>
      </c>
      <c r="C205" s="50">
        <v>12</v>
      </c>
      <c r="D205" s="51">
        <v>75</v>
      </c>
      <c r="E205" s="51">
        <f t="shared" si="4"/>
        <v>900</v>
      </c>
    </row>
    <row r="206" spans="1:5" x14ac:dyDescent="0.25">
      <c r="A206" s="34">
        <v>210</v>
      </c>
      <c r="B206" s="9" t="s">
        <v>80</v>
      </c>
      <c r="C206" s="50">
        <v>5.5</v>
      </c>
      <c r="D206" s="51">
        <v>65</v>
      </c>
      <c r="E206" s="51">
        <f t="shared" si="4"/>
        <v>357.5</v>
      </c>
    </row>
    <row r="207" spans="1:5" x14ac:dyDescent="0.25">
      <c r="A207" s="34">
        <v>211</v>
      </c>
      <c r="B207" s="9" t="s">
        <v>279</v>
      </c>
      <c r="C207" s="50">
        <v>9</v>
      </c>
      <c r="D207" s="51">
        <v>36</v>
      </c>
      <c r="E207" s="51">
        <f t="shared" si="4"/>
        <v>324</v>
      </c>
    </row>
    <row r="208" spans="1:5" x14ac:dyDescent="0.25">
      <c r="A208" s="34">
        <v>212</v>
      </c>
      <c r="B208" s="9" t="s">
        <v>97</v>
      </c>
      <c r="C208" s="50">
        <v>2.2000000000000002</v>
      </c>
      <c r="D208" s="51">
        <v>80</v>
      </c>
      <c r="E208" s="51">
        <f t="shared" si="4"/>
        <v>176</v>
      </c>
    </row>
    <row r="209" spans="1:5" x14ac:dyDescent="0.25">
      <c r="A209" s="34">
        <v>213</v>
      </c>
      <c r="B209" s="9" t="s">
        <v>78</v>
      </c>
      <c r="C209" s="50">
        <f>30+2.24</f>
        <v>32.24</v>
      </c>
      <c r="D209" s="51">
        <v>58</v>
      </c>
      <c r="E209" s="51">
        <f t="shared" si="4"/>
        <v>1869.92</v>
      </c>
    </row>
    <row r="210" spans="1:5" x14ac:dyDescent="0.25">
      <c r="A210" s="34">
        <v>214</v>
      </c>
      <c r="B210" s="9" t="s">
        <v>77</v>
      </c>
      <c r="C210" s="50">
        <v>0</v>
      </c>
      <c r="D210" s="51">
        <v>90</v>
      </c>
      <c r="E210" s="51">
        <f t="shared" si="4"/>
        <v>0</v>
      </c>
    </row>
    <row r="211" spans="1:5" x14ac:dyDescent="0.25">
      <c r="A211" s="34">
        <v>215</v>
      </c>
      <c r="B211" s="9" t="s">
        <v>76</v>
      </c>
      <c r="C211" s="50">
        <v>3</v>
      </c>
      <c r="D211" s="51">
        <v>36</v>
      </c>
      <c r="E211" s="51">
        <f t="shared" si="4"/>
        <v>108</v>
      </c>
    </row>
    <row r="212" spans="1:5" x14ac:dyDescent="0.25">
      <c r="A212" s="34">
        <v>216</v>
      </c>
      <c r="B212" s="9" t="s">
        <v>19</v>
      </c>
      <c r="C212" s="50">
        <v>5</v>
      </c>
      <c r="D212" s="51">
        <v>60</v>
      </c>
      <c r="E212" s="51">
        <f t="shared" si="4"/>
        <v>300</v>
      </c>
    </row>
    <row r="213" spans="1:5" x14ac:dyDescent="0.25">
      <c r="A213" s="34">
        <v>217</v>
      </c>
      <c r="B213" s="43" t="s">
        <v>75</v>
      </c>
      <c r="C213" s="50">
        <v>0</v>
      </c>
      <c r="D213" s="51">
        <v>38</v>
      </c>
      <c r="E213" s="51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50">
        <v>2</v>
      </c>
      <c r="D214" s="51">
        <v>40</v>
      </c>
      <c r="E214" s="51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50">
        <v>0</v>
      </c>
      <c r="D215" s="51">
        <v>110</v>
      </c>
      <c r="E215" s="51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50">
        <v>80</v>
      </c>
      <c r="D216" s="51">
        <v>30</v>
      </c>
      <c r="E216" s="51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50">
        <f>1.25+0.15</f>
        <v>1.4</v>
      </c>
      <c r="D217" s="51">
        <v>370</v>
      </c>
      <c r="E217" s="51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50">
        <v>0</v>
      </c>
      <c r="D218" s="51">
        <v>280</v>
      </c>
      <c r="E218" s="51">
        <v>1.8160000000000001</v>
      </c>
    </row>
    <row r="219" spans="1:5" ht="17.25" customHeight="1" x14ac:dyDescent="0.25">
      <c r="A219" s="34">
        <v>223</v>
      </c>
      <c r="B219" s="9" t="s">
        <v>69</v>
      </c>
      <c r="C219" s="50">
        <v>0</v>
      </c>
      <c r="D219" s="51">
        <v>475</v>
      </c>
      <c r="E219" s="51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50">
        <v>0</v>
      </c>
      <c r="D220" s="51">
        <v>51</v>
      </c>
      <c r="E220" s="51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50">
        <v>13</v>
      </c>
      <c r="D221" s="51">
        <v>21</v>
      </c>
      <c r="E221" s="51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50">
        <v>0</v>
      </c>
      <c r="D222" s="51">
        <v>96</v>
      </c>
      <c r="E222" s="51">
        <f t="shared" si="4"/>
        <v>0</v>
      </c>
    </row>
    <row r="223" spans="1:5" ht="15.75" thickBot="1" x14ac:dyDescent="0.3">
      <c r="A223" s="32"/>
      <c r="B223" s="22" t="s">
        <v>17</v>
      </c>
      <c r="C223" s="15">
        <f>SUM(C178:C221)</f>
        <v>10733.386999999999</v>
      </c>
      <c r="D223" s="38"/>
      <c r="E223" s="36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59" t="s">
        <v>2</v>
      </c>
      <c r="D224" s="59" t="s">
        <v>3</v>
      </c>
      <c r="E224" s="60" t="s">
        <v>4</v>
      </c>
    </row>
    <row r="225" spans="1:5" ht="17.25" customHeight="1" x14ac:dyDescent="0.25">
      <c r="A225" s="34">
        <v>227</v>
      </c>
      <c r="B225" s="9" t="s">
        <v>65</v>
      </c>
      <c r="C225" s="50">
        <v>11</v>
      </c>
      <c r="D225" s="51">
        <v>40</v>
      </c>
      <c r="E225" s="51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50">
        <v>10.5</v>
      </c>
      <c r="D226" s="51">
        <v>60</v>
      </c>
      <c r="E226" s="51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50">
        <f>5.7+2.37</f>
        <v>8.07</v>
      </c>
      <c r="D227" s="51">
        <v>315</v>
      </c>
      <c r="E227" s="51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50">
        <f>12.3+134.5+69.7</f>
        <v>216.5</v>
      </c>
      <c r="D228" s="51">
        <v>18</v>
      </c>
      <c r="E228" s="51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50">
        <v>0</v>
      </c>
      <c r="D229" s="51">
        <v>400</v>
      </c>
      <c r="E229" s="51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50">
        <v>0</v>
      </c>
      <c r="D230" s="51">
        <v>177</v>
      </c>
      <c r="E230" s="51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50">
        <v>0</v>
      </c>
      <c r="D231" s="51">
        <v>64</v>
      </c>
      <c r="E231" s="51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50">
        <v>5</v>
      </c>
      <c r="D232" s="51">
        <v>130</v>
      </c>
      <c r="E232" s="51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50">
        <f>165.4+50.7+46.6</f>
        <v>262.70000000000005</v>
      </c>
      <c r="D233" s="51">
        <v>36</v>
      </c>
      <c r="E233" s="51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53">
        <v>215.5</v>
      </c>
      <c r="D234" s="51">
        <v>177</v>
      </c>
      <c r="E234" s="51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50">
        <v>0</v>
      </c>
      <c r="D235" s="51">
        <v>160</v>
      </c>
      <c r="E235" s="51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50">
        <v>3.66</v>
      </c>
      <c r="D236" s="51">
        <v>76</v>
      </c>
      <c r="E236" s="51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50">
        <v>0</v>
      </c>
      <c r="D237" s="51">
        <v>120</v>
      </c>
      <c r="E237" s="51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50">
        <v>0</v>
      </c>
      <c r="D238" s="51">
        <v>62</v>
      </c>
      <c r="E238" s="51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50">
        <f>7+26</f>
        <v>33</v>
      </c>
      <c r="D239" s="51">
        <v>26</v>
      </c>
      <c r="E239" s="51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50">
        <v>0</v>
      </c>
      <c r="D240" s="51">
        <v>90</v>
      </c>
      <c r="E240" s="51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50">
        <f>1.22+3.1+4.46+38.4</f>
        <v>47.18</v>
      </c>
      <c r="D241" s="51">
        <v>98</v>
      </c>
      <c r="E241" s="51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50">
        <f>13.8-2.2+23.3</f>
        <v>34.900000000000006</v>
      </c>
      <c r="D242" s="51">
        <v>125</v>
      </c>
      <c r="E242" s="51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50">
        <v>0</v>
      </c>
      <c r="D243" s="51">
        <v>46</v>
      </c>
      <c r="E243" s="51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50">
        <v>14</v>
      </c>
      <c r="D244" s="51">
        <v>20</v>
      </c>
      <c r="E244" s="51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50">
        <v>2.44</v>
      </c>
      <c r="D245" s="51">
        <v>360</v>
      </c>
      <c r="E245" s="51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50">
        <v>0.44400000000000001</v>
      </c>
      <c r="D246" s="51">
        <v>184</v>
      </c>
      <c r="E246" s="51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50">
        <v>0</v>
      </c>
      <c r="D247" s="51">
        <v>59</v>
      </c>
      <c r="E247" s="51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50">
        <v>8.9700000000000006</v>
      </c>
      <c r="D248" s="51">
        <v>50</v>
      </c>
      <c r="E248" s="51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50">
        <v>0</v>
      </c>
      <c r="D249" s="51">
        <v>45</v>
      </c>
      <c r="E249" s="51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50">
        <f>3.066+1.025</f>
        <v>4.0909999999999993</v>
      </c>
      <c r="D250" s="51">
        <v>350</v>
      </c>
      <c r="E250" s="51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53">
        <v>2</v>
      </c>
      <c r="D251" s="54">
        <v>70</v>
      </c>
      <c r="E251" s="51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53">
        <v>0</v>
      </c>
      <c r="D252" s="54">
        <v>125</v>
      </c>
      <c r="E252" s="51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50">
        <f>7.015+10+7.16+7.9</f>
        <v>32.075000000000003</v>
      </c>
      <c r="D253" s="51">
        <v>120</v>
      </c>
      <c r="E253" s="51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50">
        <f>3.812+7.2</f>
        <v>11.012</v>
      </c>
      <c r="D254" s="51">
        <v>160</v>
      </c>
      <c r="E254" s="51">
        <f t="shared" si="4"/>
        <v>1761.92</v>
      </c>
    </row>
    <row r="255" spans="1:5" x14ac:dyDescent="0.25">
      <c r="A255" s="34">
        <v>258</v>
      </c>
      <c r="B255" s="9" t="s">
        <v>185</v>
      </c>
      <c r="C255" s="50">
        <v>14.1</v>
      </c>
      <c r="D255" s="51">
        <v>10</v>
      </c>
      <c r="E255" s="51">
        <f t="shared" si="4"/>
        <v>141</v>
      </c>
    </row>
    <row r="256" spans="1:5" x14ac:dyDescent="0.25">
      <c r="A256" s="34">
        <v>259</v>
      </c>
      <c r="B256" s="9" t="s">
        <v>186</v>
      </c>
      <c r="C256" s="50">
        <v>0</v>
      </c>
      <c r="D256" s="51">
        <v>74</v>
      </c>
      <c r="E256" s="51">
        <f t="shared" si="4"/>
        <v>0</v>
      </c>
    </row>
    <row r="257" spans="1:5" x14ac:dyDescent="0.25">
      <c r="A257" s="34">
        <v>260</v>
      </c>
      <c r="B257" s="9" t="s">
        <v>187</v>
      </c>
      <c r="C257" s="50">
        <f>2.44+5.66+24.8</f>
        <v>32.9</v>
      </c>
      <c r="D257" s="51">
        <v>350</v>
      </c>
      <c r="E257" s="51">
        <f t="shared" si="4"/>
        <v>11515</v>
      </c>
    </row>
    <row r="258" spans="1:5" x14ac:dyDescent="0.25">
      <c r="A258" s="34">
        <v>261</v>
      </c>
      <c r="B258" s="9" t="s">
        <v>188</v>
      </c>
      <c r="C258" s="50">
        <v>20.8</v>
      </c>
      <c r="D258" s="51">
        <v>170</v>
      </c>
      <c r="E258" s="51">
        <f t="shared" si="4"/>
        <v>3536</v>
      </c>
    </row>
    <row r="259" spans="1:5" x14ac:dyDescent="0.25">
      <c r="A259" s="34">
        <v>262</v>
      </c>
      <c r="B259" s="9" t="s">
        <v>189</v>
      </c>
      <c r="C259" s="50">
        <f>4.26+4.87+4.96+9.7</f>
        <v>23.79</v>
      </c>
      <c r="D259" s="51">
        <v>745</v>
      </c>
      <c r="E259" s="51">
        <f t="shared" si="4"/>
        <v>17723.55</v>
      </c>
    </row>
    <row r="260" spans="1:5" x14ac:dyDescent="0.25">
      <c r="A260" s="34">
        <v>263</v>
      </c>
      <c r="B260" s="9" t="s">
        <v>190</v>
      </c>
      <c r="C260" s="50">
        <v>1.56</v>
      </c>
      <c r="D260" s="51">
        <v>168</v>
      </c>
      <c r="E260" s="51">
        <f t="shared" si="4"/>
        <v>262.08</v>
      </c>
    </row>
    <row r="261" spans="1:5" x14ac:dyDescent="0.25">
      <c r="A261" s="34">
        <v>264</v>
      </c>
      <c r="B261" s="9" t="s">
        <v>191</v>
      </c>
      <c r="C261" s="50">
        <f>3.64+0.632</f>
        <v>4.2720000000000002</v>
      </c>
      <c r="D261" s="51">
        <v>555</v>
      </c>
      <c r="E261" s="51">
        <f t="shared" si="4"/>
        <v>2370.96</v>
      </c>
    </row>
    <row r="262" spans="1:5" x14ac:dyDescent="0.25">
      <c r="A262" s="34">
        <v>265</v>
      </c>
      <c r="B262" s="9" t="s">
        <v>192</v>
      </c>
      <c r="C262" s="55">
        <f>1.9+6.36+6.14+5.03</f>
        <v>19.43</v>
      </c>
      <c r="D262" s="51">
        <v>587</v>
      </c>
      <c r="E262" s="51">
        <f t="shared" si="4"/>
        <v>11405.41</v>
      </c>
    </row>
    <row r="263" spans="1:5" ht="15.75" thickBot="1" x14ac:dyDescent="0.3">
      <c r="A263" s="32"/>
      <c r="B263" s="22" t="s">
        <v>17</v>
      </c>
      <c r="C263" s="15">
        <f>SUM(C224:C261)</f>
        <v>1020.4639999999998</v>
      </c>
      <c r="D263" s="38"/>
      <c r="E263" s="36">
        <f>SUM(E225:E261)</f>
        <v>110302.00600000001</v>
      </c>
    </row>
    <row r="264" spans="1:5" ht="31.5" customHeight="1" thickBot="1" x14ac:dyDescent="0.3">
      <c r="A264" s="33"/>
      <c r="B264" s="19" t="s">
        <v>1</v>
      </c>
      <c r="C264" s="59" t="s">
        <v>2</v>
      </c>
      <c r="D264" s="59" t="s">
        <v>3</v>
      </c>
      <c r="E264" s="60" t="s">
        <v>4</v>
      </c>
    </row>
    <row r="265" spans="1:5" x14ac:dyDescent="0.25">
      <c r="A265" s="34">
        <v>266</v>
      </c>
      <c r="B265" s="9" t="s">
        <v>193</v>
      </c>
      <c r="C265" s="50">
        <f>1.2+4.95+4.95</f>
        <v>11.100000000000001</v>
      </c>
      <c r="D265" s="51">
        <v>341</v>
      </c>
      <c r="E265" s="51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50">
        <f>3.28+0.836</f>
        <v>4.1159999999999997</v>
      </c>
      <c r="D266" s="51">
        <v>659</v>
      </c>
      <c r="E266" s="51">
        <f t="shared" si="5"/>
        <v>2712.444</v>
      </c>
    </row>
    <row r="267" spans="1:5" x14ac:dyDescent="0.25">
      <c r="A267" s="34">
        <v>268</v>
      </c>
      <c r="B267" s="9" t="s">
        <v>195</v>
      </c>
      <c r="C267" s="50">
        <f>2.38+0.624+3.86</f>
        <v>6.8639999999999999</v>
      </c>
      <c r="D267" s="51">
        <v>689</v>
      </c>
      <c r="E267" s="51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50">
        <v>9</v>
      </c>
      <c r="D268" s="51">
        <v>810</v>
      </c>
      <c r="E268" s="51">
        <f t="shared" si="5"/>
        <v>7290</v>
      </c>
    </row>
    <row r="269" spans="1:5" x14ac:dyDescent="0.25">
      <c r="A269" s="34">
        <v>270</v>
      </c>
      <c r="B269" s="9" t="s">
        <v>125</v>
      </c>
      <c r="C269" s="50">
        <f>1.3+5.07</f>
        <v>6.37</v>
      </c>
      <c r="D269" s="51">
        <v>741</v>
      </c>
      <c r="E269" s="51">
        <f t="shared" si="5"/>
        <v>4720.17</v>
      </c>
    </row>
    <row r="270" spans="1:5" x14ac:dyDescent="0.25">
      <c r="A270" s="34">
        <v>271</v>
      </c>
      <c r="B270" s="9" t="s">
        <v>124</v>
      </c>
      <c r="C270" s="50">
        <v>0</v>
      </c>
      <c r="D270" s="51">
        <v>152</v>
      </c>
      <c r="E270" s="51">
        <f t="shared" si="5"/>
        <v>0</v>
      </c>
    </row>
    <row r="271" spans="1:5" x14ac:dyDescent="0.25">
      <c r="A271" s="34">
        <v>272</v>
      </c>
      <c r="B271" s="9" t="s">
        <v>123</v>
      </c>
      <c r="C271" s="50">
        <v>0</v>
      </c>
      <c r="D271" s="51">
        <v>145</v>
      </c>
      <c r="E271" s="51">
        <f t="shared" si="5"/>
        <v>0</v>
      </c>
    </row>
    <row r="272" spans="1:5" x14ac:dyDescent="0.25">
      <c r="A272" s="34">
        <v>273</v>
      </c>
      <c r="B272" s="9" t="s">
        <v>122</v>
      </c>
      <c r="C272" s="50">
        <v>84.7</v>
      </c>
      <c r="D272" s="51">
        <v>280</v>
      </c>
      <c r="E272" s="51">
        <f t="shared" si="5"/>
        <v>23716</v>
      </c>
    </row>
    <row r="273" spans="1:5" x14ac:dyDescent="0.25">
      <c r="A273" s="34">
        <v>274</v>
      </c>
      <c r="B273" s="9" t="s">
        <v>121</v>
      </c>
      <c r="C273" s="50">
        <v>4.22</v>
      </c>
      <c r="D273" s="51">
        <v>644</v>
      </c>
      <c r="E273" s="51">
        <f t="shared" si="5"/>
        <v>2717.68</v>
      </c>
    </row>
    <row r="274" spans="1:5" x14ac:dyDescent="0.25">
      <c r="A274" s="34">
        <v>275</v>
      </c>
      <c r="B274" s="9" t="s">
        <v>120</v>
      </c>
      <c r="C274" s="50">
        <v>19.5</v>
      </c>
      <c r="D274" s="51">
        <v>435</v>
      </c>
      <c r="E274" s="51">
        <f t="shared" si="5"/>
        <v>8482.5</v>
      </c>
    </row>
    <row r="275" spans="1:5" x14ac:dyDescent="0.25">
      <c r="A275" s="34">
        <v>276</v>
      </c>
      <c r="B275" s="9" t="s">
        <v>119</v>
      </c>
      <c r="C275" s="50">
        <f>3.38+25.4</f>
        <v>28.779999999999998</v>
      </c>
      <c r="D275" s="51">
        <v>95</v>
      </c>
      <c r="E275" s="51">
        <f t="shared" si="5"/>
        <v>2734.1</v>
      </c>
    </row>
    <row r="276" spans="1:5" x14ac:dyDescent="0.25">
      <c r="A276" s="34">
        <v>277</v>
      </c>
      <c r="B276" s="9" t="s">
        <v>286</v>
      </c>
      <c r="C276" s="50">
        <v>20</v>
      </c>
      <c r="D276" s="51">
        <v>28</v>
      </c>
      <c r="E276" s="51">
        <f t="shared" si="5"/>
        <v>560</v>
      </c>
    </row>
    <row r="277" spans="1:5" x14ac:dyDescent="0.25">
      <c r="A277" s="34">
        <v>278</v>
      </c>
      <c r="B277" s="9" t="s">
        <v>118</v>
      </c>
      <c r="C277" s="50">
        <f>1.22+20.7</f>
        <v>21.919999999999998</v>
      </c>
      <c r="D277" s="51">
        <v>442</v>
      </c>
      <c r="E277" s="51">
        <f t="shared" si="5"/>
        <v>9688.64</v>
      </c>
    </row>
    <row r="278" spans="1:5" x14ac:dyDescent="0.25">
      <c r="A278" s="34">
        <v>279</v>
      </c>
      <c r="B278" s="9" t="s">
        <v>116</v>
      </c>
      <c r="C278" s="50">
        <f>167.4+112.7</f>
        <v>280.10000000000002</v>
      </c>
      <c r="D278" s="51">
        <v>164</v>
      </c>
      <c r="E278" s="51">
        <f t="shared" si="5"/>
        <v>45936.4</v>
      </c>
    </row>
    <row r="279" spans="1:5" x14ac:dyDescent="0.25">
      <c r="A279" s="34">
        <v>280</v>
      </c>
      <c r="B279" s="9" t="s">
        <v>115</v>
      </c>
      <c r="C279" s="50">
        <v>24.9</v>
      </c>
      <c r="D279" s="51">
        <v>600</v>
      </c>
      <c r="E279" s="51">
        <f t="shared" si="5"/>
        <v>14940</v>
      </c>
    </row>
    <row r="280" spans="1:5" x14ac:dyDescent="0.25">
      <c r="A280" s="34">
        <v>281</v>
      </c>
      <c r="B280" s="9" t="s">
        <v>114</v>
      </c>
      <c r="C280" s="50">
        <v>0</v>
      </c>
      <c r="D280" s="51">
        <v>900</v>
      </c>
      <c r="E280" s="51">
        <f t="shared" si="5"/>
        <v>0</v>
      </c>
    </row>
    <row r="281" spans="1:5" x14ac:dyDescent="0.25">
      <c r="A281" s="34">
        <v>282</v>
      </c>
      <c r="B281" s="9" t="s">
        <v>113</v>
      </c>
      <c r="C281" s="50">
        <v>0</v>
      </c>
      <c r="D281" s="51">
        <v>400</v>
      </c>
      <c r="E281" s="51">
        <f t="shared" si="5"/>
        <v>0</v>
      </c>
    </row>
    <row r="282" spans="1:5" x14ac:dyDescent="0.25">
      <c r="A282" s="34">
        <v>283</v>
      </c>
      <c r="B282" s="9" t="s">
        <v>112</v>
      </c>
      <c r="C282" s="50">
        <v>0</v>
      </c>
      <c r="D282" s="51">
        <v>66</v>
      </c>
      <c r="E282" s="51">
        <f t="shared" si="5"/>
        <v>0</v>
      </c>
    </row>
    <row r="283" spans="1:5" x14ac:dyDescent="0.25">
      <c r="A283" s="34">
        <v>284</v>
      </c>
      <c r="B283" s="9" t="s">
        <v>111</v>
      </c>
      <c r="C283" s="50">
        <v>0</v>
      </c>
      <c r="D283" s="51">
        <v>55</v>
      </c>
      <c r="E283" s="51">
        <f t="shared" si="5"/>
        <v>0</v>
      </c>
    </row>
    <row r="284" spans="1:5" x14ac:dyDescent="0.25">
      <c r="A284" s="34">
        <v>285</v>
      </c>
      <c r="B284" s="9" t="s">
        <v>110</v>
      </c>
      <c r="C284" s="50">
        <f>34.4+148.2</f>
        <v>182.6</v>
      </c>
      <c r="D284" s="51">
        <v>68</v>
      </c>
      <c r="E284" s="51">
        <f t="shared" si="5"/>
        <v>12416.8</v>
      </c>
    </row>
    <row r="285" spans="1:5" x14ac:dyDescent="0.25">
      <c r="A285" s="34">
        <v>286</v>
      </c>
      <c r="B285" s="9" t="s">
        <v>276</v>
      </c>
      <c r="C285" s="50">
        <v>0</v>
      </c>
      <c r="D285" s="51">
        <v>80</v>
      </c>
      <c r="E285" s="51">
        <f t="shared" si="5"/>
        <v>0</v>
      </c>
    </row>
    <row r="286" spans="1:5" x14ac:dyDescent="0.25">
      <c r="A286" s="34">
        <v>287</v>
      </c>
      <c r="B286" s="9" t="s">
        <v>277</v>
      </c>
      <c r="C286" s="50">
        <v>10</v>
      </c>
      <c r="D286" s="51">
        <v>46</v>
      </c>
      <c r="E286" s="51">
        <f t="shared" si="5"/>
        <v>460</v>
      </c>
    </row>
    <row r="287" spans="1:5" x14ac:dyDescent="0.25">
      <c r="A287" s="34">
        <v>288</v>
      </c>
      <c r="B287" s="9" t="s">
        <v>278</v>
      </c>
      <c r="C287" s="50">
        <v>20</v>
      </c>
      <c r="D287" s="51">
        <v>110</v>
      </c>
      <c r="E287" s="51">
        <f t="shared" si="5"/>
        <v>2200</v>
      </c>
    </row>
    <row r="288" spans="1:5" x14ac:dyDescent="0.25">
      <c r="A288" s="34">
        <v>289</v>
      </c>
      <c r="B288" s="9" t="s">
        <v>280</v>
      </c>
      <c r="C288" s="50">
        <v>11</v>
      </c>
      <c r="D288" s="51">
        <v>80</v>
      </c>
      <c r="E288" s="51">
        <f t="shared" si="5"/>
        <v>880</v>
      </c>
    </row>
    <row r="289" spans="1:5" x14ac:dyDescent="0.25">
      <c r="A289" s="34">
        <v>290</v>
      </c>
      <c r="B289" s="9" t="s">
        <v>282</v>
      </c>
      <c r="C289" s="50">
        <v>0.42</v>
      </c>
      <c r="D289" s="51">
        <v>980</v>
      </c>
      <c r="E289" s="51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50">
        <v>0.32</v>
      </c>
      <c r="D290" s="51">
        <v>450</v>
      </c>
      <c r="E290" s="51">
        <f t="shared" si="5"/>
        <v>144</v>
      </c>
    </row>
    <row r="291" spans="1:5" x14ac:dyDescent="0.25">
      <c r="A291" s="34">
        <v>292</v>
      </c>
      <c r="B291" s="9" t="s">
        <v>284</v>
      </c>
      <c r="C291" s="50">
        <v>10</v>
      </c>
      <c r="D291" s="51">
        <v>85</v>
      </c>
      <c r="E291" s="51">
        <f t="shared" si="5"/>
        <v>850</v>
      </c>
    </row>
    <row r="292" spans="1:5" x14ac:dyDescent="0.25">
      <c r="A292" s="34">
        <v>293</v>
      </c>
      <c r="B292" s="9" t="s">
        <v>285</v>
      </c>
      <c r="C292" s="50">
        <v>3</v>
      </c>
      <c r="D292" s="51">
        <v>61</v>
      </c>
      <c r="E292" s="51">
        <f t="shared" si="5"/>
        <v>183</v>
      </c>
    </row>
    <row r="293" spans="1:5" x14ac:dyDescent="0.25">
      <c r="A293" s="34">
        <v>294</v>
      </c>
      <c r="B293" s="9" t="s">
        <v>287</v>
      </c>
      <c r="C293" s="50">
        <v>5</v>
      </c>
      <c r="D293" s="51">
        <v>79</v>
      </c>
      <c r="E293" s="51">
        <f t="shared" si="5"/>
        <v>395</v>
      </c>
    </row>
    <row r="294" spans="1:5" x14ac:dyDescent="0.25">
      <c r="A294" s="34">
        <v>295</v>
      </c>
      <c r="B294" s="9" t="s">
        <v>288</v>
      </c>
      <c r="C294" s="50">
        <v>3</v>
      </c>
      <c r="D294" s="51">
        <v>60</v>
      </c>
      <c r="E294" s="51">
        <f t="shared" si="5"/>
        <v>180</v>
      </c>
    </row>
    <row r="295" spans="1:5" x14ac:dyDescent="0.25">
      <c r="A295" s="34">
        <v>296</v>
      </c>
      <c r="B295" s="43" t="s">
        <v>289</v>
      </c>
      <c r="C295" s="50">
        <v>0</v>
      </c>
      <c r="D295" s="51">
        <v>90</v>
      </c>
      <c r="E295" s="51">
        <f t="shared" si="5"/>
        <v>0</v>
      </c>
    </row>
    <row r="296" spans="1:5" x14ac:dyDescent="0.25">
      <c r="A296" s="34">
        <v>297</v>
      </c>
      <c r="B296" s="9" t="s">
        <v>291</v>
      </c>
      <c r="C296" s="50">
        <f>6.18+0.52+40.8</f>
        <v>47.5</v>
      </c>
      <c r="D296" s="51">
        <v>44</v>
      </c>
      <c r="E296" s="51">
        <f t="shared" si="5"/>
        <v>2090</v>
      </c>
    </row>
    <row r="297" spans="1:5" x14ac:dyDescent="0.25">
      <c r="A297" s="34">
        <v>298</v>
      </c>
      <c r="B297" s="9" t="s">
        <v>292</v>
      </c>
      <c r="C297" s="50">
        <v>18.2</v>
      </c>
      <c r="D297" s="51">
        <v>400</v>
      </c>
      <c r="E297" s="51">
        <f t="shared" si="5"/>
        <v>7280</v>
      </c>
    </row>
    <row r="298" spans="1:5" x14ac:dyDescent="0.25">
      <c r="A298" s="34">
        <v>299</v>
      </c>
      <c r="B298" s="9" t="s">
        <v>293</v>
      </c>
      <c r="C298" s="50">
        <v>27</v>
      </c>
      <c r="D298" s="51">
        <v>530</v>
      </c>
      <c r="E298" s="51">
        <f t="shared" si="5"/>
        <v>14310</v>
      </c>
    </row>
    <row r="299" spans="1:5" x14ac:dyDescent="0.25">
      <c r="A299" s="34">
        <v>300</v>
      </c>
      <c r="B299" s="9" t="s">
        <v>294</v>
      </c>
      <c r="C299" s="50">
        <v>54</v>
      </c>
      <c r="D299" s="51">
        <v>565</v>
      </c>
      <c r="E299" s="51">
        <f t="shared" si="5"/>
        <v>30510</v>
      </c>
    </row>
    <row r="300" spans="1:5" x14ac:dyDescent="0.25">
      <c r="A300" s="34">
        <v>301</v>
      </c>
      <c r="B300" s="9" t="s">
        <v>295</v>
      </c>
      <c r="C300" s="50">
        <v>28.6</v>
      </c>
      <c r="D300" s="51">
        <v>460</v>
      </c>
      <c r="E300" s="51">
        <f t="shared" si="5"/>
        <v>13156</v>
      </c>
    </row>
    <row r="301" spans="1:5" x14ac:dyDescent="0.25">
      <c r="A301" s="34">
        <v>302</v>
      </c>
      <c r="B301" s="9" t="s">
        <v>296</v>
      </c>
      <c r="C301" s="50">
        <v>36.4</v>
      </c>
      <c r="D301" s="51">
        <v>490</v>
      </c>
      <c r="E301" s="51">
        <f t="shared" si="5"/>
        <v>17836</v>
      </c>
    </row>
    <row r="302" spans="1:5" x14ac:dyDescent="0.25">
      <c r="A302" s="34">
        <v>303</v>
      </c>
      <c r="B302" s="9" t="s">
        <v>297</v>
      </c>
      <c r="C302" s="50">
        <v>18.2</v>
      </c>
      <c r="D302" s="51">
        <v>400</v>
      </c>
      <c r="E302" s="51">
        <f t="shared" si="5"/>
        <v>7280</v>
      </c>
    </row>
    <row r="303" spans="1:5" x14ac:dyDescent="0.25">
      <c r="A303" s="34">
        <v>304</v>
      </c>
      <c r="B303" s="9" t="s">
        <v>298</v>
      </c>
      <c r="C303" s="50">
        <v>0</v>
      </c>
      <c r="D303" s="51">
        <v>390</v>
      </c>
      <c r="E303" s="51">
        <f t="shared" si="5"/>
        <v>0</v>
      </c>
    </row>
    <row r="304" spans="1:5" x14ac:dyDescent="0.25">
      <c r="A304" s="34">
        <v>305</v>
      </c>
      <c r="B304" s="9" t="s">
        <v>299</v>
      </c>
      <c r="C304" s="50">
        <f>0.36+12.67</f>
        <v>13.03</v>
      </c>
      <c r="D304" s="51">
        <v>82</v>
      </c>
      <c r="E304" s="51">
        <f t="shared" si="5"/>
        <v>1068.46</v>
      </c>
    </row>
    <row r="305" spans="1:5" x14ac:dyDescent="0.25">
      <c r="A305" s="34">
        <v>306</v>
      </c>
      <c r="B305" s="9" t="s">
        <v>300</v>
      </c>
      <c r="C305" s="50">
        <f>0.907+0.907</f>
        <v>1.8140000000000001</v>
      </c>
      <c r="D305" s="51">
        <v>212</v>
      </c>
      <c r="E305" s="51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50">
        <f>107.9+84.1+27.4</f>
        <v>219.4</v>
      </c>
      <c r="D306" s="51">
        <v>116</v>
      </c>
      <c r="E306" s="51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50">
        <f>0.98+16.7</f>
        <v>17.68</v>
      </c>
      <c r="D307" s="51">
        <v>210</v>
      </c>
      <c r="E307" s="51">
        <f t="shared" si="5"/>
        <v>3712.7999999999997</v>
      </c>
    </row>
    <row r="308" spans="1:5" ht="15.75" thickBot="1" x14ac:dyDescent="0.3">
      <c r="A308" s="32"/>
      <c r="B308" s="22" t="s">
        <v>17</v>
      </c>
      <c r="C308" s="15">
        <f>SUM(C270:C307)</f>
        <v>1211.2840000000001</v>
      </c>
      <c r="D308" s="38"/>
      <c r="E308" s="36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59" t="s">
        <v>2</v>
      </c>
      <c r="D309" s="59" t="s">
        <v>3</v>
      </c>
      <c r="E309" s="60" t="s">
        <v>4</v>
      </c>
    </row>
    <row r="310" spans="1:5" x14ac:dyDescent="0.25">
      <c r="A310" s="34">
        <v>309</v>
      </c>
      <c r="B310" s="9" t="s">
        <v>303</v>
      </c>
      <c r="C310" s="50">
        <v>0</v>
      </c>
      <c r="D310" s="51">
        <v>65</v>
      </c>
      <c r="E310" s="51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50">
        <v>46</v>
      </c>
      <c r="D311" s="51">
        <v>110</v>
      </c>
      <c r="E311" s="51">
        <f t="shared" si="5"/>
        <v>5060</v>
      </c>
    </row>
    <row r="312" spans="1:5" x14ac:dyDescent="0.25">
      <c r="A312" s="34">
        <v>311</v>
      </c>
      <c r="B312" s="9" t="s">
        <v>305</v>
      </c>
      <c r="C312" s="50">
        <v>0</v>
      </c>
      <c r="D312" s="51">
        <v>140</v>
      </c>
      <c r="E312" s="51">
        <f t="shared" si="5"/>
        <v>0</v>
      </c>
    </row>
    <row r="313" spans="1:5" x14ac:dyDescent="0.25">
      <c r="A313" s="34">
        <v>312</v>
      </c>
      <c r="B313" s="9" t="s">
        <v>306</v>
      </c>
      <c r="C313" s="50">
        <v>2.94</v>
      </c>
      <c r="D313" s="51">
        <v>775</v>
      </c>
      <c r="E313" s="51">
        <f t="shared" si="5"/>
        <v>2278.5</v>
      </c>
    </row>
    <row r="314" spans="1:5" x14ac:dyDescent="0.25">
      <c r="A314" s="34">
        <v>313</v>
      </c>
      <c r="B314" s="9" t="s">
        <v>307</v>
      </c>
      <c r="C314" s="50">
        <v>0</v>
      </c>
      <c r="D314" s="51">
        <v>390</v>
      </c>
      <c r="E314" s="51">
        <f t="shared" si="5"/>
        <v>0</v>
      </c>
    </row>
    <row r="315" spans="1:5" x14ac:dyDescent="0.25">
      <c r="A315" s="34">
        <v>314</v>
      </c>
      <c r="B315" s="9" t="s">
        <v>308</v>
      </c>
      <c r="C315" s="50">
        <v>40.86</v>
      </c>
      <c r="D315" s="51">
        <v>50</v>
      </c>
      <c r="E315" s="51">
        <f t="shared" si="5"/>
        <v>2043</v>
      </c>
    </row>
    <row r="316" spans="1:5" x14ac:dyDescent="0.25">
      <c r="A316" s="34">
        <v>315</v>
      </c>
      <c r="B316" s="9" t="s">
        <v>309</v>
      </c>
      <c r="C316" s="50">
        <f>3.08+6</f>
        <v>9.08</v>
      </c>
      <c r="D316" s="51">
        <v>64</v>
      </c>
      <c r="E316" s="51">
        <f t="shared" si="5"/>
        <v>581.12</v>
      </c>
    </row>
    <row r="317" spans="1:5" x14ac:dyDescent="0.25">
      <c r="A317" s="34">
        <v>316</v>
      </c>
      <c r="B317" s="9" t="s">
        <v>310</v>
      </c>
      <c r="C317" s="50">
        <f>1.66+4.52</f>
        <v>6.18</v>
      </c>
      <c r="D317" s="51">
        <v>170</v>
      </c>
      <c r="E317" s="51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50">
        <v>0</v>
      </c>
      <c r="D318" s="51">
        <v>44</v>
      </c>
      <c r="E318" s="51">
        <f t="shared" si="5"/>
        <v>0</v>
      </c>
    </row>
    <row r="319" spans="1:5" x14ac:dyDescent="0.25">
      <c r="A319" s="34">
        <v>318</v>
      </c>
      <c r="B319" s="9" t="s">
        <v>313</v>
      </c>
      <c r="C319" s="50">
        <f>2.85+1.56</f>
        <v>4.41</v>
      </c>
      <c r="D319" s="51">
        <v>195</v>
      </c>
      <c r="E319" s="51">
        <f t="shared" si="5"/>
        <v>859.95</v>
      </c>
    </row>
    <row r="320" spans="1:5" x14ac:dyDescent="0.25">
      <c r="A320" s="34">
        <v>319</v>
      </c>
      <c r="B320" s="9" t="s">
        <v>314</v>
      </c>
      <c r="C320" s="50">
        <f>85+60+60+60</f>
        <v>265</v>
      </c>
      <c r="D320" s="51">
        <v>5</v>
      </c>
      <c r="E320" s="51">
        <f t="shared" si="5"/>
        <v>1325</v>
      </c>
    </row>
    <row r="321" spans="1:5" x14ac:dyDescent="0.25">
      <c r="A321" s="34">
        <v>320</v>
      </c>
      <c r="B321" s="9" t="s">
        <v>315</v>
      </c>
      <c r="C321" s="50">
        <f>1.814+1.814</f>
        <v>3.6280000000000001</v>
      </c>
      <c r="D321" s="51">
        <v>242</v>
      </c>
      <c r="E321" s="51">
        <f t="shared" si="5"/>
        <v>877.976</v>
      </c>
    </row>
    <row r="322" spans="1:5" x14ac:dyDescent="0.25">
      <c r="A322" s="34">
        <v>321</v>
      </c>
      <c r="B322" s="9" t="s">
        <v>316</v>
      </c>
      <c r="C322" s="50">
        <f>0.88+0.4+3.3</f>
        <v>4.58</v>
      </c>
      <c r="D322" s="51">
        <v>290</v>
      </c>
      <c r="E322" s="51">
        <f t="shared" si="5"/>
        <v>1328.2</v>
      </c>
    </row>
    <row r="323" spans="1:5" x14ac:dyDescent="0.25">
      <c r="A323" s="34">
        <v>322</v>
      </c>
      <c r="B323" s="9" t="s">
        <v>317</v>
      </c>
      <c r="C323" s="50">
        <v>8</v>
      </c>
      <c r="D323" s="51">
        <v>40</v>
      </c>
      <c r="E323" s="51">
        <f t="shared" si="5"/>
        <v>320</v>
      </c>
    </row>
    <row r="324" spans="1:5" x14ac:dyDescent="0.25">
      <c r="A324" s="34">
        <v>323</v>
      </c>
      <c r="B324" s="9" t="s">
        <v>318</v>
      </c>
      <c r="C324" s="50">
        <v>6</v>
      </c>
      <c r="D324" s="51">
        <v>70</v>
      </c>
      <c r="E324" s="51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50">
        <f>4.66+4.74</f>
        <v>9.4</v>
      </c>
      <c r="D325" s="51">
        <v>400</v>
      </c>
      <c r="E325" s="51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50">
        <v>110</v>
      </c>
      <c r="D326" s="51">
        <v>360</v>
      </c>
      <c r="E326" s="51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50">
        <v>2.4</v>
      </c>
      <c r="D327" s="51">
        <v>235</v>
      </c>
      <c r="E327" s="51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50">
        <v>1279</v>
      </c>
      <c r="D328" s="51">
        <v>114</v>
      </c>
      <c r="E328" s="51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50">
        <f>103.3+119.4+91.1+122.4+92.1</f>
        <v>528.29999999999995</v>
      </c>
      <c r="D329" s="51">
        <v>116</v>
      </c>
      <c r="E329" s="51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50">
        <f>8.3+40.9</f>
        <v>49.2</v>
      </c>
      <c r="D330" s="51">
        <v>450</v>
      </c>
      <c r="E330" s="51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50">
        <v>52.4</v>
      </c>
      <c r="D331" s="51">
        <v>116</v>
      </c>
      <c r="E331" s="51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50">
        <f>94.5+2.8</f>
        <v>97.3</v>
      </c>
      <c r="D332" s="51">
        <v>3</v>
      </c>
      <c r="E332" s="51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50">
        <v>136.9</v>
      </c>
      <c r="D333" s="51">
        <v>110</v>
      </c>
      <c r="E333" s="51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50">
        <v>5.3</v>
      </c>
      <c r="D334" s="51">
        <v>50</v>
      </c>
      <c r="E334" s="51">
        <f t="shared" si="7"/>
        <v>265</v>
      </c>
    </row>
    <row r="335" spans="1:5" ht="17.25" customHeight="1" x14ac:dyDescent="0.3">
      <c r="A335" s="26"/>
      <c r="B335" s="22" t="s">
        <v>17</v>
      </c>
      <c r="C335" s="56">
        <f>SUM(C251:C284)</f>
        <v>1886.5729999999999</v>
      </c>
      <c r="D335" s="57"/>
      <c r="E335" s="57">
        <f>SUM(E310:E319)</f>
        <v>11873.170000000002</v>
      </c>
    </row>
    <row r="336" spans="1:5" ht="18.75" x14ac:dyDescent="0.3">
      <c r="E336" s="57"/>
    </row>
    <row r="337" spans="1:8" ht="18.75" x14ac:dyDescent="0.3">
      <c r="B337" s="3" t="s">
        <v>270</v>
      </c>
      <c r="C337" s="42">
        <f>C335+C308+C223+C179+C89+C44</f>
        <v>24372.597999999998</v>
      </c>
      <c r="D337" s="58" t="s">
        <v>271</v>
      </c>
      <c r="E337" s="57">
        <f>E335+E308+E263+E223+E134+E44</f>
        <v>951437.90000000014</v>
      </c>
      <c r="G337" s="61"/>
      <c r="H337" s="61"/>
    </row>
    <row r="339" spans="1:8" x14ac:dyDescent="0.25">
      <c r="A339" s="8">
        <v>289</v>
      </c>
      <c r="B339" s="9" t="s">
        <v>117</v>
      </c>
      <c r="C339" s="50">
        <v>684</v>
      </c>
      <c r="D339" s="50">
        <v>1E-3</v>
      </c>
      <c r="E339" s="50">
        <f t="shared" ref="E339" si="8">C339*D339</f>
        <v>0.68400000000000005</v>
      </c>
    </row>
  </sheetData>
  <mergeCells count="3">
    <mergeCell ref="A1:E1"/>
    <mergeCell ref="A2:E2"/>
    <mergeCell ref="G337:H3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02</vt:lpstr>
      <vt:lpstr>ABRIL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2022-03-29T20:57:51Z</cp:lastPrinted>
  <dcterms:created xsi:type="dcterms:W3CDTF">2022-01-03T13:58:14Z</dcterms:created>
  <dcterms:modified xsi:type="dcterms:W3CDTF">2022-05-05T14:50:03Z</dcterms:modified>
</cp:coreProperties>
</file>