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21135" windowHeight="11715" firstSheet="12" activeTab="13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Hoja3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7" i="15" l="1"/>
  <c r="M30" i="13" l="1"/>
  <c r="M29" i="13"/>
  <c r="M28" i="13" l="1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F28" i="16" l="1"/>
  <c r="M7" i="13" l="1"/>
  <c r="Q5" i="13" l="1"/>
  <c r="M5" i="13"/>
  <c r="N67" i="15" l="1"/>
  <c r="M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<sst xmlns="http://schemas.openxmlformats.org/spreadsheetml/2006/main" count="1495" uniqueCount="881">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</sst>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1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9" fontId="0" fillId="0" borderId="71" xfId="0" applyNumberFormat="1" applyFont="1" applyBorder="1"/>
    <xf numFmtId="49" fontId="0" fillId="0" borderId="69" xfId="0" applyNumberFormat="1" applyFont="1" applyBorder="1"/>
    <xf numFmtId="49" fontId="0" fillId="11" borderId="71" xfId="0" applyNumberFormat="1" applyFont="1" applyFill="1" applyBorder="1"/>
    <xf numFmtId="49" fontId="0" fillId="11" borderId="69" xfId="0" applyNumberFormat="1" applyFont="1" applyFill="1" applyBorder="1"/>
    <xf numFmtId="44" fontId="0" fillId="11" borderId="69" xfId="1" applyFont="1" applyFill="1" applyBorder="1"/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800080"/>
      <color rgb="FFCCFF99"/>
      <color rgb="FFFFCCFF"/>
      <color rgb="FF0000FF"/>
      <color rgb="FFCC99FF"/>
      <color rgb="FF66FFFF"/>
      <color rgb="FFFF99CC"/>
      <color rgb="FFFF00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2"/>
      <c r="C1" s="574" t="s">
        <v>26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18" ht="16.5" thickBot="1" x14ac:dyDescent="0.3">
      <c r="B2" s="57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6" t="s">
        <v>0</v>
      </c>
      <c r="C3" s="577"/>
      <c r="D3" s="14"/>
      <c r="E3" s="15"/>
      <c r="F3" s="16"/>
      <c r="H3" s="578" t="s">
        <v>1</v>
      </c>
      <c r="I3" s="578"/>
      <c r="K3" s="18"/>
      <c r="L3" s="19"/>
      <c r="M3" s="20"/>
      <c r="P3" s="570" t="s">
        <v>2</v>
      </c>
      <c r="R3" s="543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45" t="s">
        <v>5</v>
      </c>
      <c r="F4" s="546"/>
      <c r="H4" s="547" t="s">
        <v>6</v>
      </c>
      <c r="I4" s="548"/>
      <c r="J4" s="25"/>
      <c r="K4" s="26"/>
      <c r="L4" s="27"/>
      <c r="M4" s="28" t="s">
        <v>7</v>
      </c>
      <c r="N4" s="29" t="s">
        <v>8</v>
      </c>
      <c r="P4" s="571"/>
      <c r="Q4" s="30" t="s">
        <v>9</v>
      </c>
      <c r="R4" s="544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54">
        <f>SUM(M5:M40)</f>
        <v>1399609.5</v>
      </c>
      <c r="N49" s="554">
        <f>SUM(N5:N40)</f>
        <v>910600</v>
      </c>
      <c r="P49" s="111">
        <f>SUM(P5:P40)</f>
        <v>3236981.46</v>
      </c>
      <c r="Q49" s="566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55"/>
      <c r="N50" s="555"/>
      <c r="P50" s="44"/>
      <c r="Q50" s="567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68">
        <f>M49+N49</f>
        <v>2310209.5</v>
      </c>
      <c r="N53" s="569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2" t="s">
        <v>15</v>
      </c>
      <c r="I77" s="563"/>
      <c r="J77" s="154"/>
      <c r="K77" s="564">
        <f>I75+L75</f>
        <v>1552957.04</v>
      </c>
      <c r="L77" s="565"/>
      <c r="M77" s="155"/>
      <c r="N77" s="155"/>
      <c r="P77" s="44"/>
      <c r="Q77" s="19"/>
    </row>
    <row r="78" spans="1:17" x14ac:dyDescent="0.25">
      <c r="D78" s="556" t="s">
        <v>16</v>
      </c>
      <c r="E78" s="556"/>
      <c r="F78" s="156">
        <f>F75-K77-C75</f>
        <v>-123007.98000000021</v>
      </c>
      <c r="I78" s="157"/>
      <c r="J78" s="158"/>
    </row>
    <row r="79" spans="1:17" ht="18.75" x14ac:dyDescent="0.3">
      <c r="D79" s="557" t="s">
        <v>17</v>
      </c>
      <c r="E79" s="557"/>
      <c r="F79" s="101">
        <v>-1513561.68</v>
      </c>
      <c r="I79" s="558" t="s">
        <v>18</v>
      </c>
      <c r="J79" s="559"/>
      <c r="K79" s="560">
        <f>F81+F82+F83</f>
        <v>1950142.8099999996</v>
      </c>
      <c r="L79" s="56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61">
        <f>-C4</f>
        <v>-3445405.07</v>
      </c>
      <c r="L81" s="560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49" t="s">
        <v>24</v>
      </c>
      <c r="E83" s="550"/>
      <c r="F83" s="173">
        <v>3504178.07</v>
      </c>
      <c r="I83" s="551" t="s">
        <v>220</v>
      </c>
      <c r="J83" s="552"/>
      <c r="K83" s="553">
        <f>K79+K81</f>
        <v>-1495262.2600000002</v>
      </c>
      <c r="L83" s="55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82" t="s">
        <v>35</v>
      </c>
      <c r="J37" s="583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84"/>
      <c r="J38" s="585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6"/>
      <c r="J39" s="587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88" t="s">
        <v>35</v>
      </c>
      <c r="J67" s="589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17" workbookViewId="0">
      <selection activeCell="M32" sqref="M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72"/>
      <c r="C1" s="574" t="s">
        <v>642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21" ht="16.5" thickBot="1" x14ac:dyDescent="0.3">
      <c r="B2" s="573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76" t="s">
        <v>0</v>
      </c>
      <c r="C3" s="577"/>
      <c r="D3" s="14"/>
      <c r="E3" s="15"/>
      <c r="F3" s="16"/>
      <c r="H3" s="578" t="s">
        <v>1</v>
      </c>
      <c r="I3" s="578"/>
      <c r="K3" s="18"/>
      <c r="L3" s="19"/>
      <c r="M3" s="20"/>
      <c r="P3" s="570" t="s">
        <v>2</v>
      </c>
      <c r="Q3" s="467" t="s">
        <v>509</v>
      </c>
      <c r="R3" s="599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45" t="s">
        <v>5</v>
      </c>
      <c r="F4" s="546"/>
      <c r="H4" s="547" t="s">
        <v>6</v>
      </c>
      <c r="I4" s="548"/>
      <c r="J4" s="25"/>
      <c r="K4" s="26"/>
      <c r="L4" s="27"/>
      <c r="M4" s="28" t="s">
        <v>7</v>
      </c>
      <c r="N4" s="29" t="s">
        <v>8</v>
      </c>
      <c r="P4" s="571"/>
      <c r="Q4" s="30" t="s">
        <v>9</v>
      </c>
      <c r="R4" s="600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554">
        <f>SUM(M5:M40)</f>
        <v>1601794.8800000001</v>
      </c>
      <c r="N49" s="554">
        <f>SUM(N5:N40)</f>
        <v>1523056</v>
      </c>
      <c r="P49" s="111">
        <f>SUM(P5:P40)</f>
        <v>3794729.3800000004</v>
      </c>
      <c r="Q49" s="566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555"/>
      <c r="N50" s="555"/>
      <c r="P50" s="44"/>
      <c r="Q50" s="567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568">
        <f>M49+N49</f>
        <v>3124850.88</v>
      </c>
      <c r="N53" s="56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2" t="s">
        <v>15</v>
      </c>
      <c r="I69" s="563"/>
      <c r="J69" s="154"/>
      <c r="K69" s="564">
        <f>I67+L67</f>
        <v>513056.63999999996</v>
      </c>
      <c r="L69" s="565"/>
      <c r="M69" s="155"/>
      <c r="N69" s="155"/>
      <c r="P69" s="44"/>
      <c r="Q69" s="19"/>
    </row>
    <row r="70" spans="1:17" x14ac:dyDescent="0.25">
      <c r="D70" s="556" t="s">
        <v>16</v>
      </c>
      <c r="E70" s="556"/>
      <c r="F70" s="156">
        <f>F67-K69-C67</f>
        <v>1446986.8899999997</v>
      </c>
      <c r="I70" s="157"/>
      <c r="J70" s="158"/>
    </row>
    <row r="71" spans="1:17" ht="18.75" x14ac:dyDescent="0.3">
      <c r="D71" s="557" t="s">
        <v>17</v>
      </c>
      <c r="E71" s="557"/>
      <c r="F71" s="101">
        <f>-'   COMPRAS     JUNIO     2023  '!G67</f>
        <v>-1585182.9300000004</v>
      </c>
      <c r="I71" s="558" t="s">
        <v>18</v>
      </c>
      <c r="J71" s="559"/>
      <c r="K71" s="560">
        <f>F73+F74+F75</f>
        <v>3054589.7999999993</v>
      </c>
      <c r="L71" s="560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561">
        <f>-C4</f>
        <v>-3897967.53</v>
      </c>
      <c r="L73" s="560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549" t="s">
        <v>24</v>
      </c>
      <c r="E75" s="550"/>
      <c r="F75" s="173">
        <v>3131387.04</v>
      </c>
      <c r="I75" s="551" t="s">
        <v>764</v>
      </c>
      <c r="J75" s="552"/>
      <c r="K75" s="553">
        <f>K71+K73</f>
        <v>-843377.73000000045</v>
      </c>
      <c r="L75" s="553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0"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82" t="s">
        <v>35</v>
      </c>
      <c r="J37" s="583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84"/>
      <c r="J38" s="585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6"/>
      <c r="J39" s="587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88" t="s">
        <v>35</v>
      </c>
      <c r="J67" s="589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55" workbookViewId="0">
      <selection activeCell="E78" sqref="E78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72"/>
      <c r="C1" s="574" t="s">
        <v>765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22" ht="16.5" thickBot="1" x14ac:dyDescent="0.3">
      <c r="B2" s="573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76" t="s">
        <v>0</v>
      </c>
      <c r="C3" s="577"/>
      <c r="D3" s="14"/>
      <c r="E3" s="15"/>
      <c r="F3" s="16"/>
      <c r="H3" s="578" t="s">
        <v>1</v>
      </c>
      <c r="I3" s="578"/>
      <c r="K3" s="18"/>
      <c r="L3" s="19"/>
      <c r="M3" s="20"/>
      <c r="P3" s="570" t="s">
        <v>2</v>
      </c>
      <c r="Q3" s="533"/>
      <c r="R3" s="599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545" t="s">
        <v>5</v>
      </c>
      <c r="F4" s="546"/>
      <c r="H4" s="547" t="s">
        <v>6</v>
      </c>
      <c r="I4" s="548"/>
      <c r="J4" s="25"/>
      <c r="K4" s="26"/>
      <c r="L4" s="27"/>
      <c r="M4" s="28" t="s">
        <v>7</v>
      </c>
      <c r="N4" s="29" t="s">
        <v>8</v>
      </c>
      <c r="P4" s="571"/>
      <c r="Q4" s="30" t="s">
        <v>9</v>
      </c>
      <c r="R4" s="600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342" t="s">
        <v>784</v>
      </c>
      <c r="L16" s="13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6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45114</v>
      </c>
      <c r="C39" s="93">
        <v>70000</v>
      </c>
      <c r="D39" s="94" t="s">
        <v>808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45121</v>
      </c>
      <c r="C40" s="93">
        <v>2784</v>
      </c>
      <c r="D40" s="94" t="s">
        <v>810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45124</v>
      </c>
      <c r="C41" s="93">
        <v>100000</v>
      </c>
      <c r="D41" s="102" t="s">
        <v>232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45128</v>
      </c>
      <c r="C42" s="93">
        <v>100000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45132</v>
      </c>
      <c r="C43" s="93">
        <v>119630.7</v>
      </c>
      <c r="D43" s="102" t="s">
        <v>811</v>
      </c>
      <c r="E43" s="35"/>
      <c r="F43" s="97"/>
      <c r="G43" s="37"/>
      <c r="H43" s="38"/>
      <c r="I43" s="103"/>
      <c r="J43" s="338">
        <v>45113</v>
      </c>
      <c r="K43" s="343" t="s">
        <v>806</v>
      </c>
      <c r="L43" s="49">
        <v>4908.49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45135</v>
      </c>
      <c r="C44" s="93">
        <v>100000</v>
      </c>
      <c r="D44" s="102" t="s">
        <v>808</v>
      </c>
      <c r="E44" s="35"/>
      <c r="F44" s="97"/>
      <c r="G44" s="37"/>
      <c r="H44" s="38"/>
      <c r="I44" s="103"/>
      <c r="J44" s="338">
        <v>45113</v>
      </c>
      <c r="K44" s="471" t="s">
        <v>807</v>
      </c>
      <c r="L44" s="49">
        <v>850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>
        <v>45120</v>
      </c>
      <c r="K45" s="343" t="s">
        <v>809</v>
      </c>
      <c r="L45" s="49">
        <v>3420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>
        <v>45135</v>
      </c>
      <c r="K46" s="349" t="s">
        <v>812</v>
      </c>
      <c r="L46" s="49">
        <v>1298.04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54">
        <f>SUM(M5:M40)</f>
        <v>2422108.7600000002</v>
      </c>
      <c r="N49" s="554">
        <f>SUM(N5:N40)</f>
        <v>1603736</v>
      </c>
      <c r="P49" s="111">
        <f>SUM(P5:P40)</f>
        <v>4927758.76</v>
      </c>
      <c r="Q49" s="566">
        <f>SUM(Q5:Q40)</f>
        <v>-0.23999999999068677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55"/>
      <c r="N50" s="555"/>
      <c r="P50" s="44"/>
      <c r="Q50" s="567"/>
      <c r="R50" s="112">
        <f>SUM(R5:R49)</f>
        <v>440369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68">
        <f>M49+N49</f>
        <v>4025844.7600000002</v>
      </c>
      <c r="N53" s="56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964976.7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533930.23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2" t="s">
        <v>15</v>
      </c>
      <c r="I69" s="563"/>
      <c r="J69" s="154"/>
      <c r="K69" s="564">
        <f>I67+L67</f>
        <v>594414.23</v>
      </c>
      <c r="L69" s="565"/>
      <c r="M69" s="155"/>
      <c r="N69" s="155"/>
      <c r="P69" s="44"/>
      <c r="Q69" s="19"/>
    </row>
    <row r="70" spans="1:17" x14ac:dyDescent="0.25">
      <c r="D70" s="556" t="s">
        <v>16</v>
      </c>
      <c r="E70" s="556"/>
      <c r="F70" s="156">
        <f>F67-K69-C67</f>
        <v>2926596.0700000003</v>
      </c>
      <c r="I70" s="157"/>
      <c r="J70" s="158"/>
    </row>
    <row r="71" spans="1:17" ht="18.75" x14ac:dyDescent="0.3">
      <c r="D71" s="557" t="s">
        <v>17</v>
      </c>
      <c r="E71" s="557"/>
      <c r="F71" s="101">
        <v>-917631.77</v>
      </c>
      <c r="I71" s="558" t="s">
        <v>18</v>
      </c>
      <c r="J71" s="559"/>
      <c r="K71" s="560">
        <f>F73+F74+F75</f>
        <v>4862289.01</v>
      </c>
      <c r="L71" s="560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1886420.7000000002</v>
      </c>
      <c r="H73" s="168"/>
      <c r="I73" s="169" t="s">
        <v>21</v>
      </c>
      <c r="J73" s="170"/>
      <c r="K73" s="561">
        <f>-C4</f>
        <v>-3131387.04</v>
      </c>
      <c r="L73" s="560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549" t="s">
        <v>24</v>
      </c>
      <c r="E75" s="550"/>
      <c r="F75" s="173">
        <v>2820551.31</v>
      </c>
      <c r="I75" s="551" t="s">
        <v>764</v>
      </c>
      <c r="J75" s="552"/>
      <c r="K75" s="553">
        <f>K71+K73</f>
        <v>1730901.9699999997</v>
      </c>
      <c r="L75" s="553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abSelected="1" topLeftCell="D5" workbookViewId="0">
      <selection activeCell="K29" sqref="K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218"/>
      <c r="M12" s="237"/>
      <c r="N12" s="227">
        <f t="shared" si="1"/>
        <v>45589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218"/>
      <c r="M13" s="237"/>
      <c r="N13" s="227">
        <f t="shared" si="1"/>
        <v>48589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218"/>
      <c r="M14" s="237"/>
      <c r="N14" s="227">
        <f t="shared" si="1"/>
        <v>49309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218"/>
      <c r="M15" s="237"/>
      <c r="N15" s="227">
        <f t="shared" si="1"/>
        <v>51779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218"/>
      <c r="M16" s="237"/>
      <c r="N16" s="227">
        <f t="shared" si="1"/>
        <v>52139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218"/>
      <c r="M17" s="237"/>
      <c r="N17" s="227">
        <f t="shared" si="1"/>
        <v>52739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218"/>
      <c r="M18" s="237"/>
      <c r="N18" s="227">
        <f t="shared" si="1"/>
        <v>64999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/>
      <c r="G19" s="225">
        <f t="shared" si="0"/>
        <v>0</v>
      </c>
      <c r="I19" s="235" t="s">
        <v>848</v>
      </c>
      <c r="J19" s="236">
        <v>12915</v>
      </c>
      <c r="K19" s="237">
        <v>600</v>
      </c>
      <c r="L19" s="218"/>
      <c r="M19" s="237"/>
      <c r="N19" s="227">
        <f t="shared" si="1"/>
        <v>65599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218"/>
      <c r="M20" s="237"/>
      <c r="N20" s="227">
        <f t="shared" si="1"/>
        <v>66319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218"/>
      <c r="M21" s="237"/>
      <c r="N21" s="227">
        <f t="shared" si="1"/>
        <v>72439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218"/>
      <c r="M22" s="237"/>
      <c r="N22" s="227">
        <f t="shared" si="1"/>
        <v>72919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218"/>
      <c r="M23" s="237"/>
      <c r="N23" s="227">
        <f t="shared" si="1"/>
        <v>77599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218"/>
      <c r="M24" s="237"/>
      <c r="N24" s="227">
        <f t="shared" si="1"/>
        <v>95042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218"/>
      <c r="M25" s="237"/>
      <c r="N25" s="227">
        <f t="shared" si="1"/>
        <v>95882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218"/>
      <c r="M26" s="237"/>
      <c r="N26" s="227">
        <f t="shared" si="1"/>
        <v>99662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218"/>
      <c r="M27" s="237"/>
      <c r="N27" s="227">
        <f t="shared" si="1"/>
        <v>109494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218"/>
      <c r="M28" s="237"/>
      <c r="N28" s="227">
        <f t="shared" si="1"/>
        <v>120743.6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218"/>
      <c r="M29" s="237"/>
      <c r="N29" s="227">
        <f t="shared" si="1"/>
        <v>121343.6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224"/>
      <c r="M30" s="101"/>
      <c r="N30" s="227">
        <f t="shared" si="1"/>
        <v>121943.6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224"/>
      <c r="M31" s="101"/>
      <c r="N31" s="227">
        <f t="shared" si="1"/>
        <v>122543.6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122543.6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122543.6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122543.6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122543.6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122543.6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582" t="s">
        <v>35</v>
      </c>
      <c r="J37" s="583"/>
      <c r="K37" s="491"/>
      <c r="L37" s="491"/>
      <c r="M37" s="101"/>
      <c r="N37" s="227">
        <f t="shared" si="1"/>
        <v>122543.6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584"/>
      <c r="J38" s="585"/>
      <c r="K38" s="490"/>
      <c r="L38" s="218"/>
      <c r="M38" s="101"/>
      <c r="N38" s="227">
        <f t="shared" si="1"/>
        <v>122543.6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586"/>
      <c r="J39" s="587"/>
      <c r="K39" s="84"/>
      <c r="L39" s="238"/>
      <c r="M39" s="84"/>
      <c r="N39" s="227">
        <f t="shared" si="1"/>
        <v>122543.6</v>
      </c>
    </row>
    <row r="40" spans="2:14" ht="15.75" hidden="1" x14ac:dyDescent="0.25">
      <c r="B40" s="540" t="s">
        <v>868</v>
      </c>
      <c r="C40" s="541" t="s">
        <v>869</v>
      </c>
      <c r="D40" s="542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122543.6</v>
      </c>
    </row>
    <row r="41" spans="2:14" ht="15.75" hidden="1" x14ac:dyDescent="0.25">
      <c r="B41" s="538" t="s">
        <v>870</v>
      </c>
      <c r="C41" s="539" t="s">
        <v>871</v>
      </c>
      <c r="D41" s="515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122543.6</v>
      </c>
    </row>
    <row r="42" spans="2:14" ht="15.75" hidden="1" x14ac:dyDescent="0.25">
      <c r="B42" s="540" t="s">
        <v>870</v>
      </c>
      <c r="C42" s="541" t="s">
        <v>872</v>
      </c>
      <c r="D42" s="542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122543.6</v>
      </c>
    </row>
    <row r="43" spans="2:14" ht="15.75" hidden="1" x14ac:dyDescent="0.25">
      <c r="B43" s="538" t="s">
        <v>870</v>
      </c>
      <c r="C43" s="539" t="s">
        <v>873</v>
      </c>
      <c r="D43" s="515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122543.6</v>
      </c>
    </row>
    <row r="44" spans="2:14" ht="15.75" hidden="1" x14ac:dyDescent="0.25">
      <c r="B44" s="540" t="s">
        <v>870</v>
      </c>
      <c r="C44" s="541" t="s">
        <v>874</v>
      </c>
      <c r="D44" s="542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122543.6</v>
      </c>
    </row>
    <row r="45" spans="2:14" ht="15.75" hidden="1" x14ac:dyDescent="0.25">
      <c r="B45" s="538" t="s">
        <v>875</v>
      </c>
      <c r="C45" s="539" t="s">
        <v>876</v>
      </c>
      <c r="D45" s="515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122543.6</v>
      </c>
    </row>
    <row r="46" spans="2:14" ht="15.75" hidden="1" x14ac:dyDescent="0.25">
      <c r="B46" s="538" t="s">
        <v>877</v>
      </c>
      <c r="C46" s="539" t="s">
        <v>878</v>
      </c>
      <c r="D46" s="515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122543.6</v>
      </c>
    </row>
    <row r="47" spans="2:14" ht="15.75" hidden="1" x14ac:dyDescent="0.25">
      <c r="B47" s="538" t="s">
        <v>879</v>
      </c>
      <c r="C47" s="539" t="s">
        <v>880</v>
      </c>
      <c r="D47" s="515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122543.6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122543.6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122543.6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122543.6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122543.6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122543.6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122543.6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122543.6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122543.6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122543.6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122543.6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122543.6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122543.6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122543.6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122543.6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122543.6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122543.6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122543.6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122543.6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>
        <f>SUM(G3:G66)</f>
        <v>917631.77</v>
      </c>
      <c r="I67" s="588" t="s">
        <v>35</v>
      </c>
      <c r="J67" s="589"/>
      <c r="K67" s="264">
        <f>SUM(K3:K66)</f>
        <v>122543.6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F28"/>
  <sheetViews>
    <sheetView workbookViewId="0">
      <selection activeCell="E8" sqref="E8"/>
    </sheetView>
  </sheetViews>
  <sheetFormatPr baseColWidth="10" defaultRowHeight="15" x14ac:dyDescent="0.25"/>
  <cols>
    <col min="6" max="6" width="46.7109375" style="5" customWidth="1"/>
  </cols>
  <sheetData>
    <row r="10" spans="6:6" x14ac:dyDescent="0.25">
      <c r="F10" s="5">
        <v>34381.72</v>
      </c>
    </row>
    <row r="11" spans="6:6" x14ac:dyDescent="0.25">
      <c r="F11" s="5">
        <v>19507.55</v>
      </c>
    </row>
    <row r="12" spans="6:6" x14ac:dyDescent="0.25">
      <c r="F12" s="5">
        <v>13626</v>
      </c>
    </row>
    <row r="13" spans="6:6" x14ac:dyDescent="0.25">
      <c r="F13" s="5">
        <v>137491.6</v>
      </c>
    </row>
    <row r="14" spans="6:6" x14ac:dyDescent="0.25">
      <c r="F14" s="5">
        <v>86570.4</v>
      </c>
    </row>
    <row r="15" spans="6:6" x14ac:dyDescent="0.25">
      <c r="F15" s="5">
        <v>76708.800000000003</v>
      </c>
    </row>
    <row r="17" spans="6:6" x14ac:dyDescent="0.25">
      <c r="F17" s="5">
        <v>47903.7</v>
      </c>
    </row>
    <row r="18" spans="6:6" x14ac:dyDescent="0.25">
      <c r="F18" s="5">
        <v>48347.37</v>
      </c>
    </row>
    <row r="19" spans="6:6" x14ac:dyDescent="0.25">
      <c r="F19" s="5">
        <v>66833.850000000006</v>
      </c>
    </row>
    <row r="20" spans="6:6" x14ac:dyDescent="0.25">
      <c r="F20" s="5">
        <v>1345.4</v>
      </c>
    </row>
    <row r="21" spans="6:6" x14ac:dyDescent="0.25">
      <c r="F21" s="5">
        <v>62164.47</v>
      </c>
    </row>
    <row r="22" spans="6:6" x14ac:dyDescent="0.25">
      <c r="F22" s="5">
        <v>51273.68</v>
      </c>
    </row>
    <row r="23" spans="6:6" x14ac:dyDescent="0.25">
      <c r="F23" s="5">
        <v>49319.38</v>
      </c>
    </row>
    <row r="24" spans="6:6" x14ac:dyDescent="0.25">
      <c r="F24" s="5">
        <v>19983.599999999999</v>
      </c>
    </row>
    <row r="25" spans="6:6" x14ac:dyDescent="0.25">
      <c r="F25" s="5">
        <v>60011.519999999997</v>
      </c>
    </row>
    <row r="26" spans="6:6" x14ac:dyDescent="0.25">
      <c r="F26" s="5">
        <v>73787.100000000006</v>
      </c>
    </row>
    <row r="27" spans="6:6" x14ac:dyDescent="0.25">
      <c r="F27" s="5">
        <v>54291.9</v>
      </c>
    </row>
    <row r="28" spans="6:6" x14ac:dyDescent="0.25">
      <c r="F28" s="5">
        <f>SUM(F10:F27)</f>
        <v>903548.04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79"/>
      <c r="J36" s="580"/>
      <c r="K36" s="580"/>
      <c r="L36" s="581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79"/>
      <c r="J37" s="580"/>
      <c r="K37" s="580"/>
      <c r="L37" s="58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2" t="s">
        <v>35</v>
      </c>
      <c r="J40" s="58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4"/>
      <c r="J41" s="58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6"/>
      <c r="J42" s="58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88" t="s">
        <v>35</v>
      </c>
      <c r="J67" s="589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2" t="s">
        <v>36</v>
      </c>
      <c r="I68" s="590"/>
      <c r="J68" s="591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93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2"/>
      <c r="C1" s="574" t="s">
        <v>120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18" ht="16.5" thickBot="1" x14ac:dyDescent="0.3">
      <c r="B2" s="57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6" t="s">
        <v>0</v>
      </c>
      <c r="C3" s="577"/>
      <c r="D3" s="14"/>
      <c r="E3" s="15"/>
      <c r="F3" s="16"/>
      <c r="H3" s="578" t="s">
        <v>1</v>
      </c>
      <c r="I3" s="578"/>
      <c r="K3" s="18"/>
      <c r="L3" s="19"/>
      <c r="M3" s="20"/>
      <c r="P3" s="570" t="s">
        <v>2</v>
      </c>
      <c r="R3" s="543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45" t="s">
        <v>5</v>
      </c>
      <c r="F4" s="546"/>
      <c r="H4" s="547" t="s">
        <v>6</v>
      </c>
      <c r="I4" s="548"/>
      <c r="J4" s="25"/>
      <c r="K4" s="26"/>
      <c r="L4" s="27"/>
      <c r="M4" s="28" t="s">
        <v>7</v>
      </c>
      <c r="N4" s="29" t="s">
        <v>8</v>
      </c>
      <c r="P4" s="571"/>
      <c r="Q4" s="30" t="s">
        <v>9</v>
      </c>
      <c r="R4" s="544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54">
        <f>SUM(M5:M40)</f>
        <v>1964337.8699999999</v>
      </c>
      <c r="N49" s="554">
        <f>SUM(N5:N40)</f>
        <v>1314937</v>
      </c>
      <c r="P49" s="111">
        <f>SUM(P5:P40)</f>
        <v>3956557.8699999996</v>
      </c>
      <c r="Q49" s="566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55"/>
      <c r="N50" s="555"/>
      <c r="P50" s="44"/>
      <c r="Q50" s="567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68">
        <f>M49+N49</f>
        <v>3279274.87</v>
      </c>
      <c r="N53" s="569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2" t="s">
        <v>15</v>
      </c>
      <c r="I77" s="563"/>
      <c r="J77" s="154"/>
      <c r="K77" s="564">
        <f>I75+L75</f>
        <v>526980.64000000013</v>
      </c>
      <c r="L77" s="565"/>
      <c r="M77" s="155"/>
      <c r="N77" s="155"/>
      <c r="P77" s="44"/>
      <c r="Q77" s="19"/>
    </row>
    <row r="78" spans="1:17" x14ac:dyDescent="0.25">
      <c r="D78" s="556" t="s">
        <v>16</v>
      </c>
      <c r="E78" s="556"/>
      <c r="F78" s="156">
        <f>F75-K77-C75</f>
        <v>1939381.5999999999</v>
      </c>
      <c r="I78" s="157"/>
      <c r="J78" s="158"/>
    </row>
    <row r="79" spans="1:17" ht="18.75" x14ac:dyDescent="0.3">
      <c r="D79" s="557" t="s">
        <v>17</v>
      </c>
      <c r="E79" s="557"/>
      <c r="F79" s="101">
        <v>-1830849.67</v>
      </c>
      <c r="I79" s="558" t="s">
        <v>18</v>
      </c>
      <c r="J79" s="559"/>
      <c r="K79" s="560">
        <f>F81+F82+F83</f>
        <v>3946521.55</v>
      </c>
      <c r="L79" s="56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61">
        <f>-C4</f>
        <v>-3504178.07</v>
      </c>
      <c r="L81" s="560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49" t="s">
        <v>24</v>
      </c>
      <c r="E83" s="550"/>
      <c r="F83" s="173">
        <v>3720574.62</v>
      </c>
      <c r="I83" s="594" t="s">
        <v>25</v>
      </c>
      <c r="J83" s="595"/>
      <c r="K83" s="596">
        <f>K79+K81</f>
        <v>442343.48</v>
      </c>
      <c r="L83" s="59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79"/>
      <c r="J36" s="580"/>
      <c r="K36" s="580"/>
      <c r="L36" s="581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79"/>
      <c r="J37" s="580"/>
      <c r="K37" s="580"/>
      <c r="L37" s="581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2" t="s">
        <v>35</v>
      </c>
      <c r="J40" s="58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4"/>
      <c r="J41" s="58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6"/>
      <c r="J42" s="58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88" t="s">
        <v>35</v>
      </c>
      <c r="J67" s="589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2"/>
      <c r="C1" s="574" t="s">
        <v>238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18" ht="16.5" thickBot="1" x14ac:dyDescent="0.3">
      <c r="B2" s="57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6" t="s">
        <v>0</v>
      </c>
      <c r="C3" s="577"/>
      <c r="D3" s="14"/>
      <c r="E3" s="15"/>
      <c r="F3" s="16"/>
      <c r="H3" s="578" t="s">
        <v>1</v>
      </c>
      <c r="I3" s="578"/>
      <c r="K3" s="18"/>
      <c r="L3" s="19"/>
      <c r="M3" s="20"/>
      <c r="P3" s="570" t="s">
        <v>2</v>
      </c>
      <c r="R3" s="59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45" t="s">
        <v>5</v>
      </c>
      <c r="F4" s="546"/>
      <c r="H4" s="547" t="s">
        <v>6</v>
      </c>
      <c r="I4" s="548"/>
      <c r="J4" s="25"/>
      <c r="K4" s="26"/>
      <c r="L4" s="27"/>
      <c r="M4" s="28" t="s">
        <v>7</v>
      </c>
      <c r="N4" s="29" t="s">
        <v>8</v>
      </c>
      <c r="P4" s="571"/>
      <c r="Q4" s="30" t="s">
        <v>9</v>
      </c>
      <c r="R4" s="600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54">
        <f>SUM(M5:M40)</f>
        <v>1803019.98</v>
      </c>
      <c r="N49" s="554">
        <f>SUM(N5:N40)</f>
        <v>1138524</v>
      </c>
      <c r="P49" s="111">
        <f>SUM(P5:P40)</f>
        <v>3684795.48</v>
      </c>
      <c r="Q49" s="566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55"/>
      <c r="N50" s="555"/>
      <c r="P50" s="44"/>
      <c r="Q50" s="567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68">
        <f>M49+N49</f>
        <v>2941543.98</v>
      </c>
      <c r="N53" s="569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2" t="s">
        <v>15</v>
      </c>
      <c r="I77" s="563"/>
      <c r="J77" s="154"/>
      <c r="K77" s="564">
        <f>I75+L75</f>
        <v>646140.08000000031</v>
      </c>
      <c r="L77" s="565"/>
      <c r="M77" s="155"/>
      <c r="N77" s="155"/>
      <c r="P77" s="44"/>
      <c r="Q77" s="19"/>
    </row>
    <row r="78" spans="1:17" x14ac:dyDescent="0.25">
      <c r="D78" s="556" t="s">
        <v>16</v>
      </c>
      <c r="E78" s="556"/>
      <c r="F78" s="156">
        <f>F75-K77-C75</f>
        <v>1113109.92</v>
      </c>
      <c r="I78" s="157"/>
      <c r="J78" s="158"/>
    </row>
    <row r="79" spans="1:17" ht="18.75" x14ac:dyDescent="0.3">
      <c r="D79" s="557" t="s">
        <v>17</v>
      </c>
      <c r="E79" s="557"/>
      <c r="F79" s="101">
        <v>-1405309.97</v>
      </c>
      <c r="I79" s="558" t="s">
        <v>18</v>
      </c>
      <c r="J79" s="559"/>
      <c r="K79" s="560">
        <f>F81+F82+F83</f>
        <v>3400888.74</v>
      </c>
      <c r="L79" s="56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61">
        <f>-C4</f>
        <v>-3504178.07</v>
      </c>
      <c r="L81" s="560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49" t="s">
        <v>24</v>
      </c>
      <c r="E83" s="550"/>
      <c r="F83" s="173">
        <v>3567993.62</v>
      </c>
      <c r="I83" s="551" t="s">
        <v>220</v>
      </c>
      <c r="J83" s="552"/>
      <c r="K83" s="553">
        <f>K79+K81</f>
        <v>-103289.32999999961</v>
      </c>
      <c r="L83" s="55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79"/>
      <c r="J36" s="580"/>
      <c r="K36" s="580"/>
      <c r="L36" s="581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79"/>
      <c r="J37" s="580"/>
      <c r="K37" s="580"/>
      <c r="L37" s="58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2" t="s">
        <v>35</v>
      </c>
      <c r="J40" s="58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4"/>
      <c r="J41" s="58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6"/>
      <c r="J42" s="58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88" t="s">
        <v>35</v>
      </c>
      <c r="J67" s="589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2"/>
      <c r="C1" s="574" t="s">
        <v>368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18" ht="16.5" thickBot="1" x14ac:dyDescent="0.3">
      <c r="B2" s="57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6" t="s">
        <v>0</v>
      </c>
      <c r="C3" s="577"/>
      <c r="D3" s="14"/>
      <c r="E3" s="15"/>
      <c r="F3" s="16"/>
      <c r="H3" s="578" t="s">
        <v>1</v>
      </c>
      <c r="I3" s="578"/>
      <c r="K3" s="18"/>
      <c r="L3" s="19"/>
      <c r="M3" s="20"/>
      <c r="P3" s="570" t="s">
        <v>2</v>
      </c>
      <c r="R3" s="599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45" t="s">
        <v>5</v>
      </c>
      <c r="F4" s="546"/>
      <c r="H4" s="547" t="s">
        <v>6</v>
      </c>
      <c r="I4" s="548"/>
      <c r="J4" s="25"/>
      <c r="K4" s="26"/>
      <c r="L4" s="27"/>
      <c r="M4" s="28" t="s">
        <v>7</v>
      </c>
      <c r="N4" s="29" t="s">
        <v>8</v>
      </c>
      <c r="P4" s="571"/>
      <c r="Q4" s="30" t="s">
        <v>9</v>
      </c>
      <c r="R4" s="600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54">
        <f>SUM(M5:M40)</f>
        <v>2051765.3</v>
      </c>
      <c r="N49" s="554">
        <f>SUM(N5:N40)</f>
        <v>1741324</v>
      </c>
      <c r="P49" s="111">
        <f>SUM(P5:P40)</f>
        <v>4831473.13</v>
      </c>
      <c r="Q49" s="566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55"/>
      <c r="N50" s="555"/>
      <c r="P50" s="44"/>
      <c r="Q50" s="567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68">
        <f>M49+N49</f>
        <v>3793089.3</v>
      </c>
      <c r="N53" s="569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62" t="s">
        <v>15</v>
      </c>
      <c r="I79" s="563"/>
      <c r="J79" s="154"/>
      <c r="K79" s="564">
        <f>I77+L77</f>
        <v>739761.38</v>
      </c>
      <c r="L79" s="565"/>
      <c r="M79" s="155"/>
      <c r="N79" s="155"/>
      <c r="P79" s="44"/>
      <c r="Q79" s="19"/>
    </row>
    <row r="80" spans="1:17" x14ac:dyDescent="0.25">
      <c r="D80" s="556" t="s">
        <v>16</v>
      </c>
      <c r="E80" s="556"/>
      <c r="F80" s="156">
        <f>F77-K79-C77</f>
        <v>2011425.4899999998</v>
      </c>
      <c r="I80" s="157"/>
      <c r="J80" s="158"/>
    </row>
    <row r="81" spans="2:17" ht="18.75" x14ac:dyDescent="0.3">
      <c r="D81" s="557" t="s">
        <v>17</v>
      </c>
      <c r="E81" s="557"/>
      <c r="F81" s="101">
        <v>-2021696.34</v>
      </c>
      <c r="I81" s="558" t="s">
        <v>18</v>
      </c>
      <c r="J81" s="559"/>
      <c r="K81" s="560">
        <f>F83+F84+F85</f>
        <v>2945239.9399999995</v>
      </c>
      <c r="L81" s="560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61">
        <f>-C4</f>
        <v>-3567993.62</v>
      </c>
      <c r="L83" s="560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49" t="s">
        <v>24</v>
      </c>
      <c r="E85" s="550"/>
      <c r="F85" s="173">
        <v>3065283.79</v>
      </c>
      <c r="I85" s="551" t="s">
        <v>220</v>
      </c>
      <c r="J85" s="552"/>
      <c r="K85" s="553">
        <f>K81+K83</f>
        <v>-622753.68000000063</v>
      </c>
      <c r="L85" s="553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79"/>
      <c r="J36" s="580"/>
      <c r="K36" s="580"/>
      <c r="L36" s="581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79"/>
      <c r="J37" s="580"/>
      <c r="K37" s="580"/>
      <c r="L37" s="581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82" t="s">
        <v>35</v>
      </c>
      <c r="J40" s="583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84"/>
      <c r="J41" s="585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86"/>
      <c r="J42" s="587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88" t="s">
        <v>35</v>
      </c>
      <c r="J67" s="589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6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2"/>
      <c r="C1" s="574" t="s">
        <v>502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18" ht="16.5" thickBot="1" x14ac:dyDescent="0.3">
      <c r="B2" s="57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6" t="s">
        <v>0</v>
      </c>
      <c r="C3" s="577"/>
      <c r="D3" s="14"/>
      <c r="E3" s="15"/>
      <c r="F3" s="16"/>
      <c r="H3" s="578" t="s">
        <v>1</v>
      </c>
      <c r="I3" s="578"/>
      <c r="K3" s="18"/>
      <c r="L3" s="19"/>
      <c r="M3" s="20"/>
      <c r="P3" s="570" t="s">
        <v>2</v>
      </c>
      <c r="Q3" s="467" t="s">
        <v>509</v>
      </c>
      <c r="R3" s="599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45" t="s">
        <v>5</v>
      </c>
      <c r="F4" s="546"/>
      <c r="H4" s="547" t="s">
        <v>6</v>
      </c>
      <c r="I4" s="548"/>
      <c r="J4" s="25"/>
      <c r="K4" s="26"/>
      <c r="L4" s="27"/>
      <c r="M4" s="28" t="s">
        <v>7</v>
      </c>
      <c r="N4" s="29" t="s">
        <v>8</v>
      </c>
      <c r="P4" s="571"/>
      <c r="Q4" s="30" t="s">
        <v>9</v>
      </c>
      <c r="R4" s="600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54">
        <f>SUM(M5:M40)</f>
        <v>1683911.56</v>
      </c>
      <c r="N49" s="554">
        <f>SUM(N5:N40)</f>
        <v>1355406.15</v>
      </c>
      <c r="P49" s="111">
        <f>SUM(P5:P40)</f>
        <v>3685318.7</v>
      </c>
      <c r="Q49" s="566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55"/>
      <c r="N50" s="555"/>
      <c r="P50" s="44"/>
      <c r="Q50" s="567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68">
        <f>M49+N49</f>
        <v>3039317.71</v>
      </c>
      <c r="N53" s="56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2" t="s">
        <v>15</v>
      </c>
      <c r="I77" s="563"/>
      <c r="J77" s="154"/>
      <c r="K77" s="564">
        <f>I75+L75</f>
        <v>484126.00999999989</v>
      </c>
      <c r="L77" s="565"/>
      <c r="M77" s="155"/>
      <c r="N77" s="155"/>
      <c r="P77" s="44"/>
      <c r="Q77" s="19"/>
    </row>
    <row r="78" spans="1:17" x14ac:dyDescent="0.25">
      <c r="D78" s="556" t="s">
        <v>16</v>
      </c>
      <c r="E78" s="556"/>
      <c r="F78" s="156">
        <f>F75-K77-C75</f>
        <v>1743477.6000000003</v>
      </c>
      <c r="I78" s="157"/>
      <c r="J78" s="158"/>
    </row>
    <row r="79" spans="1:17" ht="18.75" x14ac:dyDescent="0.3">
      <c r="D79" s="557" t="s">
        <v>17</v>
      </c>
      <c r="E79" s="557"/>
      <c r="F79" s="101">
        <v>-1542483.8</v>
      </c>
      <c r="I79" s="558" t="s">
        <v>18</v>
      </c>
      <c r="J79" s="559"/>
      <c r="K79" s="560">
        <f>F81+F82+F83</f>
        <v>4235033.33</v>
      </c>
      <c r="L79" s="56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61">
        <f>-C4</f>
        <v>-3065283.79</v>
      </c>
      <c r="L81" s="560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49" t="s">
        <v>24</v>
      </c>
      <c r="E83" s="550"/>
      <c r="F83" s="173">
        <v>3897967.53</v>
      </c>
      <c r="I83" s="594" t="s">
        <v>25</v>
      </c>
      <c r="J83" s="595"/>
      <c r="K83" s="596">
        <f>K79+K81</f>
        <v>1169749.54</v>
      </c>
      <c r="L83" s="59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2023-09-11T17:54:13Z</dcterms:modified>
</cp:coreProperties>
</file>