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activeTab="2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Hoja5" sheetId="5" r:id="rId5"/>
    <sheet name="Hoja6" sheetId="6" r:id="rId6"/>
    <sheet name="Hoja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8" l="1"/>
  <c r="P44" i="8"/>
  <c r="R45" i="8"/>
  <c r="M34" i="8" l="1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K66" i="7" l="1"/>
  <c r="L60" i="7"/>
  <c r="K62" i="7" s="1"/>
  <c r="I60" i="7"/>
  <c r="F60" i="7"/>
  <c r="C60" i="7"/>
  <c r="N49" i="7"/>
  <c r="P49" i="7" s="1"/>
  <c r="M49" i="7"/>
  <c r="Q48" i="7"/>
  <c r="P48" i="7"/>
  <c r="P47" i="7"/>
  <c r="Q47" i="7" s="1"/>
  <c r="Q46" i="7"/>
  <c r="P46" i="7"/>
  <c r="P45" i="7"/>
  <c r="Q45" i="7" s="1"/>
  <c r="Q44" i="7"/>
  <c r="P44" i="7"/>
  <c r="P43" i="7"/>
  <c r="Q43" i="7" s="1"/>
  <c r="Q42" i="7"/>
  <c r="P42" i="7"/>
  <c r="P41" i="7"/>
  <c r="Q41" i="7" s="1"/>
  <c r="Q40" i="7"/>
  <c r="P40" i="7"/>
  <c r="P39" i="7"/>
  <c r="Q39" i="7" s="1"/>
  <c r="Q38" i="7"/>
  <c r="P38" i="7"/>
  <c r="P37" i="7"/>
  <c r="Q37" i="7" s="1"/>
  <c r="Q36" i="7"/>
  <c r="P36" i="7"/>
  <c r="P35" i="7"/>
  <c r="Q35" i="7" s="1"/>
  <c r="Q34" i="7"/>
  <c r="P34" i="7"/>
  <c r="P33" i="7"/>
  <c r="Q33" i="7" s="1"/>
  <c r="Q32" i="7"/>
  <c r="P32" i="7"/>
  <c r="P31" i="7"/>
  <c r="Q31" i="7" s="1"/>
  <c r="Q30" i="7"/>
  <c r="P30" i="7"/>
  <c r="P29" i="7"/>
  <c r="Q29" i="7" s="1"/>
  <c r="Q28" i="7"/>
  <c r="P28" i="7"/>
  <c r="P27" i="7"/>
  <c r="Q27" i="7" s="1"/>
  <c r="Q26" i="7"/>
  <c r="P26" i="7"/>
  <c r="P25" i="7"/>
  <c r="Q25" i="7" s="1"/>
  <c r="Q24" i="7"/>
  <c r="P24" i="7"/>
  <c r="P23" i="7"/>
  <c r="Q23" i="7" s="1"/>
  <c r="Q22" i="7"/>
  <c r="P22" i="7"/>
  <c r="P21" i="7"/>
  <c r="P20" i="7"/>
  <c r="Q20" i="7" s="1"/>
  <c r="Q19" i="7"/>
  <c r="P19" i="7"/>
  <c r="P18" i="7"/>
  <c r="Q18" i="7" s="1"/>
  <c r="Q17" i="7"/>
  <c r="P17" i="7"/>
  <c r="P16" i="7"/>
  <c r="Q16" i="7" s="1"/>
  <c r="Q15" i="7"/>
  <c r="P15" i="7"/>
  <c r="P14" i="7"/>
  <c r="Q14" i="7" s="1"/>
  <c r="Q13" i="7"/>
  <c r="P13" i="7"/>
  <c r="P12" i="7"/>
  <c r="Q12" i="7" s="1"/>
  <c r="Q11" i="7"/>
  <c r="P11" i="7"/>
  <c r="P10" i="7"/>
  <c r="Q10" i="7" s="1"/>
  <c r="Q9" i="7"/>
  <c r="P9" i="7"/>
  <c r="P8" i="7"/>
  <c r="Q8" i="7" s="1"/>
  <c r="Q7" i="7"/>
  <c r="P7" i="7"/>
  <c r="P6" i="7"/>
  <c r="Q6" i="7" s="1"/>
  <c r="Q5" i="7"/>
  <c r="P5" i="7"/>
  <c r="F63" i="7" l="1"/>
  <c r="F66" i="7" s="1"/>
  <c r="K64" i="7" s="1"/>
  <c r="K68" i="7" s="1"/>
  <c r="Q49" i="7"/>
  <c r="M62" i="7"/>
  <c r="F53" i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<sst xmlns="http://schemas.openxmlformats.org/spreadsheetml/2006/main" count="197" uniqueCount="116">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</sst>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2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16" fontId="5" fillId="0" borderId="0" xfId="0" applyNumberFormat="1" applyFont="1" applyFill="1" applyBorder="1" applyAlignment="1">
      <alignment horizontal="left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0" fontId="13" fillId="0" borderId="24" xfId="0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15" fontId="2" fillId="8" borderId="18" xfId="0" applyNumberFormat="1" applyFont="1" applyFill="1" applyBorder="1"/>
    <xf numFmtId="44" fontId="2" fillId="8" borderId="32" xfId="1" applyFont="1" applyFill="1" applyBorder="1"/>
    <xf numFmtId="44" fontId="3" fillId="9" borderId="0" xfId="1" applyFont="1" applyFill="1"/>
    <xf numFmtId="0" fontId="2" fillId="10" borderId="24" xfId="0" applyFont="1" applyFill="1" applyBorder="1" applyAlignment="1">
      <alignment horizontal="center" wrapText="1"/>
    </xf>
    <xf numFmtId="0" fontId="2" fillId="11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4" fontId="3" fillId="13" borderId="24" xfId="0" applyNumberFormat="1" applyFont="1" applyFill="1" applyBorder="1"/>
    <xf numFmtId="44" fontId="3" fillId="13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9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9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10" borderId="64" xfId="1" applyFont="1" applyFill="1" applyBorder="1"/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  <xf numFmtId="44" fontId="14" fillId="7" borderId="13" xfId="1" applyFont="1" applyFill="1" applyBorder="1" applyAlignment="1">
      <alignment horizontal="center"/>
    </xf>
    <xf numFmtId="44" fontId="14" fillId="7" borderId="54" xfId="1" applyFont="1" applyFill="1" applyBorder="1" applyAlignment="1">
      <alignment horizontal="center"/>
    </xf>
    <xf numFmtId="166" fontId="14" fillId="7" borderId="54" xfId="1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CC"/>
      <color rgb="FFCCFF33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5"/>
      <c r="C1" s="267" t="s">
        <v>30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21" ht="16.5" thickBot="1" x14ac:dyDescent="0.3">
      <c r="B2" s="266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54" t="s">
        <v>8</v>
      </c>
      <c r="Q4" s="255"/>
      <c r="R4" s="249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68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6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6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69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6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70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71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6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7" t="s">
        <v>72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68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8" t="s">
        <v>73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74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70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68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75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76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77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6" t="s">
        <v>109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5" t="s">
        <v>110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112</v>
      </c>
      <c r="L49" s="76">
        <v>549</v>
      </c>
      <c r="M49" s="272">
        <f>SUM(M5:M39)</f>
        <v>1666347.5</v>
      </c>
      <c r="N49" s="257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7" t="s">
        <v>113</v>
      </c>
      <c r="L50" s="76">
        <v>2591.1799999999998</v>
      </c>
      <c r="M50" s="273"/>
      <c r="N50" s="2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3"/>
      <c r="C52" s="25">
        <v>0</v>
      </c>
      <c r="D52" s="117"/>
      <c r="E52" s="118"/>
      <c r="F52" s="108"/>
      <c r="H52" s="119"/>
      <c r="I52" s="91"/>
      <c r="J52" s="120"/>
      <c r="K52" s="121"/>
      <c r="L52" s="9"/>
      <c r="M52" s="122"/>
      <c r="N52" s="34"/>
      <c r="P52" s="36"/>
      <c r="Q52" s="9"/>
    </row>
    <row r="53" spans="1:18" ht="16.5" thickBot="1" x14ac:dyDescent="0.3">
      <c r="B53" s="123" t="s">
        <v>11</v>
      </c>
      <c r="C53" s="124">
        <f>SUM(C5:C52)</f>
        <v>63892</v>
      </c>
      <c r="D53" s="125"/>
      <c r="E53" s="126" t="s">
        <v>11</v>
      </c>
      <c r="F53" s="127">
        <f>SUM(F5:F52)</f>
        <v>1784265</v>
      </c>
      <c r="G53" s="125"/>
      <c r="H53" s="128" t="s">
        <v>12</v>
      </c>
      <c r="I53" s="129">
        <f>SUM(I5:I52)</f>
        <v>6463.5</v>
      </c>
      <c r="J53" s="130"/>
      <c r="K53" s="131" t="s">
        <v>13</v>
      </c>
      <c r="L53" s="132">
        <f>SUM(L5:L52)</f>
        <v>57011.86</v>
      </c>
      <c r="M53" s="133"/>
      <c r="N53" s="133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5"/>
      <c r="B55" s="136"/>
      <c r="C55" s="1"/>
      <c r="H55" s="259" t="s">
        <v>14</v>
      </c>
      <c r="I55" s="260"/>
      <c r="J55" s="137"/>
      <c r="K55" s="261">
        <f>I53+L53</f>
        <v>63475.360000000001</v>
      </c>
      <c r="L55" s="262"/>
      <c r="M55" s="263">
        <f>N49+M49</f>
        <v>1715746.5</v>
      </c>
      <c r="N55" s="264"/>
      <c r="P55" s="36"/>
      <c r="Q55" s="9"/>
    </row>
    <row r="56" spans="1:18" ht="15.75" x14ac:dyDescent="0.25">
      <c r="D56" s="256" t="s">
        <v>15</v>
      </c>
      <c r="E56" s="256"/>
      <c r="F56" s="138">
        <f>F53-K55-C53</f>
        <v>1656897.64</v>
      </c>
      <c r="I56" s="139"/>
      <c r="J56" s="140"/>
      <c r="P56" s="36"/>
      <c r="Q56" s="9"/>
    </row>
    <row r="57" spans="1:18" ht="18.75" x14ac:dyDescent="0.3">
      <c r="D57" s="274" t="s">
        <v>16</v>
      </c>
      <c r="E57" s="274"/>
      <c r="F57" s="133">
        <v>-1524395.48</v>
      </c>
      <c r="I57" s="275" t="s">
        <v>17</v>
      </c>
      <c r="J57" s="276"/>
      <c r="K57" s="277">
        <f>F59+F60+F61</f>
        <v>393764.05999999994</v>
      </c>
      <c r="L57" s="278"/>
      <c r="P57" s="36"/>
      <c r="Q57" s="9"/>
    </row>
    <row r="58" spans="1:18" ht="19.5" thickBot="1" x14ac:dyDescent="0.35">
      <c r="D58" s="141"/>
      <c r="E58" s="142"/>
      <c r="F58" s="143">
        <v>0</v>
      </c>
      <c r="I58" s="144"/>
      <c r="J58" s="145"/>
      <c r="K58" s="146"/>
      <c r="L58" s="147"/>
    </row>
    <row r="59" spans="1:18" ht="19.5" thickTop="1" x14ac:dyDescent="0.3">
      <c r="C59" s="5" t="s">
        <v>9</v>
      </c>
      <c r="E59" s="135" t="s">
        <v>18</v>
      </c>
      <c r="F59" s="133">
        <f>SUM(F56:F58)</f>
        <v>132502.15999999992</v>
      </c>
      <c r="H59" s="23"/>
      <c r="I59" s="148" t="s">
        <v>19</v>
      </c>
      <c r="J59" s="149"/>
      <c r="K59" s="279">
        <f>-C4</f>
        <v>-373948.72</v>
      </c>
      <c r="L59" s="280"/>
    </row>
    <row r="60" spans="1:18" ht="16.5" thickBot="1" x14ac:dyDescent="0.3">
      <c r="D60" s="150" t="s">
        <v>20</v>
      </c>
      <c r="E60" s="135" t="s">
        <v>21</v>
      </c>
      <c r="F60" s="151">
        <v>37733</v>
      </c>
    </row>
    <row r="61" spans="1:18" ht="20.25" thickTop="1" thickBot="1" x14ac:dyDescent="0.35">
      <c r="C61" s="152">
        <v>44955</v>
      </c>
      <c r="D61" s="281" t="s">
        <v>22</v>
      </c>
      <c r="E61" s="282"/>
      <c r="F61" s="153">
        <v>223528.9</v>
      </c>
      <c r="I61" s="283" t="s">
        <v>23</v>
      </c>
      <c r="J61" s="284"/>
      <c r="K61" s="285">
        <f>K57+K59</f>
        <v>19815.339999999967</v>
      </c>
      <c r="L61" s="285"/>
    </row>
    <row r="62" spans="1:18" ht="17.25" x14ac:dyDescent="0.3">
      <c r="C62" s="154"/>
      <c r="D62" s="155"/>
      <c r="E62" s="156"/>
      <c r="F62" s="157"/>
      <c r="J62" s="158"/>
    </row>
    <row r="63" spans="1:18" ht="15" customHeight="1" x14ac:dyDescent="0.25">
      <c r="I63" s="159"/>
      <c r="J63" s="159"/>
      <c r="K63" s="160"/>
      <c r="L63" s="160"/>
    </row>
    <row r="64" spans="1:18" ht="16.5" customHeight="1" x14ac:dyDescent="0.25">
      <c r="B64" s="161"/>
      <c r="C64" s="162"/>
      <c r="D64" s="163"/>
      <c r="E64" s="36"/>
      <c r="I64" s="159"/>
      <c r="J64" s="159"/>
      <c r="K64" s="160"/>
      <c r="L64" s="160"/>
      <c r="M64" s="164"/>
      <c r="N64" s="135"/>
    </row>
    <row r="65" spans="2:14" ht="15.75" x14ac:dyDescent="0.25">
      <c r="B65" s="161"/>
      <c r="C65" s="165"/>
      <c r="E65" s="36"/>
      <c r="M65" s="164"/>
      <c r="N65" s="135"/>
    </row>
    <row r="66" spans="2:14" ht="15.75" x14ac:dyDescent="0.25">
      <c r="B66" s="161"/>
      <c r="C66" s="165"/>
      <c r="E66" s="36"/>
      <c r="F66" s="166"/>
      <c r="L66" s="167"/>
      <c r="M66" s="1"/>
    </row>
    <row r="67" spans="2:14" ht="15.75" x14ac:dyDescent="0.25">
      <c r="B67" s="161"/>
      <c r="C67" s="165"/>
      <c r="E67" s="36"/>
      <c r="M67" s="1"/>
    </row>
    <row r="68" spans="2:14" ht="15.75" x14ac:dyDescent="0.25">
      <c r="B68" s="161"/>
      <c r="C68" s="165"/>
      <c r="E68" s="36"/>
      <c r="F68" s="168"/>
      <c r="M68" s="1"/>
    </row>
    <row r="69" spans="2:14" x14ac:dyDescent="0.25">
      <c r="E69" s="169"/>
      <c r="F69" s="36"/>
      <c r="M69" s="1"/>
    </row>
    <row r="70" spans="2:14" x14ac:dyDescent="0.25">
      <c r="E70" s="169"/>
      <c r="F70" s="36"/>
      <c r="M70" s="1"/>
    </row>
    <row r="71" spans="2:14" x14ac:dyDescent="0.25">
      <c r="E71" s="169"/>
      <c r="F71" s="36"/>
      <c r="M71" s="1"/>
    </row>
    <row r="72" spans="2:14" x14ac:dyDescent="0.25">
      <c r="E72" s="169"/>
      <c r="F72" s="36"/>
      <c r="M72" s="1"/>
    </row>
    <row r="73" spans="2:14" x14ac:dyDescent="0.25">
      <c r="E73" s="169"/>
      <c r="F73" s="36"/>
      <c r="M73" s="1"/>
    </row>
    <row r="74" spans="2:14" x14ac:dyDescent="0.25">
      <c r="E74" s="169"/>
      <c r="F74" s="36"/>
      <c r="M74" s="1"/>
    </row>
    <row r="75" spans="2:14" x14ac:dyDescent="0.25">
      <c r="E75" s="169"/>
      <c r="F75" s="36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</row>
    <row r="81" spans="6:6" x14ac:dyDescent="0.25">
      <c r="F81" s="168"/>
    </row>
    <row r="82" spans="6:6" x14ac:dyDescent="0.25">
      <c r="F82" s="168"/>
    </row>
    <row r="83" spans="6:6" x14ac:dyDescent="0.25">
      <c r="F83" s="168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79">
        <v>44935</v>
      </c>
      <c r="B3" s="180" t="s">
        <v>32</v>
      </c>
      <c r="C3" s="181">
        <v>66876.399999999994</v>
      </c>
      <c r="D3" s="214">
        <v>44940</v>
      </c>
      <c r="E3" s="215">
        <v>66876.399999999994</v>
      </c>
      <c r="F3" s="182">
        <f>C3-E3</f>
        <v>0</v>
      </c>
    </row>
    <row r="4" spans="1:7" ht="22.5" customHeight="1" x14ac:dyDescent="0.25">
      <c r="A4" s="183">
        <v>44935</v>
      </c>
      <c r="B4" s="184" t="s">
        <v>33</v>
      </c>
      <c r="C4" s="151">
        <v>4200</v>
      </c>
      <c r="D4" s="214">
        <v>44940</v>
      </c>
      <c r="E4" s="216">
        <v>4200</v>
      </c>
      <c r="F4" s="185">
        <f>C4-E4+F3</f>
        <v>0</v>
      </c>
    </row>
    <row r="5" spans="1:7" ht="21" customHeight="1" x14ac:dyDescent="0.25">
      <c r="A5" s="183">
        <v>44936</v>
      </c>
      <c r="B5" s="184" t="s">
        <v>34</v>
      </c>
      <c r="C5" s="151">
        <v>69024</v>
      </c>
      <c r="D5" s="214">
        <v>44940</v>
      </c>
      <c r="E5" s="216">
        <v>69024</v>
      </c>
      <c r="F5" s="185">
        <f t="shared" ref="F5:F68" si="0">C5-E5+F4</f>
        <v>0</v>
      </c>
    </row>
    <row r="6" spans="1:7" ht="21" customHeight="1" x14ac:dyDescent="0.3">
      <c r="A6" s="183">
        <v>44937</v>
      </c>
      <c r="B6" s="184" t="s">
        <v>35</v>
      </c>
      <c r="C6" s="151">
        <v>15219.6</v>
      </c>
      <c r="D6" s="214">
        <v>44940</v>
      </c>
      <c r="E6" s="216">
        <v>15219.6</v>
      </c>
      <c r="F6" s="185">
        <f t="shared" si="0"/>
        <v>0</v>
      </c>
      <c r="G6" s="186"/>
    </row>
    <row r="7" spans="1:7" ht="21" customHeight="1" x14ac:dyDescent="0.25">
      <c r="A7" s="183">
        <v>44938</v>
      </c>
      <c r="B7" s="184" t="s">
        <v>36</v>
      </c>
      <c r="C7" s="151">
        <v>121464.92</v>
      </c>
      <c r="D7" s="214">
        <v>44940</v>
      </c>
      <c r="E7" s="216">
        <v>121464.92</v>
      </c>
      <c r="F7" s="185">
        <f t="shared" si="0"/>
        <v>0</v>
      </c>
    </row>
    <row r="8" spans="1:7" ht="21" customHeight="1" x14ac:dyDescent="0.25">
      <c r="A8" s="183">
        <v>44939</v>
      </c>
      <c r="B8" s="184" t="s">
        <v>37</v>
      </c>
      <c r="C8" s="151">
        <v>97453.87</v>
      </c>
      <c r="D8" s="217">
        <v>44946</v>
      </c>
      <c r="E8" s="218">
        <v>97453.87</v>
      </c>
      <c r="F8" s="185">
        <f t="shared" si="0"/>
        <v>0</v>
      </c>
    </row>
    <row r="9" spans="1:7" ht="21" customHeight="1" x14ac:dyDescent="0.25">
      <c r="A9" s="183">
        <v>44940</v>
      </c>
      <c r="B9" s="184" t="s">
        <v>38</v>
      </c>
      <c r="C9" s="151">
        <v>142167.48000000001</v>
      </c>
      <c r="D9" s="217">
        <v>44946</v>
      </c>
      <c r="E9" s="218">
        <v>142167.48000000001</v>
      </c>
      <c r="F9" s="185">
        <f t="shared" si="0"/>
        <v>0</v>
      </c>
    </row>
    <row r="10" spans="1:7" ht="21" customHeight="1" x14ac:dyDescent="0.25">
      <c r="A10" s="183">
        <v>44942</v>
      </c>
      <c r="B10" s="184" t="s">
        <v>39</v>
      </c>
      <c r="C10" s="151">
        <v>7989.4</v>
      </c>
      <c r="D10" s="217">
        <v>44946</v>
      </c>
      <c r="E10" s="218">
        <v>7989.4</v>
      </c>
      <c r="F10" s="185">
        <f t="shared" si="0"/>
        <v>0</v>
      </c>
    </row>
    <row r="11" spans="1:7" ht="21" customHeight="1" x14ac:dyDescent="0.25">
      <c r="A11" s="183">
        <v>44942</v>
      </c>
      <c r="B11" s="184" t="s">
        <v>40</v>
      </c>
      <c r="C11" s="151">
        <v>89578.1</v>
      </c>
      <c r="D11" s="217">
        <v>44946</v>
      </c>
      <c r="E11" s="218">
        <v>89578.1</v>
      </c>
      <c r="F11" s="185">
        <f t="shared" si="0"/>
        <v>0</v>
      </c>
    </row>
    <row r="12" spans="1:7" ht="21" customHeight="1" x14ac:dyDescent="0.3">
      <c r="A12" s="183">
        <v>44943</v>
      </c>
      <c r="B12" s="184" t="s">
        <v>41</v>
      </c>
      <c r="C12" s="151">
        <v>84731.3</v>
      </c>
      <c r="D12" s="217">
        <v>44946</v>
      </c>
      <c r="E12" s="218">
        <v>84731.3</v>
      </c>
      <c r="F12" s="185">
        <f t="shared" si="0"/>
        <v>0</v>
      </c>
      <c r="G12" s="186"/>
    </row>
    <row r="13" spans="1:7" ht="21" customHeight="1" x14ac:dyDescent="0.25">
      <c r="A13" s="183">
        <v>44943</v>
      </c>
      <c r="B13" s="184" t="s">
        <v>42</v>
      </c>
      <c r="C13" s="151">
        <v>9527</v>
      </c>
      <c r="D13" s="217">
        <v>44946</v>
      </c>
      <c r="E13" s="218">
        <v>9527</v>
      </c>
      <c r="F13" s="185">
        <f t="shared" si="0"/>
        <v>0</v>
      </c>
    </row>
    <row r="14" spans="1:7" ht="21" customHeight="1" x14ac:dyDescent="0.25">
      <c r="A14" s="183">
        <v>44944</v>
      </c>
      <c r="B14" s="184" t="s">
        <v>43</v>
      </c>
      <c r="C14" s="151">
        <v>12017.19</v>
      </c>
      <c r="D14" s="217">
        <v>44946</v>
      </c>
      <c r="E14" s="218">
        <v>12017.19</v>
      </c>
      <c r="F14" s="185">
        <f t="shared" si="0"/>
        <v>0</v>
      </c>
    </row>
    <row r="15" spans="1:7" ht="21" customHeight="1" x14ac:dyDescent="0.25">
      <c r="A15" s="183">
        <v>44945</v>
      </c>
      <c r="B15" s="184" t="s">
        <v>44</v>
      </c>
      <c r="C15" s="151">
        <v>155214</v>
      </c>
      <c r="D15" s="217">
        <v>44946</v>
      </c>
      <c r="E15" s="218">
        <v>155214</v>
      </c>
      <c r="F15" s="185">
        <f t="shared" si="0"/>
        <v>0</v>
      </c>
    </row>
    <row r="16" spans="1:7" ht="21" customHeight="1" x14ac:dyDescent="0.25">
      <c r="A16" s="183">
        <v>44946</v>
      </c>
      <c r="B16" s="184" t="s">
        <v>45</v>
      </c>
      <c r="C16" s="151">
        <v>87505.3</v>
      </c>
      <c r="D16" s="219">
        <v>44953</v>
      </c>
      <c r="E16" s="220">
        <v>87505.3</v>
      </c>
      <c r="F16" s="185">
        <f t="shared" si="0"/>
        <v>0</v>
      </c>
    </row>
    <row r="17" spans="1:10" ht="21" customHeight="1" x14ac:dyDescent="0.25">
      <c r="A17" s="183">
        <v>44947</v>
      </c>
      <c r="B17" s="184" t="s">
        <v>46</v>
      </c>
      <c r="C17" s="151">
        <v>124226.23</v>
      </c>
      <c r="D17" s="219">
        <v>44953</v>
      </c>
      <c r="E17" s="220">
        <v>124226.23</v>
      </c>
      <c r="F17" s="185">
        <f t="shared" si="0"/>
        <v>0</v>
      </c>
    </row>
    <row r="18" spans="1:10" ht="21" customHeight="1" x14ac:dyDescent="0.25">
      <c r="A18" s="183">
        <v>44950</v>
      </c>
      <c r="B18" s="184" t="s">
        <v>47</v>
      </c>
      <c r="C18" s="151">
        <v>74380.55</v>
      </c>
      <c r="D18" s="219">
        <v>44953</v>
      </c>
      <c r="E18" s="220">
        <v>74380.55</v>
      </c>
      <c r="F18" s="185">
        <f t="shared" si="0"/>
        <v>0</v>
      </c>
    </row>
    <row r="19" spans="1:10" ht="21" customHeight="1" x14ac:dyDescent="0.25">
      <c r="A19" s="183">
        <v>44952</v>
      </c>
      <c r="B19" s="184" t="s">
        <v>48</v>
      </c>
      <c r="C19" s="151">
        <v>17080</v>
      </c>
      <c r="D19" s="219">
        <v>44953</v>
      </c>
      <c r="E19" s="220">
        <v>17080</v>
      </c>
      <c r="F19" s="185">
        <f t="shared" si="0"/>
        <v>0</v>
      </c>
    </row>
    <row r="20" spans="1:10" ht="21" customHeight="1" x14ac:dyDescent="0.25">
      <c r="A20" s="183">
        <v>44952</v>
      </c>
      <c r="B20" s="184" t="s">
        <v>49</v>
      </c>
      <c r="C20" s="151">
        <v>135608.74</v>
      </c>
      <c r="D20" s="219">
        <v>44953</v>
      </c>
      <c r="E20" s="220">
        <v>135608.74</v>
      </c>
      <c r="F20" s="185">
        <f t="shared" si="0"/>
        <v>0</v>
      </c>
    </row>
    <row r="21" spans="1:10" ht="24.75" customHeight="1" x14ac:dyDescent="0.25">
      <c r="A21" s="183">
        <v>44952</v>
      </c>
      <c r="B21" s="184" t="s">
        <v>50</v>
      </c>
      <c r="C21" s="151">
        <v>21961.200000000001</v>
      </c>
      <c r="D21" s="219">
        <v>44953</v>
      </c>
      <c r="E21" s="220">
        <v>21961.200000000001</v>
      </c>
      <c r="F21" s="185">
        <f t="shared" si="0"/>
        <v>0</v>
      </c>
    </row>
    <row r="22" spans="1:10" ht="21" customHeight="1" x14ac:dyDescent="0.25">
      <c r="A22" s="183">
        <v>44952</v>
      </c>
      <c r="B22" s="184" t="s">
        <v>51</v>
      </c>
      <c r="C22" s="151">
        <v>748</v>
      </c>
      <c r="D22" s="219">
        <v>44953</v>
      </c>
      <c r="E22" s="220">
        <v>748</v>
      </c>
      <c r="F22" s="185">
        <f t="shared" si="0"/>
        <v>0</v>
      </c>
    </row>
    <row r="23" spans="1:10" ht="21" customHeight="1" x14ac:dyDescent="0.25">
      <c r="A23" s="183">
        <v>44953</v>
      </c>
      <c r="B23" s="184" t="s">
        <v>52</v>
      </c>
      <c r="C23" s="151">
        <v>70003</v>
      </c>
      <c r="D23" s="219">
        <v>44953</v>
      </c>
      <c r="E23" s="220">
        <v>70003</v>
      </c>
      <c r="F23" s="185">
        <f t="shared" si="0"/>
        <v>0</v>
      </c>
    </row>
    <row r="24" spans="1:10" ht="21" customHeight="1" x14ac:dyDescent="0.3">
      <c r="A24" s="183">
        <v>44953</v>
      </c>
      <c r="B24" s="184" t="s">
        <v>53</v>
      </c>
      <c r="C24" s="151">
        <v>616</v>
      </c>
      <c r="D24" s="221">
        <v>44960</v>
      </c>
      <c r="E24" s="222">
        <v>616</v>
      </c>
      <c r="F24" s="185">
        <f t="shared" si="0"/>
        <v>0</v>
      </c>
      <c r="G24" s="186"/>
    </row>
    <row r="25" spans="1:10" ht="21" customHeight="1" x14ac:dyDescent="0.25">
      <c r="A25" s="183">
        <v>44954</v>
      </c>
      <c r="B25" s="184" t="s">
        <v>54</v>
      </c>
      <c r="C25" s="151">
        <v>6048.9</v>
      </c>
      <c r="D25" s="221">
        <v>44960</v>
      </c>
      <c r="E25" s="222">
        <v>6048.9</v>
      </c>
      <c r="F25" s="185">
        <f t="shared" si="0"/>
        <v>0</v>
      </c>
    </row>
    <row r="26" spans="1:10" ht="21" customHeight="1" x14ac:dyDescent="0.25">
      <c r="A26" s="183">
        <v>44954</v>
      </c>
      <c r="B26" s="184" t="s">
        <v>55</v>
      </c>
      <c r="C26" s="151">
        <v>110754.3</v>
      </c>
      <c r="D26" s="221">
        <v>44960</v>
      </c>
      <c r="E26" s="222">
        <v>110754.3</v>
      </c>
      <c r="F26" s="185">
        <f t="shared" si="0"/>
        <v>0</v>
      </c>
    </row>
    <row r="27" spans="1:10" ht="21" customHeight="1" x14ac:dyDescent="0.25">
      <c r="A27" s="183"/>
      <c r="B27" s="184"/>
      <c r="C27" s="151"/>
      <c r="D27" s="187"/>
      <c r="E27" s="151"/>
      <c r="F27" s="185">
        <f t="shared" si="0"/>
        <v>0</v>
      </c>
    </row>
    <row r="28" spans="1:10" ht="21" customHeight="1" x14ac:dyDescent="0.25">
      <c r="A28" s="183"/>
      <c r="B28" s="184"/>
      <c r="C28" s="151"/>
      <c r="D28" s="187"/>
      <c r="E28" s="151"/>
      <c r="F28" s="185">
        <f t="shared" si="0"/>
        <v>0</v>
      </c>
    </row>
    <row r="29" spans="1:10" ht="21" customHeight="1" x14ac:dyDescent="0.25">
      <c r="A29" s="183"/>
      <c r="B29" s="184"/>
      <c r="C29" s="151"/>
      <c r="D29" s="187"/>
      <c r="E29" s="151"/>
      <c r="F29" s="185">
        <f t="shared" si="0"/>
        <v>0</v>
      </c>
      <c r="J29" s="151">
        <v>0</v>
      </c>
    </row>
    <row r="30" spans="1:10" ht="21" hidden="1" customHeight="1" x14ac:dyDescent="0.25">
      <c r="A30" s="187"/>
      <c r="B30" s="188"/>
      <c r="C30" s="151"/>
      <c r="D30" s="187"/>
      <c r="E30" s="151"/>
      <c r="F30" s="185">
        <f t="shared" si="0"/>
        <v>0</v>
      </c>
      <c r="J30" s="151">
        <v>0</v>
      </c>
    </row>
    <row r="31" spans="1:10" ht="21" hidden="1" customHeight="1" x14ac:dyDescent="0.25">
      <c r="A31" s="187"/>
      <c r="B31" s="188"/>
      <c r="C31" s="151"/>
      <c r="D31" s="187"/>
      <c r="E31" s="151"/>
      <c r="F31" s="185">
        <f t="shared" si="0"/>
        <v>0</v>
      </c>
      <c r="J31" s="151">
        <v>0</v>
      </c>
    </row>
    <row r="32" spans="1:10" ht="21" hidden="1" customHeight="1" x14ac:dyDescent="0.3">
      <c r="A32" s="187"/>
      <c r="B32" s="188"/>
      <c r="C32" s="151"/>
      <c r="D32" s="187"/>
      <c r="E32" s="151"/>
      <c r="F32" s="185">
        <f t="shared" si="0"/>
        <v>0</v>
      </c>
      <c r="G32" s="186"/>
      <c r="J32" s="151">
        <v>0</v>
      </c>
    </row>
    <row r="33" spans="1:10" ht="21" hidden="1" customHeight="1" x14ac:dyDescent="0.25">
      <c r="A33" s="187"/>
      <c r="B33" s="188"/>
      <c r="C33" s="151"/>
      <c r="D33" s="187"/>
      <c r="E33" s="151"/>
      <c r="F33" s="185">
        <f t="shared" si="0"/>
        <v>0</v>
      </c>
      <c r="J33" s="151">
        <v>0</v>
      </c>
    </row>
    <row r="34" spans="1:10" ht="21" hidden="1" customHeight="1" x14ac:dyDescent="0.25">
      <c r="A34" s="187"/>
      <c r="B34" s="188"/>
      <c r="C34" s="151"/>
      <c r="D34" s="187"/>
      <c r="E34" s="151"/>
      <c r="F34" s="185">
        <f t="shared" si="0"/>
        <v>0</v>
      </c>
      <c r="J34" s="151">
        <v>0</v>
      </c>
    </row>
    <row r="35" spans="1:10" ht="18.75" hidden="1" customHeight="1" x14ac:dyDescent="0.25">
      <c r="A35" s="187"/>
      <c r="B35" s="188"/>
      <c r="C35" s="151"/>
      <c r="D35" s="187"/>
      <c r="E35" s="151"/>
      <c r="F35" s="185">
        <f t="shared" si="0"/>
        <v>0</v>
      </c>
      <c r="J35" s="151">
        <v>0</v>
      </c>
    </row>
    <row r="36" spans="1:10" ht="18.75" hidden="1" customHeight="1" x14ac:dyDescent="0.25">
      <c r="A36" s="187"/>
      <c r="B36" s="188"/>
      <c r="C36" s="151"/>
      <c r="D36" s="187"/>
      <c r="E36" s="151"/>
      <c r="F36" s="185">
        <f t="shared" si="0"/>
        <v>0</v>
      </c>
      <c r="J36" s="135">
        <v>0</v>
      </c>
    </row>
    <row r="37" spans="1:10" ht="18.75" hidden="1" customHeight="1" x14ac:dyDescent="0.25">
      <c r="A37" s="187"/>
      <c r="B37" s="188"/>
      <c r="C37" s="151"/>
      <c r="D37" s="187"/>
      <c r="E37" s="151"/>
      <c r="F37" s="185">
        <f t="shared" si="0"/>
        <v>0</v>
      </c>
      <c r="J37" s="189">
        <f>SUM(J29:J36)</f>
        <v>0</v>
      </c>
    </row>
    <row r="38" spans="1:10" ht="18.75" hidden="1" customHeight="1" x14ac:dyDescent="0.25">
      <c r="A38" s="187"/>
      <c r="B38" s="188"/>
      <c r="C38" s="151"/>
      <c r="D38" s="187"/>
      <c r="E38" s="151"/>
      <c r="F38" s="185">
        <f t="shared" si="0"/>
        <v>0</v>
      </c>
    </row>
    <row r="39" spans="1:10" ht="18.75" hidden="1" customHeight="1" x14ac:dyDescent="0.25">
      <c r="A39" s="187"/>
      <c r="B39" s="188"/>
      <c r="C39" s="151"/>
      <c r="D39" s="187"/>
      <c r="E39" s="151"/>
      <c r="F39" s="185">
        <f t="shared" si="0"/>
        <v>0</v>
      </c>
    </row>
    <row r="40" spans="1:10" ht="18.75" hidden="1" customHeight="1" x14ac:dyDescent="0.25">
      <c r="A40" s="187"/>
      <c r="B40" s="188"/>
      <c r="C40" s="151"/>
      <c r="D40" s="187"/>
      <c r="E40" s="100"/>
      <c r="F40" s="185">
        <f t="shared" si="0"/>
        <v>0</v>
      </c>
    </row>
    <row r="41" spans="1:10" ht="18.75" hidden="1" customHeight="1" x14ac:dyDescent="0.25">
      <c r="A41" s="187"/>
      <c r="B41" s="188"/>
      <c r="C41" s="151"/>
      <c r="D41" s="187"/>
      <c r="E41" s="100"/>
      <c r="F41" s="185">
        <f t="shared" si="0"/>
        <v>0</v>
      </c>
    </row>
    <row r="42" spans="1:10" ht="18.75" hidden="1" customHeight="1" x14ac:dyDescent="0.25">
      <c r="A42" s="190"/>
      <c r="B42" s="191"/>
      <c r="C42" s="100"/>
      <c r="D42" s="187"/>
      <c r="E42" s="100"/>
      <c r="F42" s="185">
        <f t="shared" si="0"/>
        <v>0</v>
      </c>
    </row>
    <row r="43" spans="1:10" hidden="1" x14ac:dyDescent="0.25">
      <c r="A43" s="192"/>
      <c r="B43" s="193"/>
      <c r="C43" s="100"/>
      <c r="D43" s="194"/>
      <c r="E43" s="100"/>
      <c r="F43" s="185">
        <f t="shared" si="0"/>
        <v>0</v>
      </c>
    </row>
    <row r="44" spans="1:10" ht="15" hidden="1" customHeight="1" x14ac:dyDescent="0.25">
      <c r="A44" s="195"/>
      <c r="B44" s="196"/>
      <c r="C44" s="100"/>
      <c r="D44" s="194"/>
      <c r="E44" s="100"/>
      <c r="F44" s="185">
        <f t="shared" si="0"/>
        <v>0</v>
      </c>
    </row>
    <row r="45" spans="1:10" hidden="1" x14ac:dyDescent="0.25">
      <c r="A45" s="195"/>
      <c r="B45" s="196"/>
      <c r="C45" s="100"/>
      <c r="D45" s="194"/>
      <c r="E45" s="100"/>
      <c r="F45" s="185">
        <f t="shared" si="0"/>
        <v>0</v>
      </c>
    </row>
    <row r="46" spans="1:10" hidden="1" x14ac:dyDescent="0.25">
      <c r="A46" s="195"/>
      <c r="B46" s="196"/>
      <c r="C46" s="100"/>
      <c r="D46" s="194"/>
      <c r="E46" s="100"/>
      <c r="F46" s="185">
        <f t="shared" si="0"/>
        <v>0</v>
      </c>
    </row>
    <row r="47" spans="1:10" hidden="1" x14ac:dyDescent="0.25">
      <c r="A47" s="195"/>
      <c r="B47" s="196"/>
      <c r="C47" s="100"/>
      <c r="D47" s="194"/>
      <c r="E47" s="100"/>
      <c r="F47" s="185">
        <f t="shared" si="0"/>
        <v>0</v>
      </c>
    </row>
    <row r="48" spans="1:10" hidden="1" x14ac:dyDescent="0.25">
      <c r="A48" s="195"/>
      <c r="B48" s="196"/>
      <c r="C48" s="100"/>
      <c r="D48" s="194"/>
      <c r="E48" s="100"/>
      <c r="F48" s="185">
        <f t="shared" si="0"/>
        <v>0</v>
      </c>
    </row>
    <row r="49" spans="1:6" hidden="1" x14ac:dyDescent="0.25">
      <c r="A49" s="195"/>
      <c r="B49" s="196"/>
      <c r="C49" s="100"/>
      <c r="D49" s="194"/>
      <c r="E49" s="100"/>
      <c r="F49" s="185">
        <f t="shared" si="0"/>
        <v>0</v>
      </c>
    </row>
    <row r="50" spans="1:6" hidden="1" x14ac:dyDescent="0.25">
      <c r="A50" s="195"/>
      <c r="B50" s="196"/>
      <c r="C50" s="100"/>
      <c r="D50" s="194"/>
      <c r="E50" s="100"/>
      <c r="F50" s="185">
        <f t="shared" si="0"/>
        <v>0</v>
      </c>
    </row>
    <row r="51" spans="1:6" hidden="1" x14ac:dyDescent="0.25">
      <c r="A51" s="195"/>
      <c r="B51" s="196"/>
      <c r="C51" s="100"/>
      <c r="D51" s="194"/>
      <c r="E51" s="100"/>
      <c r="F51" s="185">
        <f t="shared" si="0"/>
        <v>0</v>
      </c>
    </row>
    <row r="52" spans="1:6" hidden="1" x14ac:dyDescent="0.25">
      <c r="A52" s="195"/>
      <c r="B52" s="196"/>
      <c r="C52" s="100"/>
      <c r="D52" s="194"/>
      <c r="E52" s="100"/>
      <c r="F52" s="185">
        <f t="shared" si="0"/>
        <v>0</v>
      </c>
    </row>
    <row r="53" spans="1:6" hidden="1" x14ac:dyDescent="0.25">
      <c r="A53" s="195"/>
      <c r="B53" s="196"/>
      <c r="C53" s="100"/>
      <c r="D53" s="194"/>
      <c r="E53" s="100"/>
      <c r="F53" s="185">
        <f t="shared" si="0"/>
        <v>0</v>
      </c>
    </row>
    <row r="54" spans="1:6" hidden="1" x14ac:dyDescent="0.25">
      <c r="A54" s="195"/>
      <c r="B54" s="196"/>
      <c r="C54" s="100"/>
      <c r="D54" s="194"/>
      <c r="E54" s="100"/>
      <c r="F54" s="185">
        <f t="shared" si="0"/>
        <v>0</v>
      </c>
    </row>
    <row r="55" spans="1:6" hidden="1" x14ac:dyDescent="0.25">
      <c r="A55" s="195"/>
      <c r="B55" s="196"/>
      <c r="C55" s="100"/>
      <c r="D55" s="194"/>
      <c r="E55" s="100"/>
      <c r="F55" s="185">
        <f t="shared" si="0"/>
        <v>0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0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0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0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0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0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0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0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0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0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0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0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0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0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0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0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0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0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0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0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0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0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0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0</v>
      </c>
    </row>
    <row r="79" spans="1:6" ht="19.5" thickBot="1" x14ac:dyDescent="0.35">
      <c r="A79" s="203"/>
      <c r="B79" s="204"/>
      <c r="C79" s="205">
        <f>SUM(C3:C78)</f>
        <v>1524395.48</v>
      </c>
      <c r="D79" s="177"/>
      <c r="E79" s="206">
        <f>SUM(E3:E78)</f>
        <v>1524395.48</v>
      </c>
      <c r="F79" s="207">
        <f>F78</f>
        <v>0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abSelected="1" topLeftCell="A22" workbookViewId="0">
      <selection activeCell="I49" sqref="I49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5"/>
      <c r="C1" s="267" t="s">
        <v>62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21" ht="16.5" thickBot="1" x14ac:dyDescent="0.3">
      <c r="B2" s="266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87" t="s">
        <v>8</v>
      </c>
      <c r="Q4" s="288"/>
      <c r="R4" s="286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9">
        <f>N5+M5+L5+I5+C5</f>
        <v>65454</v>
      </c>
      <c r="Q5" s="240">
        <v>0</v>
      </c>
      <c r="R5" s="241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9">
        <f>N6+M6+L6+I6+C6</f>
        <v>65983</v>
      </c>
      <c r="Q6" s="240">
        <v>0</v>
      </c>
      <c r="R6" s="241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101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9">
        <f>N7+M7+L7+I7+C7</f>
        <v>50236</v>
      </c>
      <c r="Q7" s="240">
        <f t="shared" ref="Q7:Q44" si="0">P7-F7</f>
        <v>0</v>
      </c>
      <c r="R7" s="242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102</v>
      </c>
      <c r="L8" s="41">
        <v>3200</v>
      </c>
      <c r="M8" s="33">
        <f>15000+57433</f>
        <v>72433</v>
      </c>
      <c r="N8" s="34">
        <v>3872</v>
      </c>
      <c r="O8" s="35"/>
      <c r="P8" s="239">
        <f t="shared" ref="P8:P45" si="1">N8+M8+L8+I8+C8</f>
        <v>79623</v>
      </c>
      <c r="Q8" s="240">
        <f t="shared" si="0"/>
        <v>0</v>
      </c>
      <c r="R8" s="242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70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9">
        <f t="shared" si="1"/>
        <v>85123</v>
      </c>
      <c r="Q9" s="240">
        <f t="shared" si="0"/>
        <v>0</v>
      </c>
      <c r="R9" s="242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103</v>
      </c>
      <c r="L10" s="49">
        <v>9000</v>
      </c>
      <c r="M10" s="33">
        <v>43000</v>
      </c>
      <c r="N10" s="34">
        <v>7921</v>
      </c>
      <c r="O10" s="35"/>
      <c r="P10" s="239">
        <f>N10+M10+L10+I10+C10</f>
        <v>60464</v>
      </c>
      <c r="Q10" s="240">
        <f t="shared" si="0"/>
        <v>3</v>
      </c>
      <c r="R10" s="242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104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9">
        <f>N11+M11+L11+I11+C11</f>
        <v>93030</v>
      </c>
      <c r="Q11" s="240">
        <v>0</v>
      </c>
      <c r="R11" s="241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9">
        <f t="shared" si="1"/>
        <v>111609</v>
      </c>
      <c r="Q12" s="240">
        <f t="shared" si="0"/>
        <v>0</v>
      </c>
      <c r="R12" s="242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9">
        <f t="shared" si="1"/>
        <v>58468.5</v>
      </c>
      <c r="Q13" s="243">
        <f t="shared" si="0"/>
        <v>-5.5</v>
      </c>
      <c r="R13" s="242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9">
        <f t="shared" si="1"/>
        <v>68468.5</v>
      </c>
      <c r="Q14" s="243">
        <f t="shared" si="0"/>
        <v>-0.5</v>
      </c>
      <c r="R14" s="242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9">
        <f t="shared" si="1"/>
        <v>109720</v>
      </c>
      <c r="Q15" s="240">
        <f t="shared" si="0"/>
        <v>0</v>
      </c>
      <c r="R15" s="242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70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9">
        <f t="shared" si="1"/>
        <v>68417</v>
      </c>
      <c r="Q16" s="240">
        <f t="shared" si="0"/>
        <v>0</v>
      </c>
      <c r="R16" s="242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105</v>
      </c>
      <c r="L17" s="49">
        <v>9657</v>
      </c>
      <c r="M17" s="33">
        <f>33400+37466</f>
        <v>70866</v>
      </c>
      <c r="N17" s="34">
        <v>5124</v>
      </c>
      <c r="O17" s="35"/>
      <c r="P17" s="239">
        <f t="shared" si="1"/>
        <v>86318</v>
      </c>
      <c r="Q17" s="240">
        <f t="shared" si="0"/>
        <v>70</v>
      </c>
      <c r="R17" s="242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104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9">
        <f t="shared" si="1"/>
        <v>112260.5</v>
      </c>
      <c r="Q18" s="240">
        <f t="shared" si="0"/>
        <v>3.5</v>
      </c>
      <c r="R18" s="242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9">
        <f t="shared" si="1"/>
        <v>136132</v>
      </c>
      <c r="Q19" s="240">
        <f t="shared" si="0"/>
        <v>0</v>
      </c>
      <c r="R19" s="242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9">
        <f t="shared" si="1"/>
        <v>60594</v>
      </c>
      <c r="Q20" s="240">
        <f t="shared" si="0"/>
        <v>0</v>
      </c>
      <c r="R20" s="242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9">
        <f t="shared" si="1"/>
        <v>46506</v>
      </c>
      <c r="Q21" s="240">
        <f t="shared" si="0"/>
        <v>0</v>
      </c>
      <c r="R21" s="242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70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9">
        <f t="shared" si="1"/>
        <v>64392</v>
      </c>
      <c r="Q22" s="240">
        <f t="shared" si="0"/>
        <v>0</v>
      </c>
      <c r="R22" s="242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9">
        <f t="shared" si="1"/>
        <v>85305</v>
      </c>
      <c r="Q23" s="240">
        <f t="shared" si="0"/>
        <v>0</v>
      </c>
      <c r="R23" s="242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106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107</v>
      </c>
      <c r="L24" s="64">
        <v>8316.67</v>
      </c>
      <c r="M24" s="33">
        <f>38114+15000</f>
        <v>53114</v>
      </c>
      <c r="N24" s="34">
        <v>6184</v>
      </c>
      <c r="O24" s="35"/>
      <c r="P24" s="239">
        <f t="shared" si="1"/>
        <v>68721.67</v>
      </c>
      <c r="Q24" s="240">
        <f t="shared" si="0"/>
        <v>-0.33000000000174623</v>
      </c>
      <c r="R24" s="242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9">
        <f t="shared" si="1"/>
        <v>104132</v>
      </c>
      <c r="Q25" s="240">
        <f t="shared" si="0"/>
        <v>0</v>
      </c>
      <c r="R25" s="242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104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9">
        <f t="shared" si="1"/>
        <v>143460</v>
      </c>
      <c r="Q26" s="240">
        <f t="shared" si="0"/>
        <v>0</v>
      </c>
      <c r="R26" s="242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9">
        <f t="shared" si="1"/>
        <v>58259</v>
      </c>
      <c r="Q27" s="247">
        <f t="shared" si="0"/>
        <v>-100</v>
      </c>
      <c r="R27" s="242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9">
        <f t="shared" si="1"/>
        <v>42971</v>
      </c>
      <c r="Q28" s="247">
        <f t="shared" si="0"/>
        <v>100</v>
      </c>
      <c r="R28" s="242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9">
        <f t="shared" si="1"/>
        <v>68524</v>
      </c>
      <c r="Q29" s="240">
        <f t="shared" si="0"/>
        <v>0</v>
      </c>
      <c r="R29" s="242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70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9">
        <f t="shared" si="1"/>
        <v>79698</v>
      </c>
      <c r="Q30" s="240">
        <f t="shared" si="0"/>
        <v>0</v>
      </c>
      <c r="R30" s="242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108</v>
      </c>
      <c r="L31" s="79">
        <v>9657</v>
      </c>
      <c r="M31" s="33">
        <f>42916+26000</f>
        <v>68916</v>
      </c>
      <c r="N31" s="34">
        <v>20964</v>
      </c>
      <c r="O31" s="35"/>
      <c r="P31" s="239">
        <f t="shared" si="1"/>
        <v>99687</v>
      </c>
      <c r="Q31" s="240">
        <f t="shared" si="0"/>
        <v>0</v>
      </c>
      <c r="R31" s="242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9">
        <f t="shared" si="1"/>
        <v>110573</v>
      </c>
      <c r="Q32" s="240">
        <f t="shared" si="0"/>
        <v>0</v>
      </c>
      <c r="R32" s="242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9">
        <f t="shared" si="1"/>
        <v>144123</v>
      </c>
      <c r="Q33" s="240">
        <f t="shared" si="0"/>
        <v>0</v>
      </c>
      <c r="R33" s="242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9">
        <f t="shared" si="1"/>
        <v>76623</v>
      </c>
      <c r="Q34" s="240">
        <f t="shared" si="0"/>
        <v>0</v>
      </c>
      <c r="R34" s="242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9">
        <f t="shared" si="1"/>
        <v>0</v>
      </c>
      <c r="Q35" s="240">
        <f t="shared" si="0"/>
        <v>0</v>
      </c>
      <c r="R35" s="242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9">
        <f t="shared" si="1"/>
        <v>0</v>
      </c>
      <c r="Q36" s="240">
        <f t="shared" si="0"/>
        <v>0</v>
      </c>
      <c r="R36" s="242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114</v>
      </c>
      <c r="L37" s="81">
        <v>1392</v>
      </c>
      <c r="M37" s="33">
        <v>0</v>
      </c>
      <c r="N37" s="34">
        <v>0</v>
      </c>
      <c r="O37" s="35"/>
      <c r="P37" s="239">
        <v>0</v>
      </c>
      <c r="Q37" s="240">
        <f t="shared" si="0"/>
        <v>0</v>
      </c>
      <c r="R37" s="242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110</v>
      </c>
      <c r="L38" s="81">
        <v>979.68</v>
      </c>
      <c r="M38" s="33">
        <v>0</v>
      </c>
      <c r="N38" s="34">
        <v>0</v>
      </c>
      <c r="O38" s="35"/>
      <c r="P38" s="239">
        <v>0</v>
      </c>
      <c r="Q38" s="240">
        <f t="shared" si="0"/>
        <v>0</v>
      </c>
      <c r="R38" s="242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112</v>
      </c>
      <c r="L39" s="76">
        <v>549</v>
      </c>
      <c r="M39" s="33">
        <v>0</v>
      </c>
      <c r="N39" s="34">
        <v>0</v>
      </c>
      <c r="O39" s="35"/>
      <c r="P39" s="239">
        <v>0</v>
      </c>
      <c r="Q39" s="240">
        <f t="shared" si="0"/>
        <v>0</v>
      </c>
      <c r="R39" s="242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8" t="s">
        <v>111</v>
      </c>
      <c r="L40" s="76">
        <v>27676</v>
      </c>
      <c r="M40" s="33">
        <v>0</v>
      </c>
      <c r="N40" s="34">
        <v>0</v>
      </c>
      <c r="O40" s="35"/>
      <c r="P40" s="239">
        <v>0</v>
      </c>
      <c r="Q40" s="240">
        <f t="shared" si="0"/>
        <v>0</v>
      </c>
      <c r="R40" s="242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115</v>
      </c>
      <c r="K41" s="89" t="s">
        <v>113</v>
      </c>
      <c r="L41" s="76">
        <v>5407.19</v>
      </c>
      <c r="M41" s="33">
        <v>0</v>
      </c>
      <c r="N41" s="34">
        <v>0</v>
      </c>
      <c r="O41" s="35"/>
      <c r="P41" s="239">
        <v>0</v>
      </c>
      <c r="Q41" s="240">
        <f t="shared" si="0"/>
        <v>0</v>
      </c>
      <c r="R41" s="242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9">
        <v>0</v>
      </c>
      <c r="Q42" s="240">
        <f t="shared" si="0"/>
        <v>0</v>
      </c>
      <c r="R42" s="242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4">
        <f t="shared" si="1"/>
        <v>0</v>
      </c>
      <c r="Q43" s="245">
        <f t="shared" si="0"/>
        <v>0</v>
      </c>
      <c r="R43" s="246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2">
        <f>SUM(M5:M39)</f>
        <v>2238523</v>
      </c>
      <c r="N45" s="257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3"/>
      <c r="N46" s="258"/>
      <c r="P46" s="36"/>
      <c r="Q46" s="9"/>
      <c r="R46" s="13">
        <v>0</v>
      </c>
    </row>
    <row r="47" spans="1:19" ht="18" thickBot="1" x14ac:dyDescent="0.35">
      <c r="A47" s="23"/>
      <c r="B47" s="113"/>
      <c r="C47" s="108"/>
      <c r="D47" s="109"/>
      <c r="E47" s="114"/>
      <c r="F47" s="110"/>
      <c r="G47" s="111"/>
      <c r="H47" s="115"/>
      <c r="I47" s="91"/>
      <c r="J47" s="74"/>
      <c r="K47" s="116"/>
      <c r="L47" s="81"/>
      <c r="M47" s="105"/>
      <c r="N47" s="106"/>
      <c r="P47" s="36"/>
      <c r="Q47" s="9"/>
    </row>
    <row r="48" spans="1:19" ht="15.75" thickBot="1" x14ac:dyDescent="0.3">
      <c r="A48" s="23"/>
      <c r="B48" s="113"/>
      <c r="C48" s="25">
        <v>0</v>
      </c>
      <c r="D48" s="117"/>
      <c r="E48" s="118"/>
      <c r="F48" s="108"/>
      <c r="H48" s="119"/>
      <c r="I48" s="91"/>
      <c r="J48" s="120"/>
      <c r="K48" s="121"/>
      <c r="L48" s="9"/>
      <c r="M48" s="122"/>
      <c r="N48" s="34"/>
      <c r="P48" s="36"/>
      <c r="Q48" s="9"/>
    </row>
    <row r="49" spans="1:17" ht="16.5" thickBot="1" x14ac:dyDescent="0.3">
      <c r="B49" s="123" t="s">
        <v>11</v>
      </c>
      <c r="C49" s="124">
        <f>SUM(C5:C48)</f>
        <v>114331</v>
      </c>
      <c r="D49" s="125"/>
      <c r="E49" s="126" t="s">
        <v>11</v>
      </c>
      <c r="F49" s="127">
        <f>SUM(F5:F48)</f>
        <v>2467072</v>
      </c>
      <c r="G49" s="125"/>
      <c r="H49" s="128" t="s">
        <v>12</v>
      </c>
      <c r="I49" s="129">
        <f>SUM(I5:I48)</f>
        <v>14932.5</v>
      </c>
      <c r="J49" s="130"/>
      <c r="K49" s="131" t="s">
        <v>13</v>
      </c>
      <c r="L49" s="132">
        <f>SUM(L5:L48)</f>
        <v>75834.540000000008</v>
      </c>
      <c r="M49" s="133"/>
      <c r="N49" s="133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5"/>
      <c r="B51" s="136"/>
      <c r="C51" s="1"/>
      <c r="H51" s="259" t="s">
        <v>14</v>
      </c>
      <c r="I51" s="260"/>
      <c r="J51" s="137"/>
      <c r="K51" s="261">
        <f>I49+L49</f>
        <v>90767.040000000008</v>
      </c>
      <c r="L51" s="262"/>
      <c r="M51" s="263">
        <f>N45+M45</f>
        <v>2335781</v>
      </c>
      <c r="N51" s="264"/>
      <c r="P51" s="36"/>
      <c r="Q51" s="9"/>
    </row>
    <row r="52" spans="1:17" ht="15.75" x14ac:dyDescent="0.25">
      <c r="D52" s="256" t="s">
        <v>15</v>
      </c>
      <c r="E52" s="256"/>
      <c r="F52" s="138">
        <f>F49-K51-C49</f>
        <v>2261973.96</v>
      </c>
      <c r="I52" s="139"/>
      <c r="J52" s="140"/>
      <c r="P52" s="36"/>
      <c r="Q52" s="9"/>
    </row>
    <row r="53" spans="1:17" ht="18.75" x14ac:dyDescent="0.3">
      <c r="D53" s="274" t="s">
        <v>16</v>
      </c>
      <c r="E53" s="274"/>
      <c r="F53" s="133">
        <v>-2224189.7400000002</v>
      </c>
      <c r="I53" s="275" t="s">
        <v>17</v>
      </c>
      <c r="J53" s="276"/>
      <c r="K53" s="277">
        <f>F55+F56+F57</f>
        <v>296963.76999999973</v>
      </c>
      <c r="L53" s="278"/>
      <c r="P53" s="36"/>
      <c r="Q53" s="9"/>
    </row>
    <row r="54" spans="1:17" ht="19.5" thickBot="1" x14ac:dyDescent="0.35">
      <c r="D54" s="141"/>
      <c r="E54" s="142"/>
      <c r="F54" s="143">
        <v>0</v>
      </c>
      <c r="I54" s="144"/>
      <c r="J54" s="145"/>
      <c r="K54" s="146"/>
      <c r="L54" s="147"/>
    </row>
    <row r="55" spans="1:17" ht="19.5" thickTop="1" x14ac:dyDescent="0.3">
      <c r="C55" s="5" t="s">
        <v>9</v>
      </c>
      <c r="E55" s="135" t="s">
        <v>18</v>
      </c>
      <c r="F55" s="133">
        <f>SUM(F52:F54)</f>
        <v>37784.219999999739</v>
      </c>
      <c r="H55" s="23"/>
      <c r="I55" s="148" t="s">
        <v>19</v>
      </c>
      <c r="J55" s="149"/>
      <c r="K55" s="279">
        <f>-C4</f>
        <v>-223528.9</v>
      </c>
      <c r="L55" s="280"/>
    </row>
    <row r="56" spans="1:17" ht="16.5" thickBot="1" x14ac:dyDescent="0.3">
      <c r="D56" s="150" t="s">
        <v>20</v>
      </c>
      <c r="E56" s="135" t="s">
        <v>21</v>
      </c>
      <c r="F56" s="151">
        <v>28625</v>
      </c>
    </row>
    <row r="57" spans="1:17" ht="20.25" thickTop="1" thickBot="1" x14ac:dyDescent="0.35">
      <c r="C57" s="152">
        <v>44985</v>
      </c>
      <c r="D57" s="281" t="s">
        <v>22</v>
      </c>
      <c r="E57" s="282"/>
      <c r="F57" s="153">
        <v>230554.55</v>
      </c>
      <c r="I57" s="283" t="s">
        <v>23</v>
      </c>
      <c r="J57" s="284"/>
      <c r="K57" s="285">
        <f>K53+K55</f>
        <v>73434.869999999733</v>
      </c>
      <c r="L57" s="285"/>
    </row>
    <row r="58" spans="1:17" ht="17.25" x14ac:dyDescent="0.3">
      <c r="C58" s="154"/>
      <c r="D58" s="155"/>
      <c r="E58" s="156"/>
      <c r="F58" s="157"/>
      <c r="J58" s="158"/>
    </row>
    <row r="59" spans="1:17" ht="15" customHeight="1" x14ac:dyDescent="0.25">
      <c r="I59" s="159"/>
      <c r="J59" s="159"/>
      <c r="K59" s="160"/>
      <c r="L59" s="160"/>
    </row>
    <row r="60" spans="1:17" ht="16.5" customHeight="1" x14ac:dyDescent="0.25">
      <c r="B60" s="161"/>
      <c r="C60" s="162"/>
      <c r="D60" s="163"/>
      <c r="E60" s="36"/>
      <c r="I60" s="159"/>
      <c r="J60" s="159"/>
      <c r="K60" s="160"/>
      <c r="L60" s="160"/>
      <c r="M60" s="164"/>
      <c r="N60" s="135"/>
    </row>
    <row r="61" spans="1:17" ht="15.75" x14ac:dyDescent="0.25">
      <c r="B61" s="161"/>
      <c r="C61" s="165"/>
      <c r="E61" s="36"/>
      <c r="M61" s="164"/>
      <c r="N61" s="135"/>
    </row>
    <row r="62" spans="1:17" ht="15.75" x14ac:dyDescent="0.25">
      <c r="B62" s="161"/>
      <c r="C62" s="165"/>
      <c r="E62" s="36"/>
      <c r="F62" s="166"/>
      <c r="L62" s="167"/>
      <c r="M62" s="1"/>
    </row>
    <row r="63" spans="1:17" ht="15.75" x14ac:dyDescent="0.25">
      <c r="B63" s="161"/>
      <c r="C63" s="165"/>
      <c r="E63" s="36"/>
      <c r="M63" s="1"/>
    </row>
    <row r="64" spans="1:17" ht="15.75" x14ac:dyDescent="0.25">
      <c r="B64" s="161"/>
      <c r="C64" s="165"/>
      <c r="E64" s="36"/>
      <c r="F64" s="168"/>
      <c r="M64" s="1"/>
    </row>
    <row r="65" spans="5:13" x14ac:dyDescent="0.25">
      <c r="E65" s="169"/>
      <c r="F65" s="36"/>
      <c r="M65" s="1"/>
    </row>
    <row r="66" spans="5:13" x14ac:dyDescent="0.25">
      <c r="E66" s="169"/>
      <c r="F66" s="36"/>
      <c r="M66" s="1"/>
    </row>
    <row r="67" spans="5:13" x14ac:dyDescent="0.25">
      <c r="E67" s="169"/>
      <c r="F67" s="36"/>
      <c r="M67" s="1"/>
    </row>
    <row r="68" spans="5:13" x14ac:dyDescent="0.25">
      <c r="E68" s="169"/>
      <c r="F68" s="36"/>
      <c r="M68" s="1"/>
    </row>
    <row r="69" spans="5:13" x14ac:dyDescent="0.25">
      <c r="E69" s="169"/>
      <c r="F69" s="36"/>
      <c r="M69" s="1"/>
    </row>
    <row r="70" spans="5:13" x14ac:dyDescent="0.25">
      <c r="E70" s="169"/>
      <c r="F70" s="36"/>
      <c r="M70" s="1"/>
    </row>
    <row r="71" spans="5:13" x14ac:dyDescent="0.25">
      <c r="E71" s="169"/>
      <c r="F71" s="36"/>
      <c r="M71" s="1"/>
    </row>
    <row r="72" spans="5:13" x14ac:dyDescent="0.25">
      <c r="E72" s="169"/>
      <c r="F72" s="36"/>
      <c r="M72" s="1"/>
    </row>
    <row r="73" spans="5:13" x14ac:dyDescent="0.25">
      <c r="E73" s="169"/>
      <c r="F73" s="36"/>
      <c r="M73" s="1"/>
    </row>
    <row r="74" spans="5:13" x14ac:dyDescent="0.25">
      <c r="E74" s="169"/>
      <c r="F74" s="36"/>
      <c r="M74" s="1"/>
    </row>
    <row r="75" spans="5:13" x14ac:dyDescent="0.25">
      <c r="E75" s="169"/>
      <c r="F75" s="36"/>
      <c r="M75" s="1"/>
    </row>
    <row r="76" spans="5:13" x14ac:dyDescent="0.25">
      <c r="E76" s="169"/>
      <c r="F76" s="36"/>
    </row>
    <row r="77" spans="5:13" x14ac:dyDescent="0.25">
      <c r="F77" s="168"/>
    </row>
    <row r="78" spans="5:13" x14ac:dyDescent="0.25">
      <c r="F78" s="168"/>
    </row>
    <row r="79" spans="5:13" x14ac:dyDescent="0.25">
      <c r="F79" s="168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40" workbookViewId="0">
      <selection activeCell="C85" sqref="C85"/>
    </sheetView>
  </sheetViews>
  <sheetFormatPr baseColWidth="10" defaultRowHeight="15.75" x14ac:dyDescent="0.25"/>
  <cols>
    <col min="1" max="1" width="13.42578125" style="208" bestFit="1" customWidth="1"/>
    <col min="2" max="2" width="10.5703125" style="209" customWidth="1"/>
    <col min="3" max="3" width="17.5703125" style="1" customWidth="1"/>
    <col min="4" max="4" width="12.42578125" style="211" bestFit="1" customWidth="1"/>
    <col min="5" max="5" width="15.140625" style="1" bestFit="1" customWidth="1"/>
    <col min="6" max="6" width="19.5703125" style="1" bestFit="1" customWidth="1"/>
    <col min="7" max="9" width="11.42578125" style="135"/>
    <col min="10" max="11" width="17.140625" style="135" customWidth="1"/>
    <col min="12" max="16384" width="11.42578125" style="135"/>
  </cols>
  <sheetData>
    <row r="1" spans="1:7" ht="36.75" customHeight="1" thickTop="1" thickBot="1" x14ac:dyDescent="0.3">
      <c r="A1" s="213" t="s">
        <v>31</v>
      </c>
      <c r="B1" s="170"/>
      <c r="C1" s="171"/>
      <c r="D1" s="172"/>
      <c r="E1" s="171"/>
      <c r="F1" s="173" t="s">
        <v>24</v>
      </c>
    </row>
    <row r="2" spans="1:7" ht="16.5" thickBot="1" x14ac:dyDescent="0.3">
      <c r="A2" s="174" t="s">
        <v>25</v>
      </c>
      <c r="B2" s="175" t="s">
        <v>26</v>
      </c>
      <c r="C2" s="176" t="s">
        <v>27</v>
      </c>
      <c r="D2" s="177" t="s">
        <v>28</v>
      </c>
      <c r="E2" s="176" t="s">
        <v>29</v>
      </c>
      <c r="F2" s="178" t="s">
        <v>27</v>
      </c>
    </row>
    <row r="3" spans="1:7" ht="22.5" customHeight="1" x14ac:dyDescent="0.25">
      <c r="A3" s="183">
        <v>44956</v>
      </c>
      <c r="B3" s="184" t="s">
        <v>56</v>
      </c>
      <c r="C3" s="151">
        <v>78896</v>
      </c>
      <c r="D3" s="223">
        <v>44960</v>
      </c>
      <c r="E3" s="222">
        <v>78896</v>
      </c>
      <c r="F3" s="182">
        <f>C3-E3</f>
        <v>0</v>
      </c>
    </row>
    <row r="4" spans="1:7" ht="22.5" customHeight="1" x14ac:dyDescent="0.25">
      <c r="A4" s="183">
        <v>44958</v>
      </c>
      <c r="B4" s="184" t="s">
        <v>58</v>
      </c>
      <c r="C4" s="151">
        <v>3852.85</v>
      </c>
      <c r="D4" s="223">
        <v>44960</v>
      </c>
      <c r="E4" s="222">
        <v>3852.85</v>
      </c>
      <c r="F4" s="185">
        <f>C4-E4+F3</f>
        <v>0</v>
      </c>
    </row>
    <row r="5" spans="1:7" ht="21" customHeight="1" x14ac:dyDescent="0.25">
      <c r="A5" s="183">
        <v>44958</v>
      </c>
      <c r="B5" s="184" t="s">
        <v>57</v>
      </c>
      <c r="C5" s="151">
        <v>33129.599999999999</v>
      </c>
      <c r="D5" s="223">
        <v>44960</v>
      </c>
      <c r="E5" s="222">
        <v>33129.599999999999</v>
      </c>
      <c r="F5" s="185">
        <f t="shared" ref="F5:F68" si="0">C5-E5+F4</f>
        <v>0</v>
      </c>
    </row>
    <row r="6" spans="1:7" ht="21" customHeight="1" x14ac:dyDescent="0.3">
      <c r="A6" s="187">
        <v>44958</v>
      </c>
      <c r="B6" s="188" t="s">
        <v>59</v>
      </c>
      <c r="C6" s="151">
        <v>77299.399999999994</v>
      </c>
      <c r="D6" s="223">
        <v>44960</v>
      </c>
      <c r="E6" s="222">
        <v>77299.399999999994</v>
      </c>
      <c r="F6" s="185">
        <f t="shared" si="0"/>
        <v>0</v>
      </c>
      <c r="G6" s="186"/>
    </row>
    <row r="7" spans="1:7" ht="21" customHeight="1" x14ac:dyDescent="0.25">
      <c r="A7" s="187">
        <v>44959</v>
      </c>
      <c r="B7" s="188" t="s">
        <v>60</v>
      </c>
      <c r="C7" s="151">
        <v>83397.55</v>
      </c>
      <c r="D7" s="223">
        <v>44960</v>
      </c>
      <c r="E7" s="222">
        <v>83397.55</v>
      </c>
      <c r="F7" s="185">
        <f t="shared" si="0"/>
        <v>0</v>
      </c>
    </row>
    <row r="8" spans="1:7" ht="21" customHeight="1" x14ac:dyDescent="0.25">
      <c r="A8" s="187">
        <v>44959</v>
      </c>
      <c r="B8" s="188" t="s">
        <v>61</v>
      </c>
      <c r="C8" s="151">
        <v>44916</v>
      </c>
      <c r="D8" s="223">
        <v>44960</v>
      </c>
      <c r="E8" s="222">
        <v>44916</v>
      </c>
      <c r="F8" s="185">
        <f t="shared" si="0"/>
        <v>0</v>
      </c>
    </row>
    <row r="9" spans="1:7" ht="21" customHeight="1" x14ac:dyDescent="0.25">
      <c r="A9" s="183">
        <v>44960</v>
      </c>
      <c r="B9" s="184" t="s">
        <v>63</v>
      </c>
      <c r="C9" s="151">
        <v>59628.54</v>
      </c>
      <c r="D9" s="229">
        <v>44968</v>
      </c>
      <c r="E9" s="230">
        <v>59628.54</v>
      </c>
      <c r="F9" s="185">
        <f t="shared" si="0"/>
        <v>0</v>
      </c>
    </row>
    <row r="10" spans="1:7" ht="21" customHeight="1" x14ac:dyDescent="0.25">
      <c r="A10" s="183">
        <v>44960</v>
      </c>
      <c r="B10" s="184" t="s">
        <v>64</v>
      </c>
      <c r="C10" s="151">
        <v>34552</v>
      </c>
      <c r="D10" s="229">
        <v>44968</v>
      </c>
      <c r="E10" s="230">
        <v>34552</v>
      </c>
      <c r="F10" s="185">
        <f t="shared" si="0"/>
        <v>0</v>
      </c>
    </row>
    <row r="11" spans="1:7" ht="21" customHeight="1" x14ac:dyDescent="0.25">
      <c r="A11" s="183">
        <v>44961</v>
      </c>
      <c r="B11" s="184" t="s">
        <v>65</v>
      </c>
      <c r="C11" s="151">
        <v>111300.16</v>
      </c>
      <c r="D11" s="229">
        <v>44968</v>
      </c>
      <c r="E11" s="230">
        <v>111300.16</v>
      </c>
      <c r="F11" s="185">
        <f t="shared" si="0"/>
        <v>0</v>
      </c>
    </row>
    <row r="12" spans="1:7" ht="21" customHeight="1" x14ac:dyDescent="0.3">
      <c r="A12" s="183">
        <v>44963</v>
      </c>
      <c r="B12" s="184" t="s">
        <v>66</v>
      </c>
      <c r="C12" s="151">
        <v>9963</v>
      </c>
      <c r="D12" s="229">
        <v>44968</v>
      </c>
      <c r="E12" s="230">
        <v>9963</v>
      </c>
      <c r="F12" s="185">
        <f t="shared" si="0"/>
        <v>0</v>
      </c>
      <c r="G12" s="186"/>
    </row>
    <row r="13" spans="1:7" ht="21" customHeight="1" x14ac:dyDescent="0.25">
      <c r="A13" s="183">
        <v>44963</v>
      </c>
      <c r="B13" s="184" t="s">
        <v>67</v>
      </c>
      <c r="C13" s="151">
        <v>75529.25</v>
      </c>
      <c r="D13" s="229">
        <v>44968</v>
      </c>
      <c r="E13" s="230">
        <v>75529.25</v>
      </c>
      <c r="F13" s="185">
        <f t="shared" si="0"/>
        <v>0</v>
      </c>
    </row>
    <row r="14" spans="1:7" ht="21" customHeight="1" x14ac:dyDescent="0.25">
      <c r="A14" s="183">
        <v>44964</v>
      </c>
      <c r="B14" s="184" t="s">
        <v>78</v>
      </c>
      <c r="C14" s="151">
        <v>83670.740000000005</v>
      </c>
      <c r="D14" s="229">
        <v>44968</v>
      </c>
      <c r="E14" s="230">
        <v>83670.740000000005</v>
      </c>
      <c r="F14" s="185">
        <f t="shared" si="0"/>
        <v>0</v>
      </c>
    </row>
    <row r="15" spans="1:7" ht="21" customHeight="1" x14ac:dyDescent="0.25">
      <c r="A15" s="183">
        <v>44965</v>
      </c>
      <c r="B15" s="184" t="s">
        <v>79</v>
      </c>
      <c r="C15" s="151">
        <v>12446</v>
      </c>
      <c r="D15" s="229">
        <v>44968</v>
      </c>
      <c r="E15" s="230">
        <v>12446</v>
      </c>
      <c r="F15" s="185">
        <f t="shared" si="0"/>
        <v>0</v>
      </c>
    </row>
    <row r="16" spans="1:7" ht="21" customHeight="1" x14ac:dyDescent="0.25">
      <c r="A16" s="183">
        <v>44965</v>
      </c>
      <c r="B16" s="184" t="s">
        <v>80</v>
      </c>
      <c r="C16" s="151">
        <v>45123.76</v>
      </c>
      <c r="D16" s="229">
        <v>44968</v>
      </c>
      <c r="E16" s="230">
        <v>45123.76</v>
      </c>
      <c r="F16" s="185">
        <f t="shared" si="0"/>
        <v>0</v>
      </c>
    </row>
    <row r="17" spans="1:10" ht="21" customHeight="1" x14ac:dyDescent="0.25">
      <c r="A17" s="183">
        <v>44967</v>
      </c>
      <c r="B17" s="184" t="s">
        <v>81</v>
      </c>
      <c r="C17" s="151">
        <v>166731.16</v>
      </c>
      <c r="D17" s="229">
        <v>44968</v>
      </c>
      <c r="E17" s="230">
        <v>166731.16</v>
      </c>
      <c r="F17" s="185">
        <f t="shared" si="0"/>
        <v>0</v>
      </c>
    </row>
    <row r="18" spans="1:10" ht="21" customHeight="1" x14ac:dyDescent="0.25">
      <c r="A18" s="183">
        <v>44967</v>
      </c>
      <c r="B18" s="184" t="s">
        <v>82</v>
      </c>
      <c r="C18" s="151">
        <v>6377.4</v>
      </c>
      <c r="D18" s="229">
        <v>44968</v>
      </c>
      <c r="E18" s="230">
        <v>6377.4</v>
      </c>
      <c r="F18" s="185">
        <f t="shared" si="0"/>
        <v>0</v>
      </c>
    </row>
    <row r="19" spans="1:10" ht="21" customHeight="1" x14ac:dyDescent="0.25">
      <c r="A19" s="183">
        <v>44968</v>
      </c>
      <c r="B19" s="184" t="s">
        <v>83</v>
      </c>
      <c r="C19" s="151">
        <v>152217.42000000001</v>
      </c>
      <c r="D19" s="231">
        <v>44975</v>
      </c>
      <c r="E19" s="232">
        <v>152217.42000000001</v>
      </c>
      <c r="F19" s="185">
        <f t="shared" si="0"/>
        <v>0</v>
      </c>
    </row>
    <row r="20" spans="1:10" ht="21" customHeight="1" x14ac:dyDescent="0.25">
      <c r="A20" s="183">
        <v>44970</v>
      </c>
      <c r="B20" s="184" t="s">
        <v>84</v>
      </c>
      <c r="C20" s="151">
        <v>45703.76</v>
      </c>
      <c r="D20" s="231">
        <v>44975</v>
      </c>
      <c r="E20" s="232">
        <v>45703.76</v>
      </c>
      <c r="F20" s="185">
        <f t="shared" si="0"/>
        <v>0</v>
      </c>
    </row>
    <row r="21" spans="1:10" ht="24.75" customHeight="1" x14ac:dyDescent="0.25">
      <c r="A21" s="183">
        <v>44971</v>
      </c>
      <c r="B21" s="184" t="s">
        <v>85</v>
      </c>
      <c r="C21" s="151">
        <v>8278.6</v>
      </c>
      <c r="D21" s="231">
        <v>44975</v>
      </c>
      <c r="E21" s="232">
        <v>8278.6</v>
      </c>
      <c r="F21" s="185">
        <f t="shared" si="0"/>
        <v>0</v>
      </c>
    </row>
    <row r="22" spans="1:10" ht="21" customHeight="1" x14ac:dyDescent="0.25">
      <c r="A22" s="183">
        <v>44971</v>
      </c>
      <c r="B22" s="184" t="s">
        <v>86</v>
      </c>
      <c r="C22" s="151">
        <v>110776.46</v>
      </c>
      <c r="D22" s="231">
        <v>44975</v>
      </c>
      <c r="E22" s="232">
        <v>110776.46</v>
      </c>
      <c r="F22" s="185">
        <f t="shared" si="0"/>
        <v>0</v>
      </c>
    </row>
    <row r="23" spans="1:10" ht="21" customHeight="1" x14ac:dyDescent="0.25">
      <c r="A23" s="183">
        <v>44972</v>
      </c>
      <c r="B23" s="184" t="s">
        <v>87</v>
      </c>
      <c r="C23" s="151">
        <v>20044.8</v>
      </c>
      <c r="D23" s="231">
        <v>44975</v>
      </c>
      <c r="E23" s="232">
        <v>20044.8</v>
      </c>
      <c r="F23" s="185">
        <f t="shared" si="0"/>
        <v>0</v>
      </c>
    </row>
    <row r="24" spans="1:10" ht="21" customHeight="1" x14ac:dyDescent="0.3">
      <c r="A24" s="183">
        <v>44972</v>
      </c>
      <c r="B24" s="184" t="s">
        <v>88</v>
      </c>
      <c r="C24" s="151">
        <v>844.44</v>
      </c>
      <c r="D24" s="231">
        <v>44975</v>
      </c>
      <c r="E24" s="232">
        <v>844.44</v>
      </c>
      <c r="F24" s="185">
        <f t="shared" si="0"/>
        <v>0</v>
      </c>
      <c r="G24" s="186"/>
    </row>
    <row r="25" spans="1:10" ht="21" customHeight="1" x14ac:dyDescent="0.25">
      <c r="A25" s="183">
        <v>44973</v>
      </c>
      <c r="B25" s="184" t="s">
        <v>89</v>
      </c>
      <c r="C25" s="151">
        <v>69518.399999999994</v>
      </c>
      <c r="D25" s="231">
        <v>44975</v>
      </c>
      <c r="E25" s="232">
        <v>69518.399999999994</v>
      </c>
      <c r="F25" s="185">
        <f t="shared" si="0"/>
        <v>0</v>
      </c>
    </row>
    <row r="26" spans="1:10" ht="21" customHeight="1" x14ac:dyDescent="0.25">
      <c r="A26" s="183">
        <v>44974</v>
      </c>
      <c r="B26" s="184" t="s">
        <v>90</v>
      </c>
      <c r="C26" s="151">
        <v>105172.87</v>
      </c>
      <c r="D26" s="233">
        <v>44982</v>
      </c>
      <c r="E26" s="234">
        <v>105172.87</v>
      </c>
      <c r="F26" s="185">
        <f t="shared" si="0"/>
        <v>0</v>
      </c>
    </row>
    <row r="27" spans="1:10" ht="21" customHeight="1" x14ac:dyDescent="0.25">
      <c r="A27" s="183">
        <v>44975</v>
      </c>
      <c r="B27" s="184" t="s">
        <v>91</v>
      </c>
      <c r="C27" s="151">
        <v>116872.96000000001</v>
      </c>
      <c r="D27" s="233">
        <v>44982</v>
      </c>
      <c r="E27" s="234">
        <v>116872.96000000001</v>
      </c>
      <c r="F27" s="185">
        <f t="shared" si="0"/>
        <v>0</v>
      </c>
    </row>
    <row r="28" spans="1:10" ht="21" customHeight="1" x14ac:dyDescent="0.25">
      <c r="A28" s="183">
        <v>44975</v>
      </c>
      <c r="B28" s="184" t="s">
        <v>92</v>
      </c>
      <c r="C28" s="151">
        <v>4177.6000000000004</v>
      </c>
      <c r="D28" s="233">
        <v>44982</v>
      </c>
      <c r="E28" s="234">
        <v>4177.6000000000004</v>
      </c>
      <c r="F28" s="185">
        <f t="shared" si="0"/>
        <v>0</v>
      </c>
    </row>
    <row r="29" spans="1:10" ht="21" customHeight="1" x14ac:dyDescent="0.25">
      <c r="A29" s="183">
        <v>44975</v>
      </c>
      <c r="B29" s="184" t="s">
        <v>93</v>
      </c>
      <c r="C29" s="151">
        <v>16299.2</v>
      </c>
      <c r="D29" s="233">
        <v>44982</v>
      </c>
      <c r="E29" s="234">
        <v>16299.2</v>
      </c>
      <c r="F29" s="185">
        <f t="shared" si="0"/>
        <v>0</v>
      </c>
      <c r="J29" s="151">
        <v>0</v>
      </c>
    </row>
    <row r="30" spans="1:10" ht="21" customHeight="1" x14ac:dyDescent="0.25">
      <c r="A30" s="187">
        <v>44975</v>
      </c>
      <c r="B30" s="188" t="s">
        <v>94</v>
      </c>
      <c r="C30" s="151">
        <v>4728</v>
      </c>
      <c r="D30" s="233">
        <v>44982</v>
      </c>
      <c r="E30" s="234">
        <v>4728</v>
      </c>
      <c r="F30" s="185">
        <f t="shared" si="0"/>
        <v>0</v>
      </c>
      <c r="J30" s="151">
        <v>0</v>
      </c>
    </row>
    <row r="31" spans="1:10" ht="21" customHeight="1" x14ac:dyDescent="0.25">
      <c r="A31" s="187">
        <v>44978</v>
      </c>
      <c r="B31" s="188" t="s">
        <v>95</v>
      </c>
      <c r="C31" s="151">
        <v>152507.28</v>
      </c>
      <c r="D31" s="233">
        <v>44982</v>
      </c>
      <c r="E31" s="234">
        <v>152507.28</v>
      </c>
      <c r="F31" s="185">
        <f t="shared" si="0"/>
        <v>0</v>
      </c>
      <c r="J31" s="151">
        <v>0</v>
      </c>
    </row>
    <row r="32" spans="1:10" ht="21" customHeight="1" x14ac:dyDescent="0.3">
      <c r="A32" s="187">
        <v>44980</v>
      </c>
      <c r="B32" s="188" t="s">
        <v>96</v>
      </c>
      <c r="C32" s="151">
        <v>36653.4</v>
      </c>
      <c r="D32" s="233">
        <v>44982</v>
      </c>
      <c r="E32" s="234">
        <v>36653.4</v>
      </c>
      <c r="F32" s="185">
        <f t="shared" si="0"/>
        <v>0</v>
      </c>
      <c r="G32" s="186"/>
      <c r="J32" s="151">
        <v>0</v>
      </c>
    </row>
    <row r="33" spans="1:10" ht="21" customHeight="1" x14ac:dyDescent="0.25">
      <c r="A33" s="187">
        <v>44980</v>
      </c>
      <c r="B33" s="188" t="s">
        <v>100</v>
      </c>
      <c r="C33" s="151">
        <v>139527.16</v>
      </c>
      <c r="D33" s="233">
        <v>44982</v>
      </c>
      <c r="E33" s="234">
        <v>139527.16</v>
      </c>
      <c r="F33" s="185">
        <f t="shared" si="0"/>
        <v>0</v>
      </c>
      <c r="J33" s="151">
        <v>0</v>
      </c>
    </row>
    <row r="34" spans="1:10" ht="21" customHeight="1" x14ac:dyDescent="0.25">
      <c r="A34" s="187">
        <v>44982</v>
      </c>
      <c r="B34" s="188" t="s">
        <v>97</v>
      </c>
      <c r="C34" s="151">
        <v>146926.39000000001</v>
      </c>
      <c r="D34" s="187"/>
      <c r="E34" s="151"/>
      <c r="F34" s="185">
        <f t="shared" si="0"/>
        <v>146926.39000000001</v>
      </c>
      <c r="J34" s="151">
        <v>0</v>
      </c>
    </row>
    <row r="35" spans="1:10" ht="18.75" customHeight="1" x14ac:dyDescent="0.25">
      <c r="A35" s="187">
        <v>44982</v>
      </c>
      <c r="B35" s="188" t="s">
        <v>98</v>
      </c>
      <c r="C35" s="151">
        <v>77936.95</v>
      </c>
      <c r="D35" s="187"/>
      <c r="E35" s="151"/>
      <c r="F35" s="185">
        <f t="shared" si="0"/>
        <v>224863.34000000003</v>
      </c>
      <c r="J35" s="151">
        <v>0</v>
      </c>
    </row>
    <row r="36" spans="1:10" ht="18.75" customHeight="1" x14ac:dyDescent="0.25">
      <c r="A36" s="187">
        <v>44984</v>
      </c>
      <c r="B36" s="188" t="s">
        <v>99</v>
      </c>
      <c r="C36" s="151">
        <v>89190.64</v>
      </c>
      <c r="D36" s="187"/>
      <c r="E36" s="151"/>
      <c r="F36" s="185">
        <f t="shared" si="0"/>
        <v>314053.98000000004</v>
      </c>
      <c r="J36" s="135">
        <v>0</v>
      </c>
    </row>
    <row r="37" spans="1:10" ht="18.75" customHeight="1" x14ac:dyDescent="0.25">
      <c r="A37" s="187"/>
      <c r="B37" s="188"/>
      <c r="C37" s="151"/>
      <c r="D37" s="187"/>
      <c r="E37" s="151"/>
      <c r="F37" s="185">
        <f t="shared" si="0"/>
        <v>314053.98000000004</v>
      </c>
      <c r="J37" s="189">
        <f>SUM(J29:J36)</f>
        <v>0</v>
      </c>
    </row>
    <row r="38" spans="1:10" ht="18.75" customHeight="1" x14ac:dyDescent="0.25">
      <c r="A38" s="187"/>
      <c r="B38" s="188"/>
      <c r="C38" s="151"/>
      <c r="D38" s="187"/>
      <c r="E38" s="151"/>
      <c r="F38" s="185">
        <f t="shared" si="0"/>
        <v>314053.98000000004</v>
      </c>
    </row>
    <row r="39" spans="1:10" ht="18.75" customHeight="1" x14ac:dyDescent="0.25">
      <c r="A39" s="187"/>
      <c r="B39" s="188"/>
      <c r="C39" s="151"/>
      <c r="D39" s="187"/>
      <c r="E39" s="151"/>
      <c r="F39" s="185">
        <f t="shared" si="0"/>
        <v>314053.98000000004</v>
      </c>
    </row>
    <row r="40" spans="1:10" ht="18.75" customHeight="1" x14ac:dyDescent="0.25">
      <c r="A40" s="187"/>
      <c r="B40" s="188"/>
      <c r="C40" s="151"/>
      <c r="D40" s="187"/>
      <c r="E40" s="100"/>
      <c r="F40" s="185">
        <f t="shared" si="0"/>
        <v>314053.98000000004</v>
      </c>
    </row>
    <row r="41" spans="1:10" ht="18.75" customHeight="1" x14ac:dyDescent="0.25">
      <c r="A41" s="187"/>
      <c r="B41" s="188"/>
      <c r="C41" s="151"/>
      <c r="D41" s="187"/>
      <c r="E41" s="100"/>
      <c r="F41" s="185">
        <f t="shared" si="0"/>
        <v>314053.98000000004</v>
      </c>
    </row>
    <row r="42" spans="1:10" ht="18.75" customHeight="1" x14ac:dyDescent="0.25">
      <c r="A42" s="190"/>
      <c r="B42" s="191"/>
      <c r="C42" s="100"/>
      <c r="D42" s="187"/>
      <c r="E42" s="100"/>
      <c r="F42" s="185">
        <f t="shared" si="0"/>
        <v>314053.98000000004</v>
      </c>
    </row>
    <row r="43" spans="1:10" x14ac:dyDescent="0.25">
      <c r="A43" s="192"/>
      <c r="B43" s="193"/>
      <c r="C43" s="100"/>
      <c r="D43" s="194"/>
      <c r="E43" s="100"/>
      <c r="F43" s="185">
        <f t="shared" si="0"/>
        <v>314053.98000000004</v>
      </c>
    </row>
    <row r="44" spans="1:10" ht="15" customHeight="1" x14ac:dyDescent="0.25">
      <c r="A44" s="195"/>
      <c r="B44" s="196"/>
      <c r="C44" s="100"/>
      <c r="D44" s="194"/>
      <c r="E44" s="100"/>
      <c r="F44" s="185">
        <f t="shared" si="0"/>
        <v>314053.98000000004</v>
      </c>
    </row>
    <row r="45" spans="1:10" x14ac:dyDescent="0.25">
      <c r="A45" s="195"/>
      <c r="B45" s="196"/>
      <c r="C45" s="100"/>
      <c r="D45" s="194"/>
      <c r="E45" s="100"/>
      <c r="F45" s="185">
        <f t="shared" si="0"/>
        <v>314053.98000000004</v>
      </c>
    </row>
    <row r="46" spans="1:10" x14ac:dyDescent="0.25">
      <c r="A46" s="195"/>
      <c r="B46" s="196"/>
      <c r="C46" s="100"/>
      <c r="D46" s="194"/>
      <c r="E46" s="100"/>
      <c r="F46" s="185">
        <f t="shared" si="0"/>
        <v>314053.98000000004</v>
      </c>
    </row>
    <row r="47" spans="1:10" x14ac:dyDescent="0.25">
      <c r="A47" s="195"/>
      <c r="B47" s="196"/>
      <c r="C47" s="100"/>
      <c r="D47" s="194"/>
      <c r="E47" s="100"/>
      <c r="F47" s="185">
        <f t="shared" si="0"/>
        <v>314053.98000000004</v>
      </c>
    </row>
    <row r="48" spans="1:10" x14ac:dyDescent="0.25">
      <c r="A48" s="195"/>
      <c r="B48" s="196"/>
      <c r="C48" s="100"/>
      <c r="D48" s="194"/>
      <c r="E48" s="100"/>
      <c r="F48" s="185">
        <f t="shared" si="0"/>
        <v>314053.98000000004</v>
      </c>
    </row>
    <row r="49" spans="1:6" x14ac:dyDescent="0.25">
      <c r="A49" s="195"/>
      <c r="B49" s="196"/>
      <c r="C49" s="100"/>
      <c r="D49" s="194"/>
      <c r="E49" s="100"/>
      <c r="F49" s="185">
        <f t="shared" si="0"/>
        <v>314053.98000000004</v>
      </c>
    </row>
    <row r="50" spans="1:6" x14ac:dyDescent="0.25">
      <c r="A50" s="195"/>
      <c r="B50" s="196"/>
      <c r="C50" s="100"/>
      <c r="D50" s="194"/>
      <c r="E50" s="100"/>
      <c r="F50" s="185">
        <f t="shared" si="0"/>
        <v>314053.98000000004</v>
      </c>
    </row>
    <row r="51" spans="1:6" x14ac:dyDescent="0.25">
      <c r="A51" s="195"/>
      <c r="B51" s="196"/>
      <c r="C51" s="100"/>
      <c r="D51" s="194"/>
      <c r="E51" s="100"/>
      <c r="F51" s="185">
        <f t="shared" si="0"/>
        <v>314053.98000000004</v>
      </c>
    </row>
    <row r="52" spans="1:6" x14ac:dyDescent="0.25">
      <c r="A52" s="195"/>
      <c r="B52" s="196"/>
      <c r="C52" s="100"/>
      <c r="D52" s="194"/>
      <c r="E52" s="100"/>
      <c r="F52" s="185">
        <f t="shared" si="0"/>
        <v>314053.98000000004</v>
      </c>
    </row>
    <row r="53" spans="1:6" x14ac:dyDescent="0.25">
      <c r="A53" s="195"/>
      <c r="B53" s="196"/>
      <c r="C53" s="100"/>
      <c r="D53" s="194"/>
      <c r="E53" s="100"/>
      <c r="F53" s="185">
        <f t="shared" si="0"/>
        <v>314053.98000000004</v>
      </c>
    </row>
    <row r="54" spans="1:6" x14ac:dyDescent="0.25">
      <c r="A54" s="195"/>
      <c r="B54" s="196"/>
      <c r="C54" s="100"/>
      <c r="D54" s="194"/>
      <c r="E54" s="100"/>
      <c r="F54" s="185">
        <f t="shared" si="0"/>
        <v>314053.98000000004</v>
      </c>
    </row>
    <row r="55" spans="1:6" x14ac:dyDescent="0.25">
      <c r="A55" s="195"/>
      <c r="B55" s="196"/>
      <c r="C55" s="100"/>
      <c r="D55" s="194"/>
      <c r="E55" s="100"/>
      <c r="F55" s="185">
        <f t="shared" si="0"/>
        <v>314053.98000000004</v>
      </c>
    </row>
    <row r="56" spans="1:6" x14ac:dyDescent="0.25">
      <c r="A56" s="195"/>
      <c r="B56" s="196"/>
      <c r="C56" s="100"/>
      <c r="D56" s="194"/>
      <c r="E56" s="100"/>
      <c r="F56" s="185">
        <f t="shared" si="0"/>
        <v>314053.98000000004</v>
      </c>
    </row>
    <row r="57" spans="1:6" hidden="1" x14ac:dyDescent="0.25">
      <c r="A57" s="195"/>
      <c r="B57" s="196"/>
      <c r="C57" s="100"/>
      <c r="D57" s="194"/>
      <c r="E57" s="100"/>
      <c r="F57" s="185">
        <f t="shared" si="0"/>
        <v>314053.98000000004</v>
      </c>
    </row>
    <row r="58" spans="1:6" hidden="1" x14ac:dyDescent="0.25">
      <c r="A58" s="195"/>
      <c r="B58" s="196"/>
      <c r="C58" s="100"/>
      <c r="D58" s="194"/>
      <c r="E58" s="100"/>
      <c r="F58" s="185">
        <f t="shared" si="0"/>
        <v>314053.98000000004</v>
      </c>
    </row>
    <row r="59" spans="1:6" hidden="1" x14ac:dyDescent="0.25">
      <c r="A59" s="195"/>
      <c r="B59" s="196"/>
      <c r="C59" s="100"/>
      <c r="D59" s="194"/>
      <c r="E59" s="100"/>
      <c r="F59" s="185">
        <f t="shared" si="0"/>
        <v>314053.98000000004</v>
      </c>
    </row>
    <row r="60" spans="1:6" hidden="1" x14ac:dyDescent="0.25">
      <c r="A60" s="195"/>
      <c r="B60" s="196"/>
      <c r="C60" s="100"/>
      <c r="D60" s="194"/>
      <c r="E60" s="100"/>
      <c r="F60" s="185">
        <f t="shared" si="0"/>
        <v>314053.98000000004</v>
      </c>
    </row>
    <row r="61" spans="1:6" hidden="1" x14ac:dyDescent="0.25">
      <c r="A61" s="195"/>
      <c r="B61" s="196"/>
      <c r="C61" s="100"/>
      <c r="D61" s="194"/>
      <c r="E61" s="100"/>
      <c r="F61" s="185">
        <f t="shared" si="0"/>
        <v>314053.98000000004</v>
      </c>
    </row>
    <row r="62" spans="1:6" hidden="1" x14ac:dyDescent="0.25">
      <c r="A62" s="197"/>
      <c r="B62" s="198"/>
      <c r="C62" s="36"/>
      <c r="D62" s="199"/>
      <c r="E62" s="36"/>
      <c r="F62" s="185">
        <f t="shared" si="0"/>
        <v>314053.98000000004</v>
      </c>
    </row>
    <row r="63" spans="1:6" hidden="1" x14ac:dyDescent="0.25">
      <c r="A63" s="197"/>
      <c r="B63" s="198"/>
      <c r="C63" s="36"/>
      <c r="D63" s="199"/>
      <c r="E63" s="36"/>
      <c r="F63" s="185">
        <f t="shared" si="0"/>
        <v>314053.98000000004</v>
      </c>
    </row>
    <row r="64" spans="1:6" hidden="1" x14ac:dyDescent="0.25">
      <c r="A64" s="197"/>
      <c r="B64" s="198"/>
      <c r="C64" s="36"/>
      <c r="D64" s="199"/>
      <c r="E64" s="36"/>
      <c r="F64" s="185">
        <f t="shared" si="0"/>
        <v>314053.98000000004</v>
      </c>
    </row>
    <row r="65" spans="1:6" hidden="1" x14ac:dyDescent="0.25">
      <c r="A65" s="197"/>
      <c r="B65" s="198"/>
      <c r="C65" s="36"/>
      <c r="D65" s="199"/>
      <c r="E65" s="36"/>
      <c r="F65" s="185">
        <f t="shared" si="0"/>
        <v>314053.98000000004</v>
      </c>
    </row>
    <row r="66" spans="1:6" hidden="1" x14ac:dyDescent="0.25">
      <c r="A66" s="197"/>
      <c r="B66" s="198"/>
      <c r="C66" s="36"/>
      <c r="D66" s="199"/>
      <c r="E66" s="36"/>
      <c r="F66" s="185">
        <f t="shared" si="0"/>
        <v>314053.98000000004</v>
      </c>
    </row>
    <row r="67" spans="1:6" hidden="1" x14ac:dyDescent="0.25">
      <c r="A67" s="197"/>
      <c r="B67" s="198"/>
      <c r="C67" s="36"/>
      <c r="D67" s="199"/>
      <c r="E67" s="36"/>
      <c r="F67" s="185">
        <f t="shared" si="0"/>
        <v>314053.98000000004</v>
      </c>
    </row>
    <row r="68" spans="1:6" hidden="1" x14ac:dyDescent="0.25">
      <c r="A68" s="195"/>
      <c r="B68" s="200"/>
      <c r="C68" s="100"/>
      <c r="D68" s="194"/>
      <c r="E68" s="100"/>
      <c r="F68" s="185">
        <f t="shared" si="0"/>
        <v>314053.98000000004</v>
      </c>
    </row>
    <row r="69" spans="1:6" hidden="1" x14ac:dyDescent="0.25">
      <c r="A69" s="195"/>
      <c r="B69" s="200"/>
      <c r="C69" s="100"/>
      <c r="D69" s="194"/>
      <c r="E69" s="100"/>
      <c r="F69" s="185">
        <f t="shared" ref="F69:F78" si="1">C69-E69+F68</f>
        <v>314053.98000000004</v>
      </c>
    </row>
    <row r="70" spans="1:6" hidden="1" x14ac:dyDescent="0.25">
      <c r="A70" s="195"/>
      <c r="B70" s="200"/>
      <c r="C70" s="100"/>
      <c r="D70" s="194"/>
      <c r="E70" s="100"/>
      <c r="F70" s="185">
        <f t="shared" si="1"/>
        <v>314053.98000000004</v>
      </c>
    </row>
    <row r="71" spans="1:6" hidden="1" x14ac:dyDescent="0.25">
      <c r="A71" s="195"/>
      <c r="B71" s="200"/>
      <c r="C71" s="100"/>
      <c r="D71" s="194"/>
      <c r="E71" s="100"/>
      <c r="F71" s="185">
        <f t="shared" si="1"/>
        <v>314053.98000000004</v>
      </c>
    </row>
    <row r="72" spans="1:6" hidden="1" x14ac:dyDescent="0.25">
      <c r="A72" s="195"/>
      <c r="B72" s="200"/>
      <c r="C72" s="100"/>
      <c r="D72" s="194"/>
      <c r="E72" s="100"/>
      <c r="F72" s="185">
        <f t="shared" si="1"/>
        <v>314053.98000000004</v>
      </c>
    </row>
    <row r="73" spans="1:6" hidden="1" x14ac:dyDescent="0.25">
      <c r="A73" s="195"/>
      <c r="B73" s="200"/>
      <c r="C73" s="100"/>
      <c r="D73" s="194"/>
      <c r="E73" s="100"/>
      <c r="F73" s="185">
        <f t="shared" si="1"/>
        <v>314053.98000000004</v>
      </c>
    </row>
    <row r="74" spans="1:6" hidden="1" x14ac:dyDescent="0.25">
      <c r="A74" s="195"/>
      <c r="B74" s="200"/>
      <c r="C74" s="100"/>
      <c r="D74" s="194"/>
      <c r="E74" s="100"/>
      <c r="F74" s="185">
        <f t="shared" si="1"/>
        <v>314053.98000000004</v>
      </c>
    </row>
    <row r="75" spans="1:6" hidden="1" x14ac:dyDescent="0.25">
      <c r="A75" s="195"/>
      <c r="B75" s="200"/>
      <c r="C75" s="100"/>
      <c r="D75" s="194"/>
      <c r="E75" s="100"/>
      <c r="F75" s="185">
        <f t="shared" si="1"/>
        <v>314053.98000000004</v>
      </c>
    </row>
    <row r="76" spans="1:6" hidden="1" x14ac:dyDescent="0.25">
      <c r="A76" s="195"/>
      <c r="B76" s="200"/>
      <c r="C76" s="100"/>
      <c r="D76" s="194"/>
      <c r="E76" s="100"/>
      <c r="F76" s="185">
        <f t="shared" si="1"/>
        <v>314053.98000000004</v>
      </c>
    </row>
    <row r="77" spans="1:6" hidden="1" x14ac:dyDescent="0.25">
      <c r="A77" s="195"/>
      <c r="B77" s="200"/>
      <c r="C77" s="100"/>
      <c r="D77" s="194"/>
      <c r="E77" s="100"/>
      <c r="F77" s="185">
        <f t="shared" si="1"/>
        <v>314053.98000000004</v>
      </c>
    </row>
    <row r="78" spans="1:6" ht="16.5" thickBot="1" x14ac:dyDescent="0.3">
      <c r="A78" s="201"/>
      <c r="B78" s="202"/>
      <c r="C78" s="36">
        <v>0</v>
      </c>
      <c r="D78" s="199"/>
      <c r="E78" s="36"/>
      <c r="F78" s="185">
        <f t="shared" si="1"/>
        <v>314053.98000000004</v>
      </c>
    </row>
    <row r="79" spans="1:6" ht="19.5" thickBot="1" x14ac:dyDescent="0.35">
      <c r="A79" s="203"/>
      <c r="B79" s="204"/>
      <c r="C79" s="205">
        <f>SUM(C3:C78)</f>
        <v>2224189.7400000002</v>
      </c>
      <c r="D79" s="177"/>
      <c r="E79" s="206">
        <f>SUM(E3:E78)</f>
        <v>1910135.76</v>
      </c>
      <c r="F79" s="207">
        <f>F78</f>
        <v>314053.98000000004</v>
      </c>
    </row>
    <row r="80" spans="1:6" x14ac:dyDescent="0.25">
      <c r="D80" s="199"/>
    </row>
    <row r="81" spans="2:6" x14ac:dyDescent="0.25">
      <c r="D81" s="199"/>
    </row>
    <row r="82" spans="2:6" x14ac:dyDescent="0.25">
      <c r="B82" s="210"/>
    </row>
    <row r="83" spans="2:6" x14ac:dyDescent="0.25">
      <c r="B83" s="210"/>
    </row>
    <row r="84" spans="2:6" x14ac:dyDescent="0.25">
      <c r="B84" s="210"/>
    </row>
    <row r="85" spans="2:6" x14ac:dyDescent="0.25">
      <c r="B85" s="210"/>
      <c r="F85" s="135"/>
    </row>
    <row r="86" spans="2:6" x14ac:dyDescent="0.25">
      <c r="B86" s="210"/>
      <c r="F86" s="135"/>
    </row>
    <row r="87" spans="2:6" x14ac:dyDescent="0.25">
      <c r="B87" s="210"/>
      <c r="F87" s="135"/>
    </row>
    <row r="88" spans="2:6" x14ac:dyDescent="0.25">
      <c r="B88" s="210"/>
      <c r="F88" s="135"/>
    </row>
    <row r="89" spans="2:6" x14ac:dyDescent="0.25">
      <c r="B89" s="210"/>
      <c r="F89" s="135"/>
    </row>
    <row r="90" spans="2:6" x14ac:dyDescent="0.25">
      <c r="B90" s="210"/>
      <c r="F90" s="135"/>
    </row>
    <row r="91" spans="2:6" x14ac:dyDescent="0.25">
      <c r="B91" s="210"/>
      <c r="F91" s="135"/>
    </row>
    <row r="92" spans="2:6" x14ac:dyDescent="0.25">
      <c r="B92" s="210"/>
      <c r="F92" s="135"/>
    </row>
    <row r="93" spans="2:6" x14ac:dyDescent="0.25">
      <c r="B93" s="210"/>
      <c r="F93" s="135"/>
    </row>
    <row r="94" spans="2:6" x14ac:dyDescent="0.25">
      <c r="B94" s="210"/>
      <c r="E94" s="135"/>
      <c r="F94" s="135"/>
    </row>
    <row r="95" spans="2:6" x14ac:dyDescent="0.25">
      <c r="B95" s="210"/>
      <c r="E95" s="135"/>
      <c r="F95" s="135"/>
    </row>
    <row r="96" spans="2:6" x14ac:dyDescent="0.25">
      <c r="B96" s="210"/>
      <c r="E96" s="135"/>
      <c r="F96" s="135"/>
    </row>
    <row r="97" spans="2:6" x14ac:dyDescent="0.25">
      <c r="B97" s="210"/>
      <c r="E97" s="135"/>
      <c r="F97" s="135"/>
    </row>
    <row r="98" spans="2:6" x14ac:dyDescent="0.25">
      <c r="B98" s="210"/>
      <c r="E98" s="135"/>
      <c r="F98" s="135"/>
    </row>
    <row r="99" spans="2:6" x14ac:dyDescent="0.25">
      <c r="B99" s="210"/>
      <c r="E99" s="135"/>
      <c r="F99" s="135"/>
    </row>
    <row r="100" spans="2:6" x14ac:dyDescent="0.25">
      <c r="B100" s="210"/>
      <c r="E100" s="135"/>
    </row>
    <row r="101" spans="2:6" x14ac:dyDescent="0.25">
      <c r="B101" s="210"/>
      <c r="E101" s="135"/>
    </row>
    <row r="102" spans="2:6" x14ac:dyDescent="0.25">
      <c r="B102" s="210"/>
      <c r="E102" s="135"/>
    </row>
    <row r="103" spans="2:6" x14ac:dyDescent="0.25">
      <c r="B103" s="210"/>
      <c r="E103" s="135"/>
    </row>
    <row r="104" spans="2:6" x14ac:dyDescent="0.25">
      <c r="B104" s="210"/>
      <c r="E104" s="135"/>
    </row>
    <row r="105" spans="2:6" x14ac:dyDescent="0.25">
      <c r="B105" s="210"/>
      <c r="E105" s="135"/>
    </row>
    <row r="106" spans="2:6" x14ac:dyDescent="0.25">
      <c r="B106" s="210"/>
      <c r="E106" s="135"/>
    </row>
    <row r="107" spans="2:6" x14ac:dyDescent="0.25">
      <c r="B107" s="210"/>
      <c r="E107" s="135"/>
    </row>
    <row r="108" spans="2:6" x14ac:dyDescent="0.25">
      <c r="B108" s="210"/>
      <c r="E108" s="135"/>
    </row>
    <row r="109" spans="2:6" x14ac:dyDescent="0.25">
      <c r="B109" s="210"/>
    </row>
    <row r="110" spans="2:6" x14ac:dyDescent="0.25">
      <c r="B110" s="210"/>
    </row>
    <row r="111" spans="2:6" x14ac:dyDescent="0.25">
      <c r="B111" s="210"/>
    </row>
    <row r="112" spans="2:6" x14ac:dyDescent="0.25">
      <c r="B112" s="210"/>
    </row>
    <row r="113" spans="2:3" x14ac:dyDescent="0.25">
      <c r="B113" s="210"/>
    </row>
    <row r="114" spans="2:3" x14ac:dyDescent="0.25">
      <c r="B114" s="210"/>
    </row>
    <row r="115" spans="2:3" ht="18.75" x14ac:dyDescent="0.3">
      <c r="C115" s="2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90"/>
  <sheetViews>
    <sheetView topLeftCell="A10" workbookViewId="0">
      <selection activeCell="C36" sqref="C36"/>
    </sheetView>
  </sheetViews>
  <sheetFormatPr baseColWidth="10" defaultRowHeight="15" x14ac:dyDescent="0.25"/>
  <cols>
    <col min="1" max="1" width="2.5703125" customWidth="1"/>
    <col min="2" max="2" width="12.42578125" style="134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5"/>
      <c r="C1" s="267" t="s">
        <v>30</v>
      </c>
      <c r="D1" s="268"/>
      <c r="E1" s="268"/>
      <c r="F1" s="268"/>
      <c r="G1" s="268"/>
      <c r="H1" s="268"/>
      <c r="I1" s="268"/>
      <c r="J1" s="268"/>
      <c r="K1" s="268"/>
      <c r="L1" s="268"/>
      <c r="M1" s="268"/>
    </row>
    <row r="2" spans="1:21" ht="16.5" thickBot="1" x14ac:dyDescent="0.3">
      <c r="B2" s="266"/>
      <c r="C2" s="4"/>
      <c r="H2" s="6"/>
      <c r="I2" s="7"/>
      <c r="J2" s="8"/>
      <c r="L2" s="3"/>
      <c r="M2" s="7"/>
      <c r="N2" s="9"/>
    </row>
    <row r="3" spans="1:21" ht="21.75" thickBot="1" x14ac:dyDescent="0.35">
      <c r="B3" s="269" t="s">
        <v>0</v>
      </c>
      <c r="C3" s="270"/>
      <c r="D3" s="10"/>
      <c r="E3" s="11"/>
      <c r="F3" s="11"/>
      <c r="H3" s="271" t="s">
        <v>1</v>
      </c>
      <c r="I3" s="271"/>
      <c r="K3" s="13"/>
      <c r="L3" s="13"/>
      <c r="M3" s="6"/>
      <c r="R3" s="248" t="s">
        <v>2</v>
      </c>
    </row>
    <row r="4" spans="1:21" ht="20.25" thickTop="1" thickBot="1" x14ac:dyDescent="0.35">
      <c r="A4" s="14" t="s">
        <v>3</v>
      </c>
      <c r="B4" s="15"/>
      <c r="C4" s="16">
        <v>0</v>
      </c>
      <c r="D4" s="17">
        <v>44934</v>
      </c>
      <c r="E4" s="250" t="s">
        <v>4</v>
      </c>
      <c r="F4" s="251"/>
      <c r="H4" s="252" t="s">
        <v>5</v>
      </c>
      <c r="I4" s="253"/>
      <c r="J4" s="18"/>
      <c r="K4" s="19"/>
      <c r="L4" s="20"/>
      <c r="M4" s="21" t="s">
        <v>6</v>
      </c>
      <c r="N4" s="22" t="s">
        <v>7</v>
      </c>
      <c r="P4" s="254" t="s">
        <v>8</v>
      </c>
      <c r="Q4" s="255"/>
      <c r="R4" s="249"/>
    </row>
    <row r="5" spans="1:21" ht="18" thickBot="1" x14ac:dyDescent="0.35">
      <c r="A5" s="23" t="s">
        <v>9</v>
      </c>
      <c r="B5" s="24">
        <v>44935</v>
      </c>
      <c r="C5" s="25">
        <v>0</v>
      </c>
      <c r="D5" s="26"/>
      <c r="E5" s="27">
        <v>44935</v>
      </c>
      <c r="F5" s="28">
        <v>0</v>
      </c>
      <c r="G5" s="29"/>
      <c r="H5" s="30">
        <v>44935</v>
      </c>
      <c r="I5" s="31">
        <v>0</v>
      </c>
      <c r="J5" s="8"/>
      <c r="K5" s="32"/>
      <c r="L5" s="9"/>
      <c r="M5" s="33">
        <v>0</v>
      </c>
      <c r="N5" s="34">
        <v>0</v>
      </c>
      <c r="O5" s="35"/>
      <c r="P5" s="36">
        <f>N5+M5+L5+I5+C5</f>
        <v>0</v>
      </c>
      <c r="Q5" s="13">
        <f>P5-F5</f>
        <v>0</v>
      </c>
      <c r="R5" s="13">
        <v>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0</v>
      </c>
      <c r="G6" s="29"/>
      <c r="H6" s="30">
        <v>44936</v>
      </c>
      <c r="I6" s="31">
        <v>0</v>
      </c>
      <c r="J6" s="39"/>
      <c r="K6" s="40"/>
      <c r="L6" s="41"/>
      <c r="M6" s="33">
        <v>0</v>
      </c>
      <c r="N6" s="34">
        <v>0</v>
      </c>
      <c r="O6" s="35"/>
      <c r="P6" s="36">
        <f>N6+M6+L6+I6+C6</f>
        <v>0</v>
      </c>
      <c r="Q6" s="13">
        <f t="shared" ref="Q6:Q48" si="0">P6-F6</f>
        <v>0</v>
      </c>
      <c r="R6" s="13">
        <v>0</v>
      </c>
      <c r="S6" s="37"/>
      <c r="T6" s="9"/>
    </row>
    <row r="7" spans="1:21" ht="18" thickBot="1" x14ac:dyDescent="0.35">
      <c r="A7" s="23"/>
      <c r="B7" s="24">
        <v>44937</v>
      </c>
      <c r="C7" s="25">
        <v>0</v>
      </c>
      <c r="D7" s="42"/>
      <c r="E7" s="27">
        <v>44937</v>
      </c>
      <c r="F7" s="28">
        <v>0</v>
      </c>
      <c r="G7" s="29"/>
      <c r="H7" s="30">
        <v>44937</v>
      </c>
      <c r="I7" s="31">
        <v>0</v>
      </c>
      <c r="J7" s="39"/>
      <c r="K7" s="43"/>
      <c r="L7" s="41"/>
      <c r="M7" s="33">
        <v>0</v>
      </c>
      <c r="N7" s="34">
        <v>0</v>
      </c>
      <c r="O7" s="35"/>
      <c r="P7" s="36">
        <f>N7+M7+L7+I7+C7</f>
        <v>0</v>
      </c>
      <c r="Q7" s="13">
        <f t="shared" si="0"/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0</v>
      </c>
      <c r="G8" s="29"/>
      <c r="H8" s="30">
        <v>44938</v>
      </c>
      <c r="I8" s="31">
        <v>0</v>
      </c>
      <c r="J8" s="44"/>
      <c r="K8" s="45"/>
      <c r="L8" s="41"/>
      <c r="M8" s="33">
        <v>0</v>
      </c>
      <c r="N8" s="34">
        <v>0</v>
      </c>
      <c r="O8" s="35"/>
      <c r="P8" s="36">
        <f t="shared" ref="P8:P49" si="1">N8+M8+L8+I8+C8</f>
        <v>0</v>
      </c>
      <c r="Q8" s="13">
        <f t="shared" si="0"/>
        <v>0</v>
      </c>
      <c r="R8" s="13">
        <v>0</v>
      </c>
      <c r="S8" s="37"/>
    </row>
    <row r="9" spans="1:21" ht="18" thickBot="1" x14ac:dyDescent="0.35">
      <c r="A9" s="23"/>
      <c r="B9" s="24">
        <v>44939</v>
      </c>
      <c r="C9" s="25">
        <v>0</v>
      </c>
      <c r="D9" s="46"/>
      <c r="E9" s="27">
        <v>44939</v>
      </c>
      <c r="F9" s="28">
        <v>0</v>
      </c>
      <c r="G9" s="29"/>
      <c r="H9" s="30">
        <v>44939</v>
      </c>
      <c r="I9" s="31">
        <v>0</v>
      </c>
      <c r="J9" s="39"/>
      <c r="K9" s="47"/>
      <c r="L9" s="41"/>
      <c r="M9" s="33">
        <v>0</v>
      </c>
      <c r="N9" s="34">
        <v>0</v>
      </c>
      <c r="O9" s="35"/>
      <c r="P9" s="36">
        <f t="shared" si="1"/>
        <v>0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0</v>
      </c>
      <c r="G10" s="29"/>
      <c r="H10" s="30">
        <v>44940</v>
      </c>
      <c r="I10" s="31">
        <v>0</v>
      </c>
      <c r="J10" s="39"/>
      <c r="K10" s="48"/>
      <c r="L10" s="49"/>
      <c r="M10" s="33">
        <v>0</v>
      </c>
      <c r="N10" s="34">
        <v>0</v>
      </c>
      <c r="O10" s="35"/>
      <c r="P10" s="36">
        <f>N10+M10+L10+I10+C10</f>
        <v>0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0</v>
      </c>
      <c r="G11" s="29"/>
      <c r="H11" s="30">
        <v>44941</v>
      </c>
      <c r="I11" s="31">
        <v>0</v>
      </c>
      <c r="J11" s="44"/>
      <c r="K11" s="50"/>
      <c r="L11" s="41"/>
      <c r="M11" s="33">
        <v>0</v>
      </c>
      <c r="N11" s="34">
        <v>0</v>
      </c>
      <c r="O11" s="35"/>
      <c r="P11" s="36">
        <f>N11+M11+L11+I11+C11</f>
        <v>0</v>
      </c>
      <c r="Q11" s="13">
        <f t="shared" si="0"/>
        <v>0</v>
      </c>
      <c r="R11" s="13">
        <v>0</v>
      </c>
      <c r="S11" s="37"/>
    </row>
    <row r="12" spans="1:21" ht="18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0</v>
      </c>
      <c r="G12" s="29"/>
      <c r="H12" s="30">
        <v>44942</v>
      </c>
      <c r="I12" s="31">
        <v>0</v>
      </c>
      <c r="J12" s="39"/>
      <c r="K12" s="51"/>
      <c r="L12" s="41"/>
      <c r="M12" s="33">
        <v>0</v>
      </c>
      <c r="N12" s="34">
        <v>0</v>
      </c>
      <c r="O12" s="35"/>
      <c r="P12" s="36">
        <f t="shared" si="1"/>
        <v>0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0</v>
      </c>
      <c r="G13" s="29"/>
      <c r="H13" s="30">
        <v>44943</v>
      </c>
      <c r="I13" s="31">
        <v>0</v>
      </c>
      <c r="J13" s="39"/>
      <c r="K13" s="40"/>
      <c r="L13" s="41"/>
      <c r="M13" s="33">
        <v>0</v>
      </c>
      <c r="N13" s="34">
        <v>0</v>
      </c>
      <c r="O13" s="35"/>
      <c r="P13" s="36">
        <f t="shared" si="1"/>
        <v>0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0</v>
      </c>
      <c r="G14" s="29"/>
      <c r="H14" s="30">
        <v>44944</v>
      </c>
      <c r="I14" s="31">
        <v>0</v>
      </c>
      <c r="J14" s="39"/>
      <c r="K14" s="45"/>
      <c r="L14" s="41"/>
      <c r="M14" s="33">
        <v>0</v>
      </c>
      <c r="N14" s="34">
        <v>0</v>
      </c>
      <c r="O14" s="35"/>
      <c r="P14" s="36">
        <f t="shared" si="1"/>
        <v>0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0</v>
      </c>
      <c r="D15" s="46"/>
      <c r="E15" s="27">
        <v>44945</v>
      </c>
      <c r="F15" s="28">
        <v>0</v>
      </c>
      <c r="G15" s="29"/>
      <c r="H15" s="30">
        <v>44945</v>
      </c>
      <c r="I15" s="31">
        <v>0</v>
      </c>
      <c r="J15" s="39"/>
      <c r="K15" s="45"/>
      <c r="L15" s="41"/>
      <c r="M15" s="33">
        <v>0</v>
      </c>
      <c r="N15" s="34">
        <v>0</v>
      </c>
      <c r="O15" s="35"/>
      <c r="P15" s="36">
        <f t="shared" si="1"/>
        <v>0</v>
      </c>
      <c r="Q15" s="13">
        <f t="shared" si="0"/>
        <v>0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0</v>
      </c>
      <c r="G16" s="29"/>
      <c r="H16" s="30">
        <v>44946</v>
      </c>
      <c r="I16" s="31">
        <v>0</v>
      </c>
      <c r="J16" s="39"/>
      <c r="K16" s="45"/>
      <c r="L16" s="9"/>
      <c r="M16" s="33">
        <v>0</v>
      </c>
      <c r="N16" s="34">
        <v>0</v>
      </c>
      <c r="O16" s="35"/>
      <c r="P16" s="36">
        <f t="shared" si="1"/>
        <v>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0</v>
      </c>
      <c r="G17" s="29"/>
      <c r="H17" s="30">
        <v>44947</v>
      </c>
      <c r="I17" s="31">
        <v>0</v>
      </c>
      <c r="J17" s="39"/>
      <c r="K17" s="53"/>
      <c r="L17" s="49"/>
      <c r="M17" s="33">
        <v>0</v>
      </c>
      <c r="N17" s="34">
        <v>0</v>
      </c>
      <c r="O17" s="35"/>
      <c r="P17" s="36">
        <f t="shared" si="1"/>
        <v>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0</v>
      </c>
      <c r="D18" s="38"/>
      <c r="E18" s="27">
        <v>44948</v>
      </c>
      <c r="F18" s="28">
        <v>0</v>
      </c>
      <c r="G18" s="29"/>
      <c r="H18" s="30">
        <v>44948</v>
      </c>
      <c r="I18" s="31">
        <v>0</v>
      </c>
      <c r="J18" s="39"/>
      <c r="K18" s="54"/>
      <c r="L18" s="41"/>
      <c r="M18" s="33">
        <v>0</v>
      </c>
      <c r="N18" s="34">
        <v>0</v>
      </c>
      <c r="O18" s="35"/>
      <c r="P18" s="36">
        <f t="shared" si="1"/>
        <v>0</v>
      </c>
      <c r="Q18" s="13">
        <f t="shared" si="0"/>
        <v>0</v>
      </c>
      <c r="R18" s="13">
        <v>0</v>
      </c>
      <c r="S18" s="37"/>
    </row>
    <row r="19" spans="1:20" ht="18" thickBot="1" x14ac:dyDescent="0.35">
      <c r="A19" s="23"/>
      <c r="B19" s="24">
        <v>44949</v>
      </c>
      <c r="C19" s="25">
        <v>0</v>
      </c>
      <c r="D19" s="38"/>
      <c r="E19" s="27">
        <v>44949</v>
      </c>
      <c r="F19" s="28">
        <v>0</v>
      </c>
      <c r="G19" s="29"/>
      <c r="H19" s="30">
        <v>44949</v>
      </c>
      <c r="I19" s="31">
        <v>0</v>
      </c>
      <c r="J19" s="39"/>
      <c r="K19" s="55"/>
      <c r="L19" s="56"/>
      <c r="M19" s="33">
        <v>0</v>
      </c>
      <c r="N19" s="34">
        <v>0</v>
      </c>
      <c r="O19" s="35"/>
      <c r="P19" s="36">
        <f t="shared" si="1"/>
        <v>0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0</v>
      </c>
      <c r="G20" s="29"/>
      <c r="H20" s="30">
        <v>44950</v>
      </c>
      <c r="I20" s="31">
        <v>0</v>
      </c>
      <c r="J20" s="39"/>
      <c r="K20" s="57"/>
      <c r="L20" s="49"/>
      <c r="M20" s="33">
        <v>0</v>
      </c>
      <c r="N20" s="34">
        <v>0</v>
      </c>
      <c r="O20" s="35"/>
      <c r="P20" s="36">
        <f t="shared" si="1"/>
        <v>0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0</v>
      </c>
      <c r="D21" s="38"/>
      <c r="E21" s="27">
        <v>44951</v>
      </c>
      <c r="F21" s="28">
        <v>0</v>
      </c>
      <c r="G21" s="29"/>
      <c r="H21" s="30">
        <v>44951</v>
      </c>
      <c r="I21" s="31">
        <v>0</v>
      </c>
      <c r="J21" s="39"/>
      <c r="K21" s="58"/>
      <c r="L21" s="49"/>
      <c r="M21" s="33">
        <v>0</v>
      </c>
      <c r="N21" s="34">
        <v>0</v>
      </c>
      <c r="O21" s="35"/>
      <c r="P21" s="36">
        <f t="shared" si="1"/>
        <v>0</v>
      </c>
      <c r="Q21" s="13" t="s">
        <v>10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0</v>
      </c>
      <c r="G22" s="29"/>
      <c r="H22" s="30">
        <v>44952</v>
      </c>
      <c r="I22" s="31">
        <v>0</v>
      </c>
      <c r="J22" s="39"/>
      <c r="K22" s="45"/>
      <c r="L22" s="59"/>
      <c r="M22" s="33">
        <v>0</v>
      </c>
      <c r="N22" s="34">
        <v>0</v>
      </c>
      <c r="O22" s="35"/>
      <c r="P22" s="36">
        <f t="shared" si="1"/>
        <v>0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v>0</v>
      </c>
      <c r="D23" s="46"/>
      <c r="E23" s="27">
        <v>44953</v>
      </c>
      <c r="F23" s="28">
        <v>0</v>
      </c>
      <c r="G23" s="29"/>
      <c r="H23" s="30">
        <v>44953</v>
      </c>
      <c r="I23" s="31">
        <v>0</v>
      </c>
      <c r="J23" s="60"/>
      <c r="K23" s="61"/>
      <c r="L23" s="49"/>
      <c r="M23" s="33">
        <v>0</v>
      </c>
      <c r="N23" s="34">
        <v>0</v>
      </c>
      <c r="O23" s="35"/>
      <c r="P23" s="36">
        <f t="shared" si="1"/>
        <v>0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0</v>
      </c>
      <c r="G24" s="29"/>
      <c r="H24" s="30">
        <v>44954</v>
      </c>
      <c r="I24" s="31">
        <v>0</v>
      </c>
      <c r="J24" s="62"/>
      <c r="K24" s="63"/>
      <c r="L24" s="64"/>
      <c r="M24" s="33">
        <v>0</v>
      </c>
      <c r="N24" s="34">
        <v>0</v>
      </c>
      <c r="O24" s="35"/>
      <c r="P24" s="36">
        <f t="shared" si="1"/>
        <v>0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0</v>
      </c>
      <c r="G25" s="29"/>
      <c r="H25" s="30">
        <v>44955</v>
      </c>
      <c r="I25" s="31">
        <v>0</v>
      </c>
      <c r="J25" s="65"/>
      <c r="K25" s="66"/>
      <c r="L25" s="67"/>
      <c r="M25" s="33">
        <v>0</v>
      </c>
      <c r="N25" s="34">
        <v>0</v>
      </c>
      <c r="O25" s="35"/>
      <c r="P25" s="36">
        <f t="shared" si="1"/>
        <v>0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>
        <v>44956</v>
      </c>
      <c r="F26" s="28">
        <v>65454</v>
      </c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-65454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>
        <v>44957</v>
      </c>
      <c r="F27" s="28">
        <v>65983</v>
      </c>
      <c r="G27" s="29"/>
      <c r="H27" s="30"/>
      <c r="I27" s="31"/>
      <c r="J27" s="68"/>
      <c r="K27" s="69"/>
      <c r="L27" s="67"/>
      <c r="M27" s="33">
        <v>0</v>
      </c>
      <c r="N27" s="34">
        <v>0</v>
      </c>
      <c r="O27" s="35"/>
      <c r="P27" s="36">
        <f t="shared" si="1"/>
        <v>0</v>
      </c>
      <c r="Q27" s="13">
        <f t="shared" si="0"/>
        <v>-65983</v>
      </c>
      <c r="R27" s="13">
        <v>0</v>
      </c>
      <c r="S27" s="37"/>
    </row>
    <row r="28" spans="1:20" ht="18" thickBot="1" x14ac:dyDescent="0.35">
      <c r="A28" s="23"/>
      <c r="B28" s="24"/>
      <c r="C28" s="25"/>
      <c r="D28" s="42"/>
      <c r="E28" s="224">
        <v>44927</v>
      </c>
      <c r="F28" s="225">
        <v>0</v>
      </c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thickBot="1" x14ac:dyDescent="0.35">
      <c r="A29" s="23"/>
      <c r="B29" s="24"/>
      <c r="C29" s="25"/>
      <c r="D29" s="72"/>
      <c r="E29" s="27">
        <v>44928</v>
      </c>
      <c r="F29" s="90">
        <v>98421</v>
      </c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-98421</v>
      </c>
      <c r="R29" s="13">
        <v>0</v>
      </c>
      <c r="S29" s="37"/>
      <c r="T29" s="9"/>
    </row>
    <row r="30" spans="1:20" ht="18" thickBot="1" x14ac:dyDescent="0.35">
      <c r="A30" s="23"/>
      <c r="B30" s="24"/>
      <c r="C30" s="25"/>
      <c r="D30" s="72"/>
      <c r="E30" s="27">
        <v>44929</v>
      </c>
      <c r="F30" s="90">
        <v>79048</v>
      </c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-79048</v>
      </c>
      <c r="R30" s="13">
        <v>0</v>
      </c>
      <c r="S30" s="37"/>
    </row>
    <row r="31" spans="1:20" ht="18" thickBot="1" x14ac:dyDescent="0.35">
      <c r="A31" s="23"/>
      <c r="B31" s="24"/>
      <c r="C31" s="25"/>
      <c r="D31" s="77"/>
      <c r="E31" s="27">
        <v>44930</v>
      </c>
      <c r="F31" s="90">
        <v>66581</v>
      </c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-66581</v>
      </c>
      <c r="R31" s="13">
        <v>0</v>
      </c>
      <c r="S31" s="37"/>
    </row>
    <row r="32" spans="1:20" ht="18" thickBot="1" x14ac:dyDescent="0.35">
      <c r="A32" s="23"/>
      <c r="B32" s="24"/>
      <c r="C32" s="25"/>
      <c r="D32" s="82"/>
      <c r="E32" s="27">
        <v>44931</v>
      </c>
      <c r="F32" s="90">
        <v>103632</v>
      </c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-103632</v>
      </c>
      <c r="R32" s="13">
        <v>0</v>
      </c>
      <c r="S32" s="37"/>
    </row>
    <row r="33" spans="1:19" ht="18" thickBot="1" x14ac:dyDescent="0.35">
      <c r="A33" s="23"/>
      <c r="B33" s="24"/>
      <c r="C33" s="25"/>
      <c r="D33" s="80"/>
      <c r="E33" s="27">
        <v>44932</v>
      </c>
      <c r="F33" s="90">
        <v>122830</v>
      </c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-122830</v>
      </c>
      <c r="R33" s="13">
        <v>0</v>
      </c>
      <c r="S33" s="37"/>
    </row>
    <row r="34" spans="1:19" ht="18" thickBot="1" x14ac:dyDescent="0.35">
      <c r="A34" s="23"/>
      <c r="B34" s="24"/>
      <c r="C34" s="25"/>
      <c r="D34" s="82"/>
      <c r="E34" s="27">
        <v>44933</v>
      </c>
      <c r="F34" s="90">
        <v>79649</v>
      </c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-79649</v>
      </c>
      <c r="R34" s="13">
        <v>0</v>
      </c>
      <c r="S34" s="37"/>
    </row>
    <row r="35" spans="1:19" ht="18" thickBot="1" x14ac:dyDescent="0.35">
      <c r="A35" s="23"/>
      <c r="B35" s="24"/>
      <c r="C35" s="25"/>
      <c r="D35" s="77"/>
      <c r="E35" s="27">
        <v>44934</v>
      </c>
      <c r="F35" s="90">
        <v>99106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-99106</v>
      </c>
      <c r="R35" s="13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/>
      <c r="K48" s="89"/>
      <c r="L48" s="76"/>
      <c r="M48" s="92">
        <v>0</v>
      </c>
      <c r="N48" s="93"/>
      <c r="O48" s="35"/>
      <c r="P48" s="36">
        <f t="shared" si="1"/>
        <v>0</v>
      </c>
      <c r="Q48" s="13">
        <f t="shared" si="0"/>
        <v>0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/>
      <c r="K49" s="97"/>
      <c r="L49" s="76"/>
      <c r="M49" s="272">
        <f>SUM(M5:M39)</f>
        <v>0</v>
      </c>
      <c r="N49" s="257">
        <f>SUM(N5:N39)</f>
        <v>0</v>
      </c>
      <c r="P49" s="98">
        <f t="shared" si="1"/>
        <v>0</v>
      </c>
      <c r="Q49" s="99">
        <f>SUM(Q5:Q39)</f>
        <v>-780704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/>
      <c r="K50" s="102"/>
      <c r="L50" s="76"/>
      <c r="M50" s="273"/>
      <c r="N50" s="258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8" thickBot="1" x14ac:dyDescent="0.35">
      <c r="A52" s="23"/>
      <c r="B52" s="24"/>
      <c r="C52" s="100"/>
      <c r="D52" s="94"/>
      <c r="E52" s="27"/>
      <c r="F52" s="103"/>
      <c r="G52" s="104"/>
      <c r="H52" s="30"/>
      <c r="I52" s="91"/>
      <c r="J52" s="74"/>
      <c r="K52" s="78"/>
      <c r="L52" s="81"/>
      <c r="M52" s="105"/>
      <c r="N52" s="106"/>
      <c r="P52" s="36"/>
      <c r="Q52" s="9"/>
    </row>
    <row r="53" spans="1:18" ht="18" thickBot="1" x14ac:dyDescent="0.35">
      <c r="A53" s="23"/>
      <c r="B53" s="24"/>
      <c r="C53" s="100"/>
      <c r="D53" s="94"/>
      <c r="E53" s="27"/>
      <c r="F53" s="103"/>
      <c r="G53" s="104"/>
      <c r="H53" s="30"/>
      <c r="I53" s="91"/>
      <c r="J53" s="74"/>
      <c r="K53" s="107"/>
      <c r="L53" s="81"/>
      <c r="M53" s="105"/>
      <c r="N53" s="106"/>
      <c r="P53" s="36"/>
      <c r="Q53" s="9"/>
    </row>
    <row r="54" spans="1:18" ht="18" thickBot="1" x14ac:dyDescent="0.35">
      <c r="A54" s="23"/>
      <c r="B54" s="24"/>
      <c r="C54" s="100"/>
      <c r="D54" s="94"/>
      <c r="E54" s="27"/>
      <c r="F54" s="103"/>
      <c r="G54" s="104"/>
      <c r="H54" s="30"/>
      <c r="I54" s="91"/>
      <c r="J54" s="74"/>
      <c r="K54" s="78"/>
      <c r="L54" s="81"/>
      <c r="M54" s="105"/>
      <c r="N54" s="106"/>
      <c r="P54" s="36"/>
      <c r="Q54" s="9"/>
    </row>
    <row r="55" spans="1:18" ht="18" thickBot="1" x14ac:dyDescent="0.35">
      <c r="A55" s="23"/>
      <c r="B55" s="24"/>
      <c r="C55" s="108"/>
      <c r="D55" s="109"/>
      <c r="E55" s="27"/>
      <c r="F55" s="110"/>
      <c r="G55" s="111"/>
      <c r="H55" s="30"/>
      <c r="I55" s="91"/>
      <c r="J55" s="74"/>
      <c r="K55" s="112"/>
      <c r="L55" s="81"/>
      <c r="M55" s="105"/>
      <c r="N55" s="106"/>
      <c r="P55" s="36"/>
      <c r="Q55" s="9"/>
    </row>
    <row r="56" spans="1:18" ht="18" thickBot="1" x14ac:dyDescent="0.35">
      <c r="A56" s="23"/>
      <c r="B56" s="113"/>
      <c r="C56" s="108"/>
      <c r="D56" s="109"/>
      <c r="E56" s="114"/>
      <c r="F56" s="110"/>
      <c r="G56" s="111"/>
      <c r="H56" s="115"/>
      <c r="I56" s="91"/>
      <c r="J56" s="74"/>
      <c r="K56" s="116"/>
      <c r="L56" s="81"/>
      <c r="M56" s="105"/>
      <c r="N56" s="106"/>
      <c r="P56" s="36"/>
      <c r="Q56" s="9"/>
    </row>
    <row r="57" spans="1:18" ht="18" thickBot="1" x14ac:dyDescent="0.35">
      <c r="A57" s="23"/>
      <c r="B57" s="113"/>
      <c r="C57" s="108"/>
      <c r="D57" s="109"/>
      <c r="E57" s="114"/>
      <c r="F57" s="110"/>
      <c r="G57" s="111"/>
      <c r="H57" s="115"/>
      <c r="I57" s="91"/>
      <c r="J57" s="74"/>
      <c r="K57" s="116"/>
      <c r="L57" s="81"/>
      <c r="M57" s="105"/>
      <c r="N57" s="106"/>
      <c r="P57" s="36"/>
      <c r="Q57" s="9"/>
    </row>
    <row r="58" spans="1:18" ht="18" thickBot="1" x14ac:dyDescent="0.35">
      <c r="A58" s="23"/>
      <c r="B58" s="113"/>
      <c r="C58" s="108"/>
      <c r="D58" s="109"/>
      <c r="E58" s="114"/>
      <c r="F58" s="110"/>
      <c r="G58" s="111"/>
      <c r="H58" s="115"/>
      <c r="I58" s="91"/>
      <c r="J58" s="74"/>
      <c r="K58" s="116"/>
      <c r="L58" s="81"/>
      <c r="M58" s="105"/>
      <c r="N58" s="106"/>
      <c r="P58" s="36"/>
      <c r="Q58" s="9"/>
    </row>
    <row r="59" spans="1:18" ht="15.75" thickBot="1" x14ac:dyDescent="0.3">
      <c r="A59" s="23"/>
      <c r="B59" s="113"/>
      <c r="C59" s="25">
        <v>0</v>
      </c>
      <c r="D59" s="117"/>
      <c r="E59" s="118"/>
      <c r="F59" s="108"/>
      <c r="H59" s="119"/>
      <c r="I59" s="91"/>
      <c r="J59" s="120"/>
      <c r="K59" s="121"/>
      <c r="L59" s="9"/>
      <c r="M59" s="122"/>
      <c r="N59" s="34"/>
      <c r="P59" s="36"/>
      <c r="Q59" s="9"/>
    </row>
    <row r="60" spans="1:18" ht="16.5" thickBot="1" x14ac:dyDescent="0.3">
      <c r="B60" s="123" t="s">
        <v>11</v>
      </c>
      <c r="C60" s="124">
        <f>SUM(C5:C59)</f>
        <v>0</v>
      </c>
      <c r="D60" s="125"/>
      <c r="E60" s="126" t="s">
        <v>11</v>
      </c>
      <c r="F60" s="127">
        <f>SUM(F5:F59)</f>
        <v>780704</v>
      </c>
      <c r="G60" s="125"/>
      <c r="H60" s="128" t="s">
        <v>12</v>
      </c>
      <c r="I60" s="129">
        <f>SUM(I5:I59)</f>
        <v>0</v>
      </c>
      <c r="J60" s="130"/>
      <c r="K60" s="131" t="s">
        <v>13</v>
      </c>
      <c r="L60" s="132">
        <f>SUM(L5:L59)</f>
        <v>0</v>
      </c>
      <c r="M60" s="133"/>
      <c r="N60" s="133"/>
      <c r="P60" s="36"/>
      <c r="Q60" s="9"/>
    </row>
    <row r="61" spans="1:18" ht="16.5" thickTop="1" thickBot="1" x14ac:dyDescent="0.3">
      <c r="C61" s="4" t="s">
        <v>9</v>
      </c>
      <c r="P61" s="36"/>
      <c r="Q61" s="9"/>
    </row>
    <row r="62" spans="1:18" ht="19.5" thickBot="1" x14ac:dyDescent="0.3">
      <c r="A62" s="135"/>
      <c r="B62" s="136"/>
      <c r="C62" s="1"/>
      <c r="H62" s="259" t="s">
        <v>14</v>
      </c>
      <c r="I62" s="260"/>
      <c r="J62" s="137"/>
      <c r="K62" s="261">
        <f>I60+L60</f>
        <v>0</v>
      </c>
      <c r="L62" s="262"/>
      <c r="M62" s="263">
        <f>N49+M49</f>
        <v>0</v>
      </c>
      <c r="N62" s="264"/>
      <c r="P62" s="36"/>
      <c r="Q62" s="9"/>
    </row>
    <row r="63" spans="1:18" ht="15.75" x14ac:dyDescent="0.25">
      <c r="D63" s="256" t="s">
        <v>15</v>
      </c>
      <c r="E63" s="256"/>
      <c r="F63" s="138">
        <f>F60-K62-C60</f>
        <v>780704</v>
      </c>
      <c r="I63" s="139"/>
      <c r="J63" s="140"/>
      <c r="P63" s="36"/>
      <c r="Q63" s="9"/>
    </row>
    <row r="64" spans="1:18" ht="18.75" x14ac:dyDescent="0.3">
      <c r="D64" s="274" t="s">
        <v>16</v>
      </c>
      <c r="E64" s="274"/>
      <c r="F64" s="133">
        <v>-1524395.48</v>
      </c>
      <c r="I64" s="275" t="s">
        <v>17</v>
      </c>
      <c r="J64" s="276"/>
      <c r="K64" s="277">
        <f>F66+F67+F68</f>
        <v>-520162.57999999996</v>
      </c>
      <c r="L64" s="278"/>
      <c r="P64" s="36"/>
      <c r="Q64" s="9"/>
    </row>
    <row r="65" spans="2:14" ht="19.5" thickBot="1" x14ac:dyDescent="0.35">
      <c r="D65" s="141"/>
      <c r="E65" s="142"/>
      <c r="F65" s="143">
        <v>0</v>
      </c>
      <c r="I65" s="144"/>
      <c r="J65" s="145"/>
      <c r="K65" s="146"/>
      <c r="L65" s="147"/>
    </row>
    <row r="66" spans="2:14" ht="19.5" thickTop="1" x14ac:dyDescent="0.3">
      <c r="C66" s="5" t="s">
        <v>9</v>
      </c>
      <c r="E66" s="135" t="s">
        <v>18</v>
      </c>
      <c r="F66" s="133">
        <f>SUM(F63:F65)</f>
        <v>-743691.48</v>
      </c>
      <c r="H66" s="23"/>
      <c r="I66" s="148" t="s">
        <v>19</v>
      </c>
      <c r="J66" s="149"/>
      <c r="K66" s="279">
        <f>-C4</f>
        <v>0</v>
      </c>
      <c r="L66" s="280"/>
    </row>
    <row r="67" spans="2:14" ht="16.5" thickBot="1" x14ac:dyDescent="0.3">
      <c r="D67" s="150" t="s">
        <v>20</v>
      </c>
      <c r="E67" s="135" t="s">
        <v>21</v>
      </c>
      <c r="F67" s="151">
        <v>0</v>
      </c>
    </row>
    <row r="68" spans="2:14" ht="20.25" thickTop="1" thickBot="1" x14ac:dyDescent="0.35">
      <c r="C68" s="152">
        <v>44955</v>
      </c>
      <c r="D68" s="281" t="s">
        <v>22</v>
      </c>
      <c r="E68" s="282"/>
      <c r="F68" s="153">
        <v>223528.9</v>
      </c>
      <c r="I68" s="289" t="s">
        <v>23</v>
      </c>
      <c r="J68" s="290"/>
      <c r="K68" s="291">
        <f>K64+K66</f>
        <v>-520162.57999999996</v>
      </c>
      <c r="L68" s="291"/>
    </row>
    <row r="69" spans="2:14" ht="17.25" x14ac:dyDescent="0.3">
      <c r="C69" s="154"/>
      <c r="D69" s="155"/>
      <c r="E69" s="156"/>
      <c r="F69" s="157"/>
      <c r="J69" s="158"/>
    </row>
    <row r="70" spans="2:14" ht="15" customHeight="1" x14ac:dyDescent="0.25">
      <c r="I70" s="159"/>
      <c r="J70" s="159"/>
      <c r="K70" s="160"/>
      <c r="L70" s="160"/>
    </row>
    <row r="71" spans="2:14" ht="16.5" customHeight="1" x14ac:dyDescent="0.25">
      <c r="B71" s="161"/>
      <c r="C71" s="162"/>
      <c r="D71" s="163"/>
      <c r="E71" s="36"/>
      <c r="I71" s="159"/>
      <c r="J71" s="159"/>
      <c r="K71" s="160"/>
      <c r="L71" s="160"/>
      <c r="M71" s="164"/>
      <c r="N71" s="135"/>
    </row>
    <row r="72" spans="2:14" ht="15.75" x14ac:dyDescent="0.25">
      <c r="B72" s="161"/>
      <c r="C72" s="165"/>
      <c r="E72" s="36"/>
      <c r="M72" s="164"/>
      <c r="N72" s="135"/>
    </row>
    <row r="73" spans="2:14" ht="15.75" x14ac:dyDescent="0.25">
      <c r="B73" s="161"/>
      <c r="C73" s="165"/>
      <c r="E73" s="36"/>
      <c r="F73" s="166"/>
      <c r="L73" s="167"/>
      <c r="M73" s="1"/>
    </row>
    <row r="74" spans="2:14" ht="15.75" x14ac:dyDescent="0.25">
      <c r="B74" s="161"/>
      <c r="C74" s="165"/>
      <c r="E74" s="36"/>
      <c r="M74" s="1"/>
    </row>
    <row r="75" spans="2:14" ht="15.75" x14ac:dyDescent="0.25">
      <c r="B75" s="161"/>
      <c r="C75" s="165"/>
      <c r="E75" s="36"/>
      <c r="F75" s="168"/>
      <c r="M75" s="1"/>
    </row>
    <row r="76" spans="2:14" x14ac:dyDescent="0.25">
      <c r="E76" s="169"/>
      <c r="F76" s="36"/>
      <c r="M76" s="1"/>
    </row>
    <row r="77" spans="2:14" x14ac:dyDescent="0.25">
      <c r="E77" s="169"/>
      <c r="F77" s="36"/>
      <c r="M77" s="1"/>
    </row>
    <row r="78" spans="2:14" x14ac:dyDescent="0.25">
      <c r="E78" s="169"/>
      <c r="F78" s="36"/>
      <c r="M78" s="1"/>
    </row>
    <row r="79" spans="2:14" x14ac:dyDescent="0.25">
      <c r="E79" s="169"/>
      <c r="F79" s="36"/>
      <c r="M79" s="1"/>
    </row>
    <row r="80" spans="2:14" x14ac:dyDescent="0.25">
      <c r="E80" s="169"/>
      <c r="F80" s="36"/>
      <c r="M80" s="1"/>
    </row>
    <row r="81" spans="5:13" x14ac:dyDescent="0.25">
      <c r="E81" s="169"/>
      <c r="F81" s="36"/>
      <c r="M81" s="1"/>
    </row>
    <row r="82" spans="5:13" x14ac:dyDescent="0.25">
      <c r="E82" s="169"/>
      <c r="F82" s="36"/>
      <c r="M82" s="1"/>
    </row>
    <row r="83" spans="5:13" x14ac:dyDescent="0.25">
      <c r="E83" s="169"/>
      <c r="F83" s="36"/>
      <c r="M83" s="1"/>
    </row>
    <row r="84" spans="5:13" x14ac:dyDescent="0.25">
      <c r="E84" s="169"/>
      <c r="F84" s="36"/>
      <c r="M84" s="1"/>
    </row>
    <row r="85" spans="5:13" x14ac:dyDescent="0.25">
      <c r="E85" s="169"/>
      <c r="F85" s="36"/>
      <c r="M85" s="1"/>
    </row>
    <row r="86" spans="5:13" x14ac:dyDescent="0.25">
      <c r="E86" s="169"/>
      <c r="F86" s="36"/>
      <c r="M86" s="1"/>
    </row>
    <row r="87" spans="5:13" x14ac:dyDescent="0.25">
      <c r="E87" s="169"/>
      <c r="F87" s="36"/>
    </row>
    <row r="88" spans="5:13" x14ac:dyDescent="0.25">
      <c r="F88" s="168"/>
    </row>
    <row r="89" spans="5:13" x14ac:dyDescent="0.25">
      <c r="F89" s="168"/>
    </row>
    <row r="90" spans="5:13" x14ac:dyDescent="0.25">
      <c r="F90" s="168"/>
    </row>
  </sheetData>
  <mergeCells count="21">
    <mergeCell ref="R3:R4"/>
    <mergeCell ref="E4:F4"/>
    <mergeCell ref="H4:I4"/>
    <mergeCell ref="P4:Q4"/>
    <mergeCell ref="D63:E63"/>
    <mergeCell ref="N49:N50"/>
    <mergeCell ref="H62:I62"/>
    <mergeCell ref="K62:L62"/>
    <mergeCell ref="M62:N62"/>
    <mergeCell ref="B1:B2"/>
    <mergeCell ref="C1:M1"/>
    <mergeCell ref="B3:C3"/>
    <mergeCell ref="H3:I3"/>
    <mergeCell ref="M49:M50"/>
    <mergeCell ref="D64:E64"/>
    <mergeCell ref="I64:J64"/>
    <mergeCell ref="K64:L64"/>
    <mergeCell ref="K66:L66"/>
    <mergeCell ref="D68:E68"/>
    <mergeCell ref="I68:J68"/>
    <mergeCell ref="K68:L6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  E N E R O    2 0 2 3     </vt:lpstr>
      <vt:lpstr> COMPRAS   ENERO  2023   </vt:lpstr>
      <vt:lpstr>  F E B R E R O    2 0 2 3    </vt:lpstr>
      <vt:lpstr>COMPRAS FEBRERO 2023   </vt:lpstr>
      <vt:lpstr>Hoja5</vt:lpstr>
      <vt:lpstr>Hoja6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2023-03-22T18:23:25Z</dcterms:modified>
</cp:coreProperties>
</file>