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885" windowHeight="112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3" i="1"/>
  <c r="J7" i="1"/>
  <c r="J8" i="1"/>
  <c r="J9" i="1"/>
  <c r="J10" i="1"/>
  <c r="J11" i="1"/>
  <c r="J12" i="1"/>
  <c r="J13" i="1"/>
  <c r="J14" i="1"/>
  <c r="J16" i="1"/>
  <c r="J17" i="1"/>
  <c r="J25" i="1"/>
  <c r="J27" i="1"/>
  <c r="J30" i="1"/>
  <c r="J31" i="1"/>
  <c r="J32" i="1"/>
  <c r="J33" i="1"/>
  <c r="J34" i="1"/>
  <c r="J35" i="1"/>
  <c r="J37" i="1"/>
  <c r="J40" i="1"/>
  <c r="J41" i="1"/>
  <c r="J4" i="1"/>
  <c r="H23" i="1" l="1"/>
  <c r="J23" i="1" s="1"/>
  <c r="H28" i="1"/>
  <c r="J28" i="1" s="1"/>
  <c r="H38" i="1"/>
  <c r="J38" i="1" s="1"/>
  <c r="H43" i="1"/>
  <c r="H36" i="1"/>
  <c r="J36" i="1" s="1"/>
  <c r="H24" i="1"/>
  <c r="J24" i="1" s="1"/>
  <c r="H22" i="1"/>
  <c r="J22" i="1" s="1"/>
  <c r="H26" i="1"/>
  <c r="J26" i="1" s="1"/>
  <c r="H21" i="1"/>
  <c r="J21" i="1" s="1"/>
  <c r="H5" i="1"/>
  <c r="J5" i="1" s="1"/>
  <c r="H15" i="1"/>
  <c r="J15" i="1" s="1"/>
  <c r="H6" i="1"/>
  <c r="J6" i="1" s="1"/>
  <c r="H42" i="1"/>
  <c r="J42" i="1" s="1"/>
  <c r="H29" i="1"/>
  <c r="J29" i="1" s="1"/>
  <c r="H20" i="1"/>
  <c r="J20" i="1" s="1"/>
  <c r="H39" i="1"/>
  <c r="J39" i="1" s="1"/>
  <c r="H18" i="1"/>
  <c r="J18" i="1" s="1"/>
  <c r="H19" i="1"/>
  <c r="J1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E23" i="1" l="1"/>
</calcChain>
</file>

<file path=xl/sharedStrings.xml><?xml version="1.0" encoding="utf-8"?>
<sst xmlns="http://schemas.openxmlformats.org/spreadsheetml/2006/main" count="73" uniqueCount="65">
  <si>
    <t>PRODUCTO</t>
  </si>
  <si>
    <t>KILOS</t>
  </si>
  <si>
    <t>CAJAS/PZAS</t>
  </si>
  <si>
    <t>PRECIO</t>
  </si>
  <si>
    <t>COSTO</t>
  </si>
  <si>
    <t>Arrachera Taquera</t>
  </si>
  <si>
    <t>Arrachera Texana</t>
  </si>
  <si>
    <t>Cabeza</t>
  </si>
  <si>
    <t>Cabeza de Lomo</t>
  </si>
  <si>
    <t>Buche</t>
  </si>
  <si>
    <t>Camaron Chico</t>
  </si>
  <si>
    <t>Camaron Grande</t>
  </si>
  <si>
    <t>Carrillera</t>
  </si>
  <si>
    <t>Chuleta Ahumada</t>
  </si>
  <si>
    <t>Chuleta Natural</t>
  </si>
  <si>
    <t>Filete Tilapia</t>
  </si>
  <si>
    <t>Menudo</t>
  </si>
  <si>
    <t>Recorte</t>
  </si>
  <si>
    <t>Sesos</t>
  </si>
  <si>
    <t>Cuero Canal</t>
  </si>
  <si>
    <t>Tampiqueña</t>
  </si>
  <si>
    <t>Cuero de Pierna</t>
  </si>
  <si>
    <t>Cuero Kastakan</t>
  </si>
  <si>
    <t>VALOR TOTAL</t>
  </si>
  <si>
    <t>Cuero Papel</t>
  </si>
  <si>
    <t>Descarne</t>
  </si>
  <si>
    <t>Espinazo Cola y Cabeza</t>
  </si>
  <si>
    <t>Espinazo Largo</t>
  </si>
  <si>
    <t>Hueso</t>
  </si>
  <si>
    <t>Jamon 1/2 Grasa</t>
  </si>
  <si>
    <t>Lomo de Caña</t>
  </si>
  <si>
    <t>Manteca</t>
  </si>
  <si>
    <t>Papada</t>
  </si>
  <si>
    <t>Pecho</t>
  </si>
  <si>
    <t>Pulpa de Espaldilla</t>
  </si>
  <si>
    <t>Tocino Natural</t>
  </si>
  <si>
    <t>Unto</t>
  </si>
  <si>
    <t>Vaciada</t>
  </si>
  <si>
    <t>INVENTARIO DEL MES DE ABRIL</t>
  </si>
  <si>
    <t>ALMACEN  01/05/22</t>
  </si>
  <si>
    <t>OBRADOR    01/05/22</t>
  </si>
  <si>
    <t xml:space="preserve">Atun </t>
  </si>
  <si>
    <t xml:space="preserve">Contra </t>
  </si>
  <si>
    <t>Espaldilla s/H</t>
  </si>
  <si>
    <t>Manita</t>
  </si>
  <si>
    <t>Pulpa de Pierna</t>
  </si>
  <si>
    <t>Salmon</t>
  </si>
  <si>
    <t>Codillo C/H</t>
  </si>
  <si>
    <t>Costilla Pelona</t>
  </si>
  <si>
    <t>Espaldilla C/h</t>
  </si>
  <si>
    <t>Caña</t>
  </si>
  <si>
    <t>Codillo S/Hueso</t>
  </si>
  <si>
    <t>Tocino Salado</t>
  </si>
  <si>
    <t>Tocino Rebanado</t>
  </si>
  <si>
    <t>Chile</t>
  </si>
  <si>
    <t>Para Moler</t>
  </si>
  <si>
    <t>Ablandador</t>
  </si>
  <si>
    <t>Espinazo Cortado</t>
  </si>
  <si>
    <t>Filetes de Pco</t>
  </si>
  <si>
    <t>Cabeza de Lomo Abierta</t>
  </si>
  <si>
    <t xml:space="preserve">Grasa </t>
  </si>
  <si>
    <t>Jamon C/Grasa</t>
  </si>
  <si>
    <t>Pierna C/Cuero</t>
  </si>
  <si>
    <t>Canal</t>
  </si>
  <si>
    <t>Capote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</si>
</sst>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43" fontId="0" fillId="0" borderId="1" xfId="1" applyFont="1" applyFill="1" applyBorder="1"/>
    <xf numFmtId="44" fontId="0" fillId="0" borderId="1" xfId="2" applyFont="1" applyFill="1" applyBorder="1"/>
    <xf numFmtId="0" fontId="0" fillId="2" borderId="1" xfId="0" applyFill="1" applyBorder="1"/>
    <xf numFmtId="43" fontId="0" fillId="2" borderId="1" xfId="1" applyFont="1" applyFill="1" applyBorder="1"/>
    <xf numFmtId="44" fontId="0" fillId="2" borderId="1" xfId="2" applyFont="1" applyFill="1" applyBorder="1"/>
    <xf numFmtId="44" fontId="0" fillId="0" borderId="0" xfId="0" applyNumberFormat="1"/>
    <xf numFmtId="0" fontId="0" fillId="0" borderId="1" xfId="0" applyFill="1" applyBorder="1"/>
    <xf numFmtId="43" fontId="0" fillId="0" borderId="0" xfId="0" applyNumberFormat="1"/>
    <xf numFmtId="43" fontId="0" fillId="0" borderId="0" xfId="1" applyFont="1" applyFill="1" applyBorder="1"/>
    <xf numFmtId="44" fontId="0" fillId="0" borderId="0" xfId="2" applyFont="1" applyFill="1" applyBorder="1"/>
    <xf numFmtId="44" fontId="2" fillId="0" borderId="1" xfId="0" applyNumberFormat="1" applyFont="1" applyBorder="1"/>
    <xf numFmtId="43" fontId="0" fillId="0" borderId="0" xfId="1" applyFont="1" applyBorder="1"/>
    <xf numFmtId="44" fontId="0" fillId="0" borderId="0" xfId="2" applyFont="1" applyBorder="1"/>
    <xf numFmtId="0" fontId="0" fillId="0" borderId="6" xfId="0" applyFill="1" applyBorder="1"/>
    <xf numFmtId="0" fontId="0" fillId="0" borderId="7" xfId="0" applyFill="1" applyBorder="1"/>
    <xf numFmtId="43" fontId="0" fillId="0" borderId="8" xfId="1" applyFont="1" applyFill="1" applyBorder="1"/>
    <xf numFmtId="0" fontId="0" fillId="0" borderId="8" xfId="0" applyFill="1" applyBorder="1"/>
    <xf numFmtId="44" fontId="0" fillId="0" borderId="8" xfId="2" applyFont="1" applyFill="1" applyBorder="1"/>
    <xf numFmtId="43" fontId="0" fillId="0" borderId="9" xfId="1" applyFont="1" applyFill="1" applyBorder="1"/>
    <xf numFmtId="0" fontId="0" fillId="0" borderId="9" xfId="0" applyFill="1" applyBorder="1"/>
    <xf numFmtId="44" fontId="0" fillId="0" borderId="9" xfId="2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D27" sqref="D27"/>
    </sheetView>
  </sheetViews>
  <sheetFormatPr baseColWidth="10" defaultRowHeight="15" x14ac:dyDescent="0.25"/>
  <cols>
    <col min="1" max="1" width="30.85546875" bestFit="1" customWidth="1"/>
    <col min="3" max="3" width="11.7109375" bestFit="1" customWidth="1"/>
    <col min="4" max="4" width="12.5703125" bestFit="1" customWidth="1"/>
    <col min="5" max="5" width="17.85546875" bestFit="1" customWidth="1"/>
    <col min="7" max="7" width="27" bestFit="1" customWidth="1"/>
    <col min="10" max="10" width="14.140625" bestFit="1" customWidth="1"/>
  </cols>
  <sheetData>
    <row r="1" spans="1:12" ht="15.75" x14ac:dyDescent="0.25">
      <c r="A1" s="28" t="s">
        <v>38</v>
      </c>
      <c r="B1" s="28"/>
      <c r="C1" s="28"/>
      <c r="D1" s="28"/>
      <c r="E1" s="28"/>
      <c r="G1" s="29" t="s">
        <v>38</v>
      </c>
      <c r="H1" s="30"/>
      <c r="I1" s="30"/>
      <c r="J1" s="31"/>
    </row>
    <row r="2" spans="1:12" ht="15.75" x14ac:dyDescent="0.25">
      <c r="A2" s="28" t="s">
        <v>39</v>
      </c>
      <c r="B2" s="28"/>
      <c r="C2" s="28"/>
      <c r="D2" s="28"/>
      <c r="E2" s="28"/>
      <c r="G2" s="29" t="s">
        <v>40</v>
      </c>
      <c r="H2" s="30"/>
      <c r="I2" s="30"/>
      <c r="J2" s="31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/>
      <c r="G3" s="1" t="s">
        <v>0</v>
      </c>
      <c r="H3" s="1" t="s">
        <v>1</v>
      </c>
      <c r="I3" s="1" t="s">
        <v>3</v>
      </c>
      <c r="J3" s="1" t="s">
        <v>4</v>
      </c>
    </row>
    <row r="4" spans="1:12" x14ac:dyDescent="0.25">
      <c r="A4" s="3" t="s">
        <v>41</v>
      </c>
      <c r="B4" s="4">
        <v>100</v>
      </c>
      <c r="C4" s="3">
        <v>5</v>
      </c>
      <c r="D4" s="5">
        <v>195</v>
      </c>
      <c r="E4" s="5">
        <f>B4*D4</f>
        <v>19500</v>
      </c>
      <c r="G4" s="10" t="s">
        <v>56</v>
      </c>
      <c r="H4" s="4">
        <v>9</v>
      </c>
      <c r="I4" s="5">
        <v>160</v>
      </c>
      <c r="J4" s="5">
        <f t="shared" ref="J4:J43" si="0">SUM(H4*I4)</f>
        <v>1440</v>
      </c>
    </row>
    <row r="5" spans="1:12" x14ac:dyDescent="0.25">
      <c r="A5" s="6" t="s">
        <v>5</v>
      </c>
      <c r="B5" s="7">
        <v>75.400000000000006</v>
      </c>
      <c r="C5" s="6">
        <v>6</v>
      </c>
      <c r="D5" s="8">
        <v>90</v>
      </c>
      <c r="E5" s="8">
        <f t="shared" ref="E5:E21" si="1">B5*D5</f>
        <v>6786.0000000000009</v>
      </c>
      <c r="F5" s="9"/>
      <c r="G5" s="6" t="s">
        <v>7</v>
      </c>
      <c r="H5" s="7">
        <f>SUM(420.8+361.4+238.1+323.6+345.8+150+253.4+378+295.6+470.1+449.4+28)</f>
        <v>3714.2</v>
      </c>
      <c r="I5" s="8">
        <v>29</v>
      </c>
      <c r="J5" s="8">
        <f t="shared" si="0"/>
        <v>107711.79999999999</v>
      </c>
    </row>
    <row r="6" spans="1:12" x14ac:dyDescent="0.25">
      <c r="A6" s="3" t="s">
        <v>6</v>
      </c>
      <c r="B6" s="4">
        <v>309.74</v>
      </c>
      <c r="C6" s="3">
        <v>27</v>
      </c>
      <c r="D6" s="5">
        <v>95</v>
      </c>
      <c r="E6" s="5">
        <f t="shared" si="1"/>
        <v>29425.3</v>
      </c>
      <c r="F6" s="9"/>
      <c r="G6" s="10" t="s">
        <v>8</v>
      </c>
      <c r="H6" s="4">
        <f>548</f>
        <v>548</v>
      </c>
      <c r="I6" s="5">
        <v>74</v>
      </c>
      <c r="J6" s="5">
        <f t="shared" si="0"/>
        <v>40552</v>
      </c>
    </row>
    <row r="7" spans="1:12" x14ac:dyDescent="0.25">
      <c r="A7" s="6" t="s">
        <v>9</v>
      </c>
      <c r="B7" s="6">
        <v>400</v>
      </c>
      <c r="C7" s="6">
        <v>40</v>
      </c>
      <c r="D7" s="8">
        <v>47</v>
      </c>
      <c r="E7" s="8">
        <f t="shared" si="1"/>
        <v>18800</v>
      </c>
      <c r="G7" s="6" t="s">
        <v>59</v>
      </c>
      <c r="H7" s="7">
        <v>111</v>
      </c>
      <c r="I7" s="8">
        <v>74</v>
      </c>
      <c r="J7" s="8">
        <f t="shared" si="0"/>
        <v>8214</v>
      </c>
    </row>
    <row r="8" spans="1:12" x14ac:dyDescent="0.25">
      <c r="A8" s="3" t="s">
        <v>8</v>
      </c>
      <c r="B8" s="4">
        <v>3409.35</v>
      </c>
      <c r="C8" s="3">
        <v>124</v>
      </c>
      <c r="D8" s="5">
        <v>70</v>
      </c>
      <c r="E8" s="5">
        <f t="shared" si="1"/>
        <v>238654.5</v>
      </c>
      <c r="G8" s="10" t="s">
        <v>63</v>
      </c>
      <c r="H8" s="4">
        <v>733.2</v>
      </c>
      <c r="I8" s="5">
        <v>51</v>
      </c>
      <c r="J8" s="5">
        <f t="shared" si="0"/>
        <v>37393.200000000004</v>
      </c>
    </row>
    <row r="9" spans="1:12" x14ac:dyDescent="0.25">
      <c r="A9" s="6" t="s">
        <v>10</v>
      </c>
      <c r="B9" s="7">
        <v>70</v>
      </c>
      <c r="C9" s="6">
        <v>7</v>
      </c>
      <c r="D9" s="8">
        <v>100</v>
      </c>
      <c r="E9" s="8">
        <f t="shared" si="1"/>
        <v>7000</v>
      </c>
      <c r="G9" s="6" t="s">
        <v>50</v>
      </c>
      <c r="H9" s="7">
        <v>110.4</v>
      </c>
      <c r="I9" s="8">
        <v>80</v>
      </c>
      <c r="J9" s="8">
        <f t="shared" si="0"/>
        <v>8832</v>
      </c>
    </row>
    <row r="10" spans="1:12" x14ac:dyDescent="0.25">
      <c r="A10" s="3" t="s">
        <v>11</v>
      </c>
      <c r="B10" s="4">
        <v>120</v>
      </c>
      <c r="C10" s="3">
        <v>12</v>
      </c>
      <c r="D10" s="5">
        <v>115</v>
      </c>
      <c r="E10" s="5">
        <f t="shared" si="1"/>
        <v>13800</v>
      </c>
      <c r="F10" s="9"/>
      <c r="G10" s="10" t="s">
        <v>64</v>
      </c>
      <c r="H10" s="4">
        <v>1973</v>
      </c>
      <c r="I10" s="5">
        <v>61</v>
      </c>
      <c r="J10" s="5">
        <f t="shared" si="0"/>
        <v>120353</v>
      </c>
    </row>
    <row r="11" spans="1:12" x14ac:dyDescent="0.25">
      <c r="A11" s="6" t="s">
        <v>42</v>
      </c>
      <c r="B11" s="7">
        <v>5499</v>
      </c>
      <c r="C11" s="6">
        <v>181</v>
      </c>
      <c r="D11" s="8">
        <v>139</v>
      </c>
      <c r="E11" s="8">
        <f t="shared" si="1"/>
        <v>764361</v>
      </c>
      <c r="G11" s="6" t="s">
        <v>12</v>
      </c>
      <c r="H11" s="7">
        <v>48.4</v>
      </c>
      <c r="I11" s="8">
        <v>85</v>
      </c>
      <c r="J11" s="8">
        <f t="shared" si="0"/>
        <v>4114</v>
      </c>
    </row>
    <row r="12" spans="1:12" x14ac:dyDescent="0.25">
      <c r="A12" s="10" t="s">
        <v>43</v>
      </c>
      <c r="B12" s="4">
        <v>981.79</v>
      </c>
      <c r="C12" s="10">
        <v>38</v>
      </c>
      <c r="D12" s="5">
        <v>54</v>
      </c>
      <c r="E12" s="5">
        <f t="shared" si="1"/>
        <v>53016.659999999996</v>
      </c>
      <c r="G12" s="10" t="s">
        <v>54</v>
      </c>
      <c r="H12" s="4">
        <v>35</v>
      </c>
      <c r="I12" s="5">
        <v>110</v>
      </c>
      <c r="J12" s="5">
        <f t="shared" si="0"/>
        <v>3850</v>
      </c>
      <c r="L12" s="11"/>
    </row>
    <row r="13" spans="1:12" x14ac:dyDescent="0.25">
      <c r="A13" s="6" t="s">
        <v>15</v>
      </c>
      <c r="B13" s="7">
        <v>1103.22</v>
      </c>
      <c r="C13" s="6">
        <v>243</v>
      </c>
      <c r="D13" s="8">
        <v>64</v>
      </c>
      <c r="E13" s="8">
        <f t="shared" si="1"/>
        <v>70606.080000000002</v>
      </c>
      <c r="F13" s="9"/>
      <c r="G13" s="6" t="s">
        <v>13</v>
      </c>
      <c r="H13" s="7">
        <v>340</v>
      </c>
      <c r="I13" s="8">
        <v>76</v>
      </c>
      <c r="J13" s="8">
        <f t="shared" si="0"/>
        <v>25840</v>
      </c>
    </row>
    <row r="14" spans="1:12" x14ac:dyDescent="0.25">
      <c r="A14" s="10" t="s">
        <v>30</v>
      </c>
      <c r="B14" s="4">
        <v>1787.42</v>
      </c>
      <c r="C14" s="10">
        <v>68</v>
      </c>
      <c r="D14" s="5">
        <v>70</v>
      </c>
      <c r="E14" s="5">
        <f t="shared" si="1"/>
        <v>125119.40000000001</v>
      </c>
      <c r="F14" s="9"/>
      <c r="G14" s="10" t="s">
        <v>14</v>
      </c>
      <c r="H14" s="4">
        <v>227</v>
      </c>
      <c r="I14" s="5">
        <v>65</v>
      </c>
      <c r="J14" s="5">
        <f t="shared" si="0"/>
        <v>14755</v>
      </c>
    </row>
    <row r="15" spans="1:12" x14ac:dyDescent="0.25">
      <c r="A15" s="6" t="s">
        <v>44</v>
      </c>
      <c r="B15" s="7">
        <v>1371.2</v>
      </c>
      <c r="C15" s="6">
        <v>46</v>
      </c>
      <c r="D15" s="8">
        <v>34</v>
      </c>
      <c r="E15" s="8">
        <f t="shared" si="1"/>
        <v>46620.800000000003</v>
      </c>
      <c r="G15" s="6" t="s">
        <v>47</v>
      </c>
      <c r="H15" s="6">
        <f>SUM(399.6+410.2+385.4+409.7+441.4+368+420.8+378.6+381.4+257.8+408.4+390.6+415+423.8+387+370.8+223.8+287.8+283+377)</f>
        <v>7420.1000000000013</v>
      </c>
      <c r="I15" s="8">
        <v>34</v>
      </c>
      <c r="J15" s="8">
        <f t="shared" si="0"/>
        <v>252283.40000000005</v>
      </c>
    </row>
    <row r="16" spans="1:12" x14ac:dyDescent="0.25">
      <c r="A16" s="10" t="s">
        <v>16</v>
      </c>
      <c r="B16" s="4">
        <v>17039.72</v>
      </c>
      <c r="C16" s="10">
        <v>626</v>
      </c>
      <c r="D16" s="5">
        <v>57</v>
      </c>
      <c r="E16" s="5">
        <f t="shared" si="1"/>
        <v>971264.04</v>
      </c>
      <c r="G16" s="10" t="s">
        <v>51</v>
      </c>
      <c r="H16" s="4">
        <v>4.4000000000000004</v>
      </c>
      <c r="I16" s="5">
        <v>38</v>
      </c>
      <c r="J16" s="5">
        <f t="shared" si="0"/>
        <v>167.20000000000002</v>
      </c>
    </row>
    <row r="17" spans="1:10" x14ac:dyDescent="0.25">
      <c r="A17" s="6" t="s">
        <v>45</v>
      </c>
      <c r="B17" s="7">
        <v>1141.6600000000001</v>
      </c>
      <c r="C17" s="6">
        <v>40</v>
      </c>
      <c r="D17" s="8">
        <v>54</v>
      </c>
      <c r="E17" s="8">
        <f t="shared" si="1"/>
        <v>61649.640000000007</v>
      </c>
      <c r="G17" s="6" t="s">
        <v>48</v>
      </c>
      <c r="H17" s="7">
        <v>104.2</v>
      </c>
      <c r="I17" s="8">
        <v>85</v>
      </c>
      <c r="J17" s="8">
        <f t="shared" si="0"/>
        <v>8857</v>
      </c>
    </row>
    <row r="18" spans="1:10" x14ac:dyDescent="0.25">
      <c r="A18" s="17" t="s">
        <v>17</v>
      </c>
      <c r="B18" s="19">
        <v>90.22</v>
      </c>
      <c r="C18" s="20">
        <v>3</v>
      </c>
      <c r="D18" s="21">
        <v>36</v>
      </c>
      <c r="E18" s="5">
        <f t="shared" si="1"/>
        <v>3247.92</v>
      </c>
      <c r="G18" s="10" t="s">
        <v>19</v>
      </c>
      <c r="H18" s="4">
        <f>SUM(473.8+604.8+644.2+531.6+492.2+624+796.6+359.8+353.5+585.6+124.6)</f>
        <v>5590.7000000000007</v>
      </c>
      <c r="I18" s="5">
        <v>34</v>
      </c>
      <c r="J18" s="5">
        <f t="shared" si="0"/>
        <v>190083.80000000002</v>
      </c>
    </row>
    <row r="19" spans="1:10" x14ac:dyDescent="0.25">
      <c r="A19" s="6" t="s">
        <v>46</v>
      </c>
      <c r="B19" s="7">
        <v>118.76</v>
      </c>
      <c r="C19" s="6">
        <v>26</v>
      </c>
      <c r="D19" s="8">
        <v>265</v>
      </c>
      <c r="E19" s="8">
        <f t="shared" si="1"/>
        <v>31471.4</v>
      </c>
      <c r="G19" s="6" t="s">
        <v>21</v>
      </c>
      <c r="H19" s="7">
        <f>SUM(587.6+973.8+233.8+424.8+574.9+420+603+514+871.6+995.1+746+974.8+938.2+964+714+485.7+417.6+727.6+389+613.4+677.4+705+123.4+440.4+778.8+454.8+991)</f>
        <v>17339.699999999997</v>
      </c>
      <c r="I19" s="8">
        <v>22</v>
      </c>
      <c r="J19" s="8">
        <f t="shared" si="0"/>
        <v>381473.39999999991</v>
      </c>
    </row>
    <row r="20" spans="1:10" x14ac:dyDescent="0.25">
      <c r="A20" s="17" t="s">
        <v>18</v>
      </c>
      <c r="B20" s="22">
        <v>340</v>
      </c>
      <c r="C20" s="23">
        <v>34</v>
      </c>
      <c r="D20" s="24">
        <v>87</v>
      </c>
      <c r="E20" s="5">
        <f t="shared" si="1"/>
        <v>29580</v>
      </c>
      <c r="G20" s="10" t="s">
        <v>22</v>
      </c>
      <c r="H20" s="4">
        <f>SUM(145.9)</f>
        <v>145.9</v>
      </c>
      <c r="I20" s="5">
        <v>40</v>
      </c>
      <c r="J20" s="5">
        <f t="shared" si="0"/>
        <v>5836</v>
      </c>
    </row>
    <row r="21" spans="1:10" x14ac:dyDescent="0.25">
      <c r="A21" s="6" t="s">
        <v>20</v>
      </c>
      <c r="B21" s="7">
        <v>84.54</v>
      </c>
      <c r="C21" s="6">
        <v>7</v>
      </c>
      <c r="D21" s="8">
        <v>105</v>
      </c>
      <c r="E21" s="8">
        <f t="shared" si="1"/>
        <v>8876.7000000000007</v>
      </c>
      <c r="G21" s="6" t="s">
        <v>24</v>
      </c>
      <c r="H21" s="7">
        <f>SUM(441.2+413.2+517.8+378.6+418.2+457.2+484.2+455.8+400.3+429.4+45.8+196.6+35.8)</f>
        <v>4674.1000000000004</v>
      </c>
      <c r="I21" s="8">
        <v>28</v>
      </c>
      <c r="J21" s="8">
        <f t="shared" si="0"/>
        <v>130874.80000000002</v>
      </c>
    </row>
    <row r="22" spans="1:10" x14ac:dyDescent="0.25">
      <c r="A22" s="18"/>
      <c r="B22" s="12"/>
      <c r="D22" s="13"/>
      <c r="E22" s="13"/>
      <c r="G22" s="10" t="s">
        <v>25</v>
      </c>
      <c r="H22" s="4">
        <f>SUM(70.6+225)</f>
        <v>295.60000000000002</v>
      </c>
      <c r="I22" s="5">
        <v>46</v>
      </c>
      <c r="J22" s="5">
        <f t="shared" si="0"/>
        <v>13597.6</v>
      </c>
    </row>
    <row r="23" spans="1:10" x14ac:dyDescent="0.25">
      <c r="A23" s="32" t="s">
        <v>23</v>
      </c>
      <c r="B23" s="32"/>
      <c r="C23" s="32"/>
      <c r="D23" s="32"/>
      <c r="E23" s="14">
        <f>SUM(E4:E21)</f>
        <v>2499779.4400000004</v>
      </c>
      <c r="F23" s="9"/>
      <c r="G23" s="6" t="s">
        <v>49</v>
      </c>
      <c r="H23" s="7">
        <f>SUM(272.7+266.2+109+200)</f>
        <v>847.9</v>
      </c>
      <c r="I23" s="8">
        <v>62</v>
      </c>
      <c r="J23" s="8">
        <f t="shared" si="0"/>
        <v>52569.799999999996</v>
      </c>
    </row>
    <row r="24" spans="1:10" x14ac:dyDescent="0.25">
      <c r="B24" s="12"/>
      <c r="D24" s="13"/>
      <c r="E24" s="13"/>
      <c r="G24" s="10" t="s">
        <v>26</v>
      </c>
      <c r="H24" s="4">
        <f>SUM(282.2+269.4+236.2+264.6+544.2+266.2+300.4+37.2+70)</f>
        <v>2270.4</v>
      </c>
      <c r="I24" s="5">
        <v>56</v>
      </c>
      <c r="J24" s="5">
        <f t="shared" si="0"/>
        <v>127142.40000000001</v>
      </c>
    </row>
    <row r="25" spans="1:10" x14ac:dyDescent="0.25">
      <c r="B25" s="12"/>
      <c r="C25" s="13"/>
      <c r="D25" s="13"/>
      <c r="E25" s="13"/>
      <c r="G25" s="6" t="s">
        <v>57</v>
      </c>
      <c r="H25" s="7">
        <v>1.8</v>
      </c>
      <c r="I25" s="8">
        <v>56</v>
      </c>
      <c r="J25" s="8">
        <f t="shared" si="0"/>
        <v>100.8</v>
      </c>
    </row>
    <row r="26" spans="1:10" x14ac:dyDescent="0.25">
      <c r="G26" s="10" t="s">
        <v>27</v>
      </c>
      <c r="H26" s="4">
        <f>SUM(237.4+128+249.2+247.4+31)</f>
        <v>892.99999999999989</v>
      </c>
      <c r="I26" s="5">
        <v>56</v>
      </c>
      <c r="J26" s="5">
        <f t="shared" si="0"/>
        <v>50007.999999999993</v>
      </c>
    </row>
    <row r="27" spans="1:10" x14ac:dyDescent="0.25">
      <c r="G27" s="6" t="s">
        <v>58</v>
      </c>
      <c r="H27" s="7">
        <v>30</v>
      </c>
      <c r="I27" s="8">
        <v>78</v>
      </c>
      <c r="J27" s="8">
        <f t="shared" si="0"/>
        <v>2340</v>
      </c>
    </row>
    <row r="28" spans="1:10" x14ac:dyDescent="0.25">
      <c r="B28" s="15"/>
      <c r="D28" s="16"/>
      <c r="E28" s="16"/>
      <c r="G28" s="10" t="s">
        <v>60</v>
      </c>
      <c r="H28" s="4">
        <f>SUM(27+158)</f>
        <v>185</v>
      </c>
      <c r="I28" s="5">
        <v>33</v>
      </c>
      <c r="J28" s="5">
        <f t="shared" si="0"/>
        <v>6105</v>
      </c>
    </row>
    <row r="29" spans="1:10" x14ac:dyDescent="0.25">
      <c r="G29" s="6" t="s">
        <v>28</v>
      </c>
      <c r="H29" s="7">
        <f>SUM(810.2+796.8+348.6+605.2+822.4+721.2+3039)</f>
        <v>7143.4000000000005</v>
      </c>
      <c r="I29" s="8">
        <v>3.8</v>
      </c>
      <c r="J29" s="8">
        <f t="shared" si="0"/>
        <v>27144.920000000002</v>
      </c>
    </row>
    <row r="30" spans="1:10" x14ac:dyDescent="0.25">
      <c r="B30" s="11"/>
      <c r="E30" s="9"/>
      <c r="G30" s="10" t="s">
        <v>29</v>
      </c>
      <c r="H30" s="10">
        <v>678</v>
      </c>
      <c r="I30" s="5">
        <v>67</v>
      </c>
      <c r="J30" s="5">
        <f t="shared" si="0"/>
        <v>45426</v>
      </c>
    </row>
    <row r="31" spans="1:10" x14ac:dyDescent="0.25">
      <c r="B31" s="15"/>
      <c r="D31" s="16"/>
      <c r="E31" s="16"/>
      <c r="G31" s="6" t="s">
        <v>61</v>
      </c>
      <c r="H31" s="7">
        <v>723</v>
      </c>
      <c r="I31" s="8">
        <v>66</v>
      </c>
      <c r="J31" s="8">
        <f t="shared" si="0"/>
        <v>47718</v>
      </c>
    </row>
    <row r="32" spans="1:10" x14ac:dyDescent="0.25">
      <c r="G32" s="10" t="s">
        <v>44</v>
      </c>
      <c r="H32" s="4">
        <v>162</v>
      </c>
      <c r="I32" s="5">
        <v>45</v>
      </c>
      <c r="J32" s="5">
        <f t="shared" si="0"/>
        <v>7290</v>
      </c>
    </row>
    <row r="33" spans="2:10" x14ac:dyDescent="0.25">
      <c r="G33" s="6" t="s">
        <v>31</v>
      </c>
      <c r="H33" s="7">
        <v>6</v>
      </c>
      <c r="I33" s="8">
        <v>40</v>
      </c>
      <c r="J33" s="8">
        <f t="shared" si="0"/>
        <v>240</v>
      </c>
    </row>
    <row r="34" spans="2:10" x14ac:dyDescent="0.25">
      <c r="G34" s="10" t="s">
        <v>32</v>
      </c>
      <c r="H34" s="4">
        <v>104</v>
      </c>
      <c r="I34" s="5">
        <v>48</v>
      </c>
      <c r="J34" s="5">
        <f t="shared" si="0"/>
        <v>4992</v>
      </c>
    </row>
    <row r="35" spans="2:10" x14ac:dyDescent="0.25">
      <c r="B35" s="15"/>
      <c r="D35" s="16"/>
      <c r="E35" s="16"/>
      <c r="G35" s="6" t="s">
        <v>55</v>
      </c>
      <c r="H35" s="7">
        <v>14.8</v>
      </c>
      <c r="I35" s="8">
        <v>40</v>
      </c>
      <c r="J35" s="8">
        <f t="shared" si="0"/>
        <v>592</v>
      </c>
    </row>
    <row r="36" spans="2:10" x14ac:dyDescent="0.25">
      <c r="B36" s="15"/>
      <c r="D36" s="16"/>
      <c r="E36" s="16"/>
      <c r="G36" s="10" t="s">
        <v>33</v>
      </c>
      <c r="H36" s="4">
        <f>SUM(246+288.5+273.4+186.6+297.8+323.8+272.8+340.8+308.4+313.6+300.8+309.2+314.8+281+303.6+289.4+289.2+247.8+341.2+338.4+305+246.4+107.6+518.8+248)</f>
        <v>7292.9</v>
      </c>
      <c r="I36" s="5">
        <v>88</v>
      </c>
      <c r="J36" s="5">
        <f t="shared" si="0"/>
        <v>641775.19999999995</v>
      </c>
    </row>
    <row r="37" spans="2:10" x14ac:dyDescent="0.25">
      <c r="B37" s="15"/>
      <c r="D37" s="16"/>
      <c r="E37" s="16"/>
      <c r="G37" s="6" t="s">
        <v>62</v>
      </c>
      <c r="H37" s="7">
        <v>26767.8</v>
      </c>
      <c r="I37" s="8">
        <v>51</v>
      </c>
      <c r="J37" s="8">
        <f t="shared" si="0"/>
        <v>1365157.8</v>
      </c>
    </row>
    <row r="38" spans="2:10" x14ac:dyDescent="0.25">
      <c r="G38" s="10" t="s">
        <v>34</v>
      </c>
      <c r="H38" s="4">
        <f>SUM(237.8+55.4+138)</f>
        <v>431.2</v>
      </c>
      <c r="I38" s="5">
        <v>64</v>
      </c>
      <c r="J38" s="5">
        <f t="shared" si="0"/>
        <v>27596.799999999999</v>
      </c>
    </row>
    <row r="39" spans="2:10" x14ac:dyDescent="0.25">
      <c r="G39" s="6" t="s">
        <v>35</v>
      </c>
      <c r="H39" s="7">
        <f>SUM(200.3+147.2)</f>
        <v>347.5</v>
      </c>
      <c r="I39" s="8">
        <v>100</v>
      </c>
      <c r="J39" s="8">
        <f t="shared" si="0"/>
        <v>34750</v>
      </c>
    </row>
    <row r="40" spans="2:10" x14ac:dyDescent="0.25">
      <c r="B40" s="15"/>
      <c r="D40" s="16"/>
      <c r="E40" s="16"/>
      <c r="G40" s="10" t="s">
        <v>53</v>
      </c>
      <c r="H40" s="4">
        <v>2</v>
      </c>
      <c r="I40" s="5">
        <v>100</v>
      </c>
      <c r="J40" s="5">
        <f t="shared" si="0"/>
        <v>200</v>
      </c>
    </row>
    <row r="41" spans="2:10" x14ac:dyDescent="0.25">
      <c r="G41" s="6" t="s">
        <v>52</v>
      </c>
      <c r="H41" s="7">
        <v>44.4</v>
      </c>
      <c r="I41" s="8">
        <v>135</v>
      </c>
      <c r="J41" s="8">
        <f t="shared" si="0"/>
        <v>5994</v>
      </c>
    </row>
    <row r="42" spans="2:10" x14ac:dyDescent="0.25">
      <c r="G42" s="10" t="s">
        <v>36</v>
      </c>
      <c r="H42" s="4">
        <f>SUM(250.8+348.6+167)</f>
        <v>766.40000000000009</v>
      </c>
      <c r="I42" s="5">
        <v>26</v>
      </c>
      <c r="J42" s="5">
        <f t="shared" si="0"/>
        <v>19926.400000000001</v>
      </c>
    </row>
    <row r="43" spans="2:10" x14ac:dyDescent="0.25">
      <c r="G43" s="6" t="s">
        <v>37</v>
      </c>
      <c r="H43" s="7">
        <f>SUM(364.3+549.9+626.6+584.7+80+587.2+364.6+110.6)</f>
        <v>3267.8999999999996</v>
      </c>
      <c r="I43" s="8">
        <v>74</v>
      </c>
      <c r="J43" s="8">
        <f t="shared" si="0"/>
        <v>241824.59999999998</v>
      </c>
    </row>
    <row r="45" spans="2:10" x14ac:dyDescent="0.25">
      <c r="G45" s="25" t="s">
        <v>23</v>
      </c>
      <c r="H45" s="26"/>
      <c r="I45" s="27"/>
      <c r="J45" s="14">
        <f>SUM(J4:J43)</f>
        <v>4065121.92</v>
      </c>
    </row>
  </sheetData>
  <sortState ref="G4:H43">
    <sortCondition ref="G4"/>
  </sortState>
  <mergeCells count="6">
    <mergeCell ref="G45:I45"/>
    <mergeCell ref="A1:E1"/>
    <mergeCell ref="G1:J1"/>
    <mergeCell ref="A2:E2"/>
    <mergeCell ref="G2:J2"/>
    <mergeCell ref="A23:D23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ROUSS</cp:lastModifiedBy>
  <cp:lastPrinted>2022-05-13T18:21:56Z</cp:lastPrinted>
  <dcterms:created xsi:type="dcterms:W3CDTF">2022-05-09T19:23:02Z</dcterms:created>
  <dcterms:modified xsi:type="dcterms:W3CDTF">2022-05-13T18:22:05Z</dcterms:modified>
</cp:coreProperties>
</file>