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state="hidden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state="hidden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     C A B E Z A               " sheetId="210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1" i="38" l="1"/>
  <c r="I122" i="38"/>
  <c r="I123" i="38"/>
  <c r="I124" i="38"/>
  <c r="I125" i="38"/>
  <c r="I126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18" i="38"/>
  <c r="T118" i="38" s="1"/>
  <c r="S14" i="38" l="1"/>
  <c r="I118" i="38" l="1"/>
  <c r="I119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 s="1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2" i="38" l="1"/>
  <c r="T102" i="38" s="1"/>
  <c r="S103" i="38"/>
  <c r="T103" i="38" s="1"/>
  <c r="I102" i="38"/>
  <c r="I112" i="38" l="1"/>
  <c r="I111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5" i="38"/>
  <c r="I146" i="38"/>
  <c r="I147" i="38"/>
  <c r="I144" i="38"/>
  <c r="I143" i="38"/>
  <c r="I141" i="38"/>
  <c r="I142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S148" i="38" l="1"/>
  <c r="T148" i="38" s="1"/>
  <c r="I148" i="38"/>
  <c r="D39" i="203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<sst xmlns="http://schemas.openxmlformats.org/spreadsheetml/2006/main" count="2981" uniqueCount="361">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</sst>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58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4" fontId="64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wrapText="1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0" fillId="0" borderId="33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3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4" fillId="0" borderId="0" xfId="0" applyFont="1"/>
    <xf numFmtId="164" fontId="84" fillId="0" borderId="0" xfId="0" applyNumberFormat="1" applyFont="1" applyAlignment="1">
      <alignment horizontal="right"/>
    </xf>
    <xf numFmtId="2" fontId="84" fillId="0" borderId="51" xfId="0" applyNumberFormat="1" applyFont="1" applyBorder="1"/>
    <xf numFmtId="0" fontId="27" fillId="0" borderId="0" xfId="0" applyFont="1" applyAlignment="1">
      <alignment horizontal="right"/>
    </xf>
    <xf numFmtId="164" fontId="84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0" xfId="0" applyFont="1" applyFill="1" applyBorder="1" applyAlignment="1">
      <alignment vertical="center" wrapText="1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0" xfId="0" applyFont="1" applyFill="1" applyBorder="1" applyAlignment="1"/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69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/>
    <xf numFmtId="1" fontId="73" fillId="0" borderId="33" xfId="0" applyNumberFormat="1" applyFont="1" applyFill="1" applyBorder="1" applyAlignment="1"/>
    <xf numFmtId="44" fontId="41" fillId="0" borderId="33" xfId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5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horizontal="left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CCFF66"/>
      <color rgb="FFFFCCFF"/>
      <color rgb="FFCC99FF"/>
      <color rgb="FF99FFCC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6">
                  <c:v>2182081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6">
                  <c:v>667254.77080000006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0</c:v>
                </c:pt>
                <c:pt idx="5">
                  <c:v>0</c:v>
                </c:pt>
                <c:pt idx="6">
                  <c:v>667254.77080000006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35.814051821996642</c:v>
                </c:pt>
                <c:pt idx="2">
                  <c:v>2.165303008006453</c:v>
                </c:pt>
                <c:pt idx="3">
                  <c:v>36.635452801766334</c:v>
                </c:pt>
                <c:pt idx="4">
                  <c:v>0.1</c:v>
                </c:pt>
                <c:pt idx="5">
                  <c:v>0.1</c:v>
                </c:pt>
                <c:pt idx="6">
                  <c:v>36.635999724031294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8" bestFit="1" customWidth="1"/>
    <col min="7" max="7" width="7.28515625" style="12" customWidth="1"/>
    <col min="8" max="8" width="14.7109375" style="89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87" customWidth="1"/>
    <col min="16" max="16" width="14.1406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51" t="s">
        <v>334</v>
      </c>
      <c r="C1" s="464"/>
      <c r="D1" s="465"/>
      <c r="E1" s="466"/>
      <c r="F1" s="878"/>
      <c r="G1" s="467"/>
      <c r="H1" s="878"/>
      <c r="I1" s="468"/>
      <c r="J1" s="469"/>
      <c r="K1" s="1261" t="s">
        <v>26</v>
      </c>
      <c r="L1" s="541"/>
      <c r="M1" s="1263" t="s">
        <v>27</v>
      </c>
      <c r="N1" s="689"/>
      <c r="P1" s="791" t="s">
        <v>38</v>
      </c>
      <c r="Q1" s="1259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9" t="s">
        <v>3</v>
      </c>
      <c r="G2" s="66" t="s">
        <v>8</v>
      </c>
      <c r="H2" s="899" t="s">
        <v>5</v>
      </c>
      <c r="I2" s="260" t="s">
        <v>6</v>
      </c>
      <c r="K2" s="1262"/>
      <c r="L2" s="542" t="s">
        <v>29</v>
      </c>
      <c r="M2" s="1264"/>
      <c r="N2" s="690" t="s">
        <v>29</v>
      </c>
      <c r="O2" s="1088" t="s">
        <v>30</v>
      </c>
      <c r="P2" s="792" t="s">
        <v>39</v>
      </c>
      <c r="Q2" s="1260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80">
        <f>PIERNA!F3</f>
        <v>0</v>
      </c>
      <c r="G3" s="97">
        <f>PIERNA!G3</f>
        <v>0</v>
      </c>
      <c r="H3" s="900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9"/>
      <c r="P3" s="378"/>
      <c r="Q3" s="233"/>
      <c r="R3" s="549"/>
      <c r="S3" s="923">
        <f t="shared" ref="S3:S31" si="0">Q3+M3+K3+P3</f>
        <v>0</v>
      </c>
      <c r="T3" s="923" t="e">
        <f>S3/H3</f>
        <v>#DIV/0!</v>
      </c>
    </row>
    <row r="4" spans="1:29" s="148" customFormat="1" ht="35.25" customHeight="1" x14ac:dyDescent="0.3">
      <c r="A4" s="97">
        <v>1</v>
      </c>
      <c r="B4" s="1252" t="str">
        <f>PIERNA!B4</f>
        <v>SEABOARD FOODS</v>
      </c>
      <c r="C4" s="787" t="str">
        <f>PIERNA!C4</f>
        <v>Seaboard</v>
      </c>
      <c r="D4" s="1051" t="str">
        <f>PIERNA!D4</f>
        <v>PED. 98705715</v>
      </c>
      <c r="E4" s="623">
        <f>PIERNA!E4</f>
        <v>45083</v>
      </c>
      <c r="F4" s="881">
        <f>PIERNA!F4</f>
        <v>18914.86</v>
      </c>
      <c r="G4" s="360">
        <f>PIERNA!G4</f>
        <v>21</v>
      </c>
      <c r="H4" s="901">
        <f>PIERNA!H4</f>
        <v>18991.900000000001</v>
      </c>
      <c r="I4" s="566">
        <f>PIERNA!I4</f>
        <v>-77.040000000000873</v>
      </c>
      <c r="J4" s="711" t="s">
        <v>347</v>
      </c>
      <c r="K4" s="609"/>
      <c r="L4" s="622"/>
      <c r="M4" s="609"/>
      <c r="N4" s="612"/>
      <c r="O4" s="1090">
        <v>2181586</v>
      </c>
      <c r="P4" s="476"/>
      <c r="Q4" s="476">
        <f>38570.64*17.585</f>
        <v>678264.70440000005</v>
      </c>
      <c r="R4" s="614" t="s">
        <v>359</v>
      </c>
      <c r="S4" s="923">
        <f>Q4</f>
        <v>678264.70440000005</v>
      </c>
      <c r="T4" s="923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81">
        <f>PIERNA!F5</f>
        <v>18950.77</v>
      </c>
      <c r="G5" s="360">
        <f>PIERNA!G5</f>
        <v>21</v>
      </c>
      <c r="H5" s="901">
        <f>PIERNA!H5</f>
        <v>18992.900000000001</v>
      </c>
      <c r="I5" s="566">
        <f>PIERNA!I5</f>
        <v>-42.130000000001019</v>
      </c>
      <c r="J5" s="599" t="s">
        <v>348</v>
      </c>
      <c r="K5" s="365"/>
      <c r="L5" s="622"/>
      <c r="M5" s="609"/>
      <c r="N5" s="612"/>
      <c r="O5" s="1090">
        <v>2181587</v>
      </c>
      <c r="P5" s="476"/>
      <c r="Q5" s="476">
        <f>38573.41*17.585</f>
        <v>678313.41485000006</v>
      </c>
      <c r="R5" s="614" t="s">
        <v>359</v>
      </c>
      <c r="S5" s="923">
        <f>Q5+M5+K5+P5</f>
        <v>678313.41485000006</v>
      </c>
      <c r="T5" s="923">
        <f>S5/H5+0.1</f>
        <v>35.814051821996642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81">
        <f>PIERNA!F6</f>
        <v>18241.669999999998</v>
      </c>
      <c r="G6" s="360">
        <f>PIERNA!G6</f>
        <v>20</v>
      </c>
      <c r="H6" s="901">
        <f>PIERNA!H6</f>
        <v>18347.7</v>
      </c>
      <c r="I6" s="566">
        <f>PIERNA!I6</f>
        <v>-106.03000000000247</v>
      </c>
      <c r="J6" s="711" t="s">
        <v>349</v>
      </c>
      <c r="K6" s="609"/>
      <c r="L6" s="622"/>
      <c r="M6" s="609"/>
      <c r="N6" s="612"/>
      <c r="O6" s="1090">
        <v>2182082</v>
      </c>
      <c r="P6" s="476"/>
      <c r="Q6" s="477">
        <f>37893.56</f>
        <v>37893.56</v>
      </c>
      <c r="R6" s="615" t="s">
        <v>360</v>
      </c>
      <c r="S6" s="923">
        <f t="shared" si="0"/>
        <v>37893.56</v>
      </c>
      <c r="T6" s="923">
        <f t="shared" ref="T6:T31" si="1">S6/H6+0.1</f>
        <v>2.165303008006453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81">
        <f>PIERNA!F7</f>
        <v>18318.13</v>
      </c>
      <c r="G7" s="360">
        <f>PIERNA!G7</f>
        <v>20</v>
      </c>
      <c r="H7" s="901">
        <f>PIERNA!H7</f>
        <v>18388.400000000001</v>
      </c>
      <c r="I7" s="566">
        <f>PIERNA!I7</f>
        <v>-70.270000000000437</v>
      </c>
      <c r="J7" s="834" t="s">
        <v>350</v>
      </c>
      <c r="K7" s="609"/>
      <c r="L7" s="622"/>
      <c r="M7" s="609"/>
      <c r="N7" s="612"/>
      <c r="O7" s="1090">
        <v>2182511</v>
      </c>
      <c r="P7" s="476"/>
      <c r="Q7" s="365">
        <f>37977.87*17.69</f>
        <v>671828.52030000009</v>
      </c>
      <c r="R7" s="614" t="s">
        <v>360</v>
      </c>
      <c r="S7" s="923">
        <f t="shared" si="0"/>
        <v>671828.52030000009</v>
      </c>
      <c r="T7" s="923">
        <f t="shared" si="1"/>
        <v>36.635452801766334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81">
        <f>PIERNA!F8</f>
        <v>18130.11</v>
      </c>
      <c r="G8" s="360">
        <f>PIERNA!G8</f>
        <v>20</v>
      </c>
      <c r="H8" s="901">
        <f>PIERNA!H8</f>
        <v>18065.400000000001</v>
      </c>
      <c r="I8" s="566">
        <f>PIERNA!I8</f>
        <v>64.709999999999127</v>
      </c>
      <c r="J8" s="834" t="s">
        <v>351</v>
      </c>
      <c r="K8" s="609"/>
      <c r="L8" s="620"/>
      <c r="M8" s="609"/>
      <c r="N8" s="612"/>
      <c r="O8" s="1091">
        <v>2182512</v>
      </c>
      <c r="P8" s="476"/>
      <c r="Q8" s="365"/>
      <c r="R8" s="612"/>
      <c r="S8" s="923">
        <f t="shared" si="0"/>
        <v>0</v>
      </c>
      <c r="T8" s="923">
        <f t="shared" si="1"/>
        <v>0.1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81">
        <f>PIERNA!F9</f>
        <v>19203.5</v>
      </c>
      <c r="G9" s="360">
        <f>PIERNA!G9</f>
        <v>21</v>
      </c>
      <c r="H9" s="901">
        <f>PIERNA!H9</f>
        <v>19262.900000000001</v>
      </c>
      <c r="I9" s="566">
        <f>PIERNA!I9</f>
        <v>-59.400000000001455</v>
      </c>
      <c r="J9" s="711" t="s">
        <v>352</v>
      </c>
      <c r="K9" s="609"/>
      <c r="L9" s="620"/>
      <c r="M9" s="609"/>
      <c r="N9" s="616"/>
      <c r="O9" s="1090"/>
      <c r="P9" s="476"/>
      <c r="Q9" s="365"/>
      <c r="R9" s="618"/>
      <c r="S9" s="923">
        <f>Q9+M9+K9</f>
        <v>0</v>
      </c>
      <c r="T9" s="923">
        <f t="shared" si="1"/>
        <v>0.1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81">
        <f>PIERNA!F10</f>
        <v>18198</v>
      </c>
      <c r="G10" s="360">
        <f>PIERNA!G10</f>
        <v>20</v>
      </c>
      <c r="H10" s="901">
        <f>PIERNA!H10</f>
        <v>18262.939999999999</v>
      </c>
      <c r="I10" s="566">
        <f>PIERNA!I10</f>
        <v>-64.93999999999869</v>
      </c>
      <c r="J10" s="711" t="s">
        <v>353</v>
      </c>
      <c r="K10" s="609"/>
      <c r="L10" s="620"/>
      <c r="M10" s="609"/>
      <c r="N10" s="616"/>
      <c r="O10" s="1090">
        <v>2182081</v>
      </c>
      <c r="P10" s="476"/>
      <c r="Q10" s="476">
        <f>37719.32*17.69</f>
        <v>667254.77080000006</v>
      </c>
      <c r="R10" s="618" t="s">
        <v>360</v>
      </c>
      <c r="S10" s="923">
        <f>Q10+M10+K10</f>
        <v>667254.77080000006</v>
      </c>
      <c r="T10" s="923">
        <f t="shared" si="1"/>
        <v>36.635999724031294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81">
        <f>PIERNA!F11</f>
        <v>18633.689999999999</v>
      </c>
      <c r="G11" s="360">
        <f>PIERNA!G11</f>
        <v>21</v>
      </c>
      <c r="H11" s="901">
        <f>PIERNA!H11</f>
        <v>18617</v>
      </c>
      <c r="I11" s="566">
        <f>PIERNA!I11</f>
        <v>16.68999999999869</v>
      </c>
      <c r="J11" s="711" t="s">
        <v>354</v>
      </c>
      <c r="K11" s="609"/>
      <c r="L11" s="620"/>
      <c r="M11" s="609"/>
      <c r="N11" s="616"/>
      <c r="O11" s="1091"/>
      <c r="P11" s="476"/>
      <c r="Q11" s="476"/>
      <c r="R11" s="618"/>
      <c r="S11" s="923">
        <f t="shared" si="0"/>
        <v>0</v>
      </c>
      <c r="T11" s="923">
        <f t="shared" si="1"/>
        <v>0.1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81">
        <f>PIERNA!F12</f>
        <v>18080.98</v>
      </c>
      <c r="G12" s="360">
        <f>PIERNA!G12</f>
        <v>20</v>
      </c>
      <c r="H12" s="901">
        <f>PIERNA!H12</f>
        <v>18207.099999999999</v>
      </c>
      <c r="I12" s="566">
        <f>PIERNA!I12</f>
        <v>-126.11999999999898</v>
      </c>
      <c r="J12" s="711" t="s">
        <v>355</v>
      </c>
      <c r="K12" s="609"/>
      <c r="L12" s="620"/>
      <c r="M12" s="609"/>
      <c r="N12" s="616"/>
      <c r="O12" s="1091"/>
      <c r="P12" s="476"/>
      <c r="Q12" s="476"/>
      <c r="R12" s="618"/>
      <c r="S12" s="923">
        <f>Q12+M12+K12</f>
        <v>0</v>
      </c>
      <c r="T12" s="923">
        <f t="shared" si="1"/>
        <v>0.1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>
        <f>PIERNA!B13</f>
        <v>0</v>
      </c>
      <c r="C13" s="260">
        <f>PIERNA!C13</f>
        <v>0</v>
      </c>
      <c r="D13" s="517">
        <f>PIERNA!D13</f>
        <v>0</v>
      </c>
      <c r="E13" s="518">
        <f>PIERNA!E13</f>
        <v>0</v>
      </c>
      <c r="F13" s="881">
        <f>PIERNA!F13</f>
        <v>0</v>
      </c>
      <c r="G13" s="360">
        <f>PIERNA!G13</f>
        <v>0</v>
      </c>
      <c r="H13" s="901">
        <f>PIERNA!H13</f>
        <v>0</v>
      </c>
      <c r="I13" s="566">
        <f>PIERNA!I13</f>
        <v>0</v>
      </c>
      <c r="J13" s="783"/>
      <c r="K13" s="609"/>
      <c r="L13" s="617"/>
      <c r="M13" s="609"/>
      <c r="N13" s="616"/>
      <c r="O13" s="1091"/>
      <c r="P13" s="476"/>
      <c r="Q13" s="365"/>
      <c r="R13" s="618"/>
      <c r="S13" s="923">
        <f t="shared" si="0"/>
        <v>0</v>
      </c>
      <c r="T13" s="923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3">
        <f>PIERNA!B14</f>
        <v>0</v>
      </c>
      <c r="C14" s="260">
        <f>PIERNA!C14</f>
        <v>0</v>
      </c>
      <c r="D14" s="517">
        <f>PIERNA!D14</f>
        <v>0</v>
      </c>
      <c r="E14" s="518">
        <f>PIERNA!E14</f>
        <v>0</v>
      </c>
      <c r="F14" s="881">
        <f>PIERNA!F14</f>
        <v>0</v>
      </c>
      <c r="G14" s="360">
        <f>PIERNA!G14</f>
        <v>0</v>
      </c>
      <c r="H14" s="901">
        <f>PIERNA!H14</f>
        <v>0</v>
      </c>
      <c r="I14" s="566">
        <f>PIERNA!I14</f>
        <v>0</v>
      </c>
      <c r="J14" s="1102"/>
      <c r="K14" s="609"/>
      <c r="L14" s="617"/>
      <c r="M14" s="609"/>
      <c r="N14" s="616"/>
      <c r="O14" s="1090"/>
      <c r="P14" s="794"/>
      <c r="Q14" s="365"/>
      <c r="R14" s="619"/>
      <c r="S14" s="923">
        <f>Q14+M14+K14</f>
        <v>0</v>
      </c>
      <c r="T14" s="923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>
        <f>PIERNA!B15</f>
        <v>0</v>
      </c>
      <c r="C15" s="260">
        <f>PIERNA!C15</f>
        <v>0</v>
      </c>
      <c r="D15" s="517">
        <f>PIERNA!D15</f>
        <v>0</v>
      </c>
      <c r="E15" s="518">
        <f>PIERNA!E15</f>
        <v>0</v>
      </c>
      <c r="F15" s="881">
        <f>PIERNA!F15</f>
        <v>0</v>
      </c>
      <c r="G15" s="360">
        <f>PIERNA!G15</f>
        <v>0</v>
      </c>
      <c r="H15" s="901">
        <f>PIERNA!H15</f>
        <v>0</v>
      </c>
      <c r="I15" s="566">
        <f>PIERNA!I15</f>
        <v>0</v>
      </c>
      <c r="J15" s="783"/>
      <c r="K15" s="609"/>
      <c r="L15" s="617"/>
      <c r="M15" s="609"/>
      <c r="N15" s="620"/>
      <c r="O15" s="1091"/>
      <c r="P15" s="476"/>
      <c r="Q15" s="365"/>
      <c r="R15" s="621"/>
      <c r="S15" s="923">
        <f t="shared" si="0"/>
        <v>0</v>
      </c>
      <c r="T15" s="923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>
        <f>PIERNA!B16</f>
        <v>0</v>
      </c>
      <c r="C16" s="260">
        <f>PIERNA!C16</f>
        <v>0</v>
      </c>
      <c r="D16" s="517">
        <f>PIERNA!D16</f>
        <v>0</v>
      </c>
      <c r="E16" s="518">
        <f>PIERNA!E16</f>
        <v>0</v>
      </c>
      <c r="F16" s="881">
        <f>PIERNA!F16</f>
        <v>0</v>
      </c>
      <c r="G16" s="360">
        <f>PIERNA!G16</f>
        <v>0</v>
      </c>
      <c r="H16" s="901">
        <f>PIERNA!H16</f>
        <v>0</v>
      </c>
      <c r="I16" s="566">
        <f>PIERNA!I16</f>
        <v>0</v>
      </c>
      <c r="J16" s="784"/>
      <c r="K16" s="609"/>
      <c r="L16" s="617"/>
      <c r="M16" s="609"/>
      <c r="N16" s="620"/>
      <c r="O16" s="1091"/>
      <c r="P16" s="476"/>
      <c r="Q16" s="476"/>
      <c r="R16" s="618"/>
      <c r="S16" s="923">
        <f t="shared" si="0"/>
        <v>0</v>
      </c>
      <c r="T16" s="923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19">
        <f>PIERNA!B17</f>
        <v>0</v>
      </c>
      <c r="C17" s="260">
        <f>PIERNA!C17</f>
        <v>0</v>
      </c>
      <c r="D17" s="517">
        <f>PIERNA!D17</f>
        <v>0</v>
      </c>
      <c r="E17" s="518">
        <f>PIERNA!E17</f>
        <v>0</v>
      </c>
      <c r="F17" s="881">
        <f>PIERNA!F17</f>
        <v>0</v>
      </c>
      <c r="G17" s="360">
        <f>PIERNA!G17</f>
        <v>0</v>
      </c>
      <c r="H17" s="901">
        <f>PIERNA!H17</f>
        <v>0</v>
      </c>
      <c r="I17" s="566">
        <f>PIERNA!I17</f>
        <v>0</v>
      </c>
      <c r="J17" s="785"/>
      <c r="K17" s="609"/>
      <c r="L17" s="617"/>
      <c r="M17" s="609"/>
      <c r="N17" s="620"/>
      <c r="O17" s="1091"/>
      <c r="P17" s="476"/>
      <c r="Q17" s="476"/>
      <c r="R17" s="618"/>
      <c r="S17" s="923">
        <f>Q17+M17+K17</f>
        <v>0</v>
      </c>
      <c r="T17" s="923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>
        <f>PIERNA!B18</f>
        <v>0</v>
      </c>
      <c r="C18" s="260">
        <f>PIERNA!C18</f>
        <v>0</v>
      </c>
      <c r="D18" s="517">
        <f>PIERNA!D18</f>
        <v>0</v>
      </c>
      <c r="E18" s="518">
        <f>PIERNA!E18</f>
        <v>0</v>
      </c>
      <c r="F18" s="881">
        <f>PIERNA!F18</f>
        <v>0</v>
      </c>
      <c r="G18" s="360">
        <f>PIERNA!G18</f>
        <v>0</v>
      </c>
      <c r="H18" s="901">
        <f>PIERNA!H18</f>
        <v>0</v>
      </c>
      <c r="I18" s="566">
        <f>PIERNA!I18</f>
        <v>0</v>
      </c>
      <c r="J18" s="711"/>
      <c r="K18" s="609"/>
      <c r="L18" s="617"/>
      <c r="M18" s="609"/>
      <c r="N18" s="620"/>
      <c r="O18" s="1090"/>
      <c r="P18" s="793"/>
      <c r="Q18" s="476"/>
      <c r="R18" s="619"/>
      <c r="S18" s="923">
        <f>Q18+M18+K18</f>
        <v>0</v>
      </c>
      <c r="T18" s="923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>
        <f>PIERNA!B19</f>
        <v>0</v>
      </c>
      <c r="C19" s="260">
        <f>PIERNA!C19</f>
        <v>0</v>
      </c>
      <c r="D19" s="517">
        <f>PIERNA!D19</f>
        <v>0</v>
      </c>
      <c r="E19" s="518">
        <f>PIERNA!E19</f>
        <v>0</v>
      </c>
      <c r="F19" s="881">
        <f>PIERNA!F19</f>
        <v>0</v>
      </c>
      <c r="G19" s="360">
        <f>PIERNA!G19</f>
        <v>0</v>
      </c>
      <c r="H19" s="901">
        <f>PIERNA!H19</f>
        <v>0</v>
      </c>
      <c r="I19" s="566">
        <f>PIERNA!I19</f>
        <v>0</v>
      </c>
      <c r="J19" s="711"/>
      <c r="K19" s="609"/>
      <c r="L19" s="617"/>
      <c r="M19" s="609"/>
      <c r="N19" s="620"/>
      <c r="O19" s="1090"/>
      <c r="P19" s="794"/>
      <c r="Q19" s="476"/>
      <c r="R19" s="612"/>
      <c r="S19" s="923">
        <f>Q19+M19+K19</f>
        <v>0</v>
      </c>
      <c r="T19" s="923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>
        <f>PIERNA!B20</f>
        <v>0</v>
      </c>
      <c r="C20" s="260">
        <f>PIERNA!C20</f>
        <v>0</v>
      </c>
      <c r="D20" s="517">
        <f>PIERNA!D20</f>
        <v>0</v>
      </c>
      <c r="E20" s="518">
        <f>PIERNA!E20</f>
        <v>0</v>
      </c>
      <c r="F20" s="881">
        <f>PIERNA!F20</f>
        <v>0</v>
      </c>
      <c r="G20" s="360">
        <f>PIERNA!G20</f>
        <v>0</v>
      </c>
      <c r="H20" s="901">
        <f>PIERNA!H20</f>
        <v>0</v>
      </c>
      <c r="I20" s="566">
        <f>PIERNA!I20</f>
        <v>0</v>
      </c>
      <c r="J20" s="834"/>
      <c r="K20" s="609"/>
      <c r="L20" s="617"/>
      <c r="M20" s="609"/>
      <c r="N20" s="620"/>
      <c r="O20" s="1090"/>
      <c r="P20" s="476"/>
      <c r="Q20" s="476"/>
      <c r="R20" s="612"/>
      <c r="S20" s="923">
        <f t="shared" si="0"/>
        <v>0</v>
      </c>
      <c r="T20" s="923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>
        <f>PIERNA!B21</f>
        <v>0</v>
      </c>
      <c r="C21" s="361">
        <f>PIERNA!C21</f>
        <v>0</v>
      </c>
      <c r="D21" s="517">
        <f>PIERNA!D21</f>
        <v>0</v>
      </c>
      <c r="E21" s="518">
        <f>PIERNA!E21</f>
        <v>0</v>
      </c>
      <c r="F21" s="881">
        <f>PIERNA!F21</f>
        <v>0</v>
      </c>
      <c r="G21" s="360">
        <f>PIERNA!G21</f>
        <v>0</v>
      </c>
      <c r="H21" s="901">
        <f>PIERNA!H21</f>
        <v>0</v>
      </c>
      <c r="I21" s="566">
        <f>PIERNA!I21</f>
        <v>0</v>
      </c>
      <c r="J21" s="711"/>
      <c r="K21" s="609"/>
      <c r="L21" s="617"/>
      <c r="M21" s="609"/>
      <c r="N21" s="620"/>
      <c r="O21" s="1091"/>
      <c r="P21" s="476"/>
      <c r="Q21" s="476"/>
      <c r="R21" s="612"/>
      <c r="S21" s="923">
        <f t="shared" si="0"/>
        <v>0</v>
      </c>
      <c r="T21" s="923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>
        <f>PIERNA!B22</f>
        <v>0</v>
      </c>
      <c r="C22" s="260">
        <f>PIERNA!C22</f>
        <v>0</v>
      </c>
      <c r="D22" s="517">
        <f>PIERNA!D22</f>
        <v>0</v>
      </c>
      <c r="E22" s="518">
        <f>PIERNA!E22</f>
        <v>0</v>
      </c>
      <c r="F22" s="881">
        <f>PIERNA!F22</f>
        <v>0</v>
      </c>
      <c r="G22" s="360">
        <f>PIERNA!G22</f>
        <v>0</v>
      </c>
      <c r="H22" s="901">
        <f>PIERNA!H22</f>
        <v>0</v>
      </c>
      <c r="I22" s="566">
        <f>PIERNA!I22</f>
        <v>0</v>
      </c>
      <c r="J22" s="834"/>
      <c r="K22" s="609"/>
      <c r="L22" s="617"/>
      <c r="M22" s="609"/>
      <c r="N22" s="616"/>
      <c r="O22" s="1091"/>
      <c r="P22" s="794"/>
      <c r="Q22" s="476"/>
      <c r="R22" s="612"/>
      <c r="S22" s="923">
        <f>Q22+M22+K22</f>
        <v>0</v>
      </c>
      <c r="T22" s="92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>
        <f>PIERNA!B23</f>
        <v>0</v>
      </c>
      <c r="C23" s="260">
        <f>PIERNA!C23</f>
        <v>0</v>
      </c>
      <c r="D23" s="517">
        <f>PIERNA!D23</f>
        <v>0</v>
      </c>
      <c r="E23" s="518">
        <f>PIERNA!E23</f>
        <v>0</v>
      </c>
      <c r="F23" s="881">
        <f>PIERNA!F23</f>
        <v>0</v>
      </c>
      <c r="G23" s="360">
        <f>PIERNA!G23</f>
        <v>0</v>
      </c>
      <c r="H23" s="901">
        <f>PIERNA!H23</f>
        <v>0</v>
      </c>
      <c r="I23" s="566">
        <f>PIERNA!I23</f>
        <v>0</v>
      </c>
      <c r="J23" s="834"/>
      <c r="K23" s="609"/>
      <c r="L23" s="617"/>
      <c r="M23" s="609"/>
      <c r="N23" s="874"/>
      <c r="O23" s="1091"/>
      <c r="P23" s="1046"/>
      <c r="Q23" s="476"/>
      <c r="R23" s="612"/>
      <c r="S23" s="923">
        <f>Q23+M23+K23</f>
        <v>0</v>
      </c>
      <c r="T23" s="92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19">
        <f>PIERNA!B24</f>
        <v>0</v>
      </c>
      <c r="C24" s="260">
        <f>PIERNA!C24</f>
        <v>0</v>
      </c>
      <c r="D24" s="522">
        <f>PIERNA!D24</f>
        <v>0</v>
      </c>
      <c r="E24" s="518">
        <f>PIERNA!E24</f>
        <v>0</v>
      </c>
      <c r="F24" s="881">
        <f>PIERNA!F24</f>
        <v>0</v>
      </c>
      <c r="G24" s="360">
        <f>PIERNA!G24</f>
        <v>0</v>
      </c>
      <c r="H24" s="901">
        <f>PIERNA!H24</f>
        <v>0</v>
      </c>
      <c r="I24" s="566">
        <f>PIERNA!I24</f>
        <v>0</v>
      </c>
      <c r="J24" s="834"/>
      <c r="K24" s="609"/>
      <c r="L24" s="617"/>
      <c r="M24" s="609"/>
      <c r="N24" s="616"/>
      <c r="O24" s="1090"/>
      <c r="P24" s="476"/>
      <c r="Q24" s="476"/>
      <c r="R24" s="612"/>
      <c r="S24" s="923">
        <f t="shared" si="0"/>
        <v>0</v>
      </c>
      <c r="T24" s="923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19">
        <f>PIERNA!HM5</f>
        <v>0</v>
      </c>
      <c r="C25" s="364">
        <f>PIERNA!HN5</f>
        <v>0</v>
      </c>
      <c r="D25" s="522">
        <f>PIERNA!HO5</f>
        <v>0</v>
      </c>
      <c r="E25" s="518">
        <f>PIERNA!E25</f>
        <v>0</v>
      </c>
      <c r="F25" s="881">
        <f>PIERNA!HQ5</f>
        <v>0</v>
      </c>
      <c r="G25" s="360">
        <f>PIERNA!HR5</f>
        <v>0</v>
      </c>
      <c r="H25" s="901">
        <f>PIERNA!HS5</f>
        <v>0</v>
      </c>
      <c r="I25" s="566">
        <f>PIERNA!I25</f>
        <v>0</v>
      </c>
      <c r="J25" s="1107"/>
      <c r="K25" s="609"/>
      <c r="L25" s="617"/>
      <c r="M25" s="609"/>
      <c r="N25" s="616"/>
      <c r="O25" s="1090"/>
      <c r="P25" s="476"/>
      <c r="Q25" s="476"/>
      <c r="R25" s="612"/>
      <c r="S25" s="923">
        <f t="shared" si="0"/>
        <v>0</v>
      </c>
      <c r="T25" s="92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>
        <f>PIERNA!HW5</f>
        <v>0</v>
      </c>
      <c r="C26" s="260">
        <f>PIERNA!HX5</f>
        <v>0</v>
      </c>
      <c r="D26" s="522">
        <f>PIERNA!HY5</f>
        <v>0</v>
      </c>
      <c r="E26" s="518">
        <f>PIERNA!HZ5</f>
        <v>0</v>
      </c>
      <c r="F26" s="881">
        <f>PIERNA!IA5</f>
        <v>0</v>
      </c>
      <c r="G26" s="523">
        <f>PIERNA!IB5</f>
        <v>0</v>
      </c>
      <c r="H26" s="901">
        <f>PIERNA!IC5</f>
        <v>0</v>
      </c>
      <c r="I26" s="566">
        <f>PIERNA!I26</f>
        <v>0</v>
      </c>
      <c r="J26" s="834"/>
      <c r="K26" s="609"/>
      <c r="L26" s="611"/>
      <c r="M26" s="609"/>
      <c r="N26" s="612"/>
      <c r="O26" s="1090"/>
      <c r="P26" s="794"/>
      <c r="Q26" s="476"/>
      <c r="R26" s="614"/>
      <c r="S26" s="923">
        <f t="shared" si="0"/>
        <v>0</v>
      </c>
      <c r="T26" s="923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22">
        <f>PIERNA!II5</f>
        <v>0</v>
      </c>
      <c r="E27" s="518">
        <f>PIERNA!IJ5</f>
        <v>0</v>
      </c>
      <c r="F27" s="881">
        <f>PIERNA!IK5</f>
        <v>0</v>
      </c>
      <c r="G27" s="523">
        <f>PIERNA!IL5</f>
        <v>0</v>
      </c>
      <c r="H27" s="901">
        <f>PIERNA!IM5</f>
        <v>0</v>
      </c>
      <c r="I27" s="566">
        <f>PIERNA!I27</f>
        <v>0</v>
      </c>
      <c r="J27" s="834"/>
      <c r="K27" s="365"/>
      <c r="L27" s="617"/>
      <c r="M27" s="609"/>
      <c r="N27" s="616"/>
      <c r="O27" s="1090"/>
      <c r="P27" s="794"/>
      <c r="Q27" s="1014"/>
      <c r="R27" s="1016"/>
      <c r="S27" s="923">
        <f>Q27+M27+K27+P27</f>
        <v>0</v>
      </c>
      <c r="T27" s="92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787">
        <f>PIERNA!IR5</f>
        <v>0</v>
      </c>
      <c r="D28" s="826">
        <f>PIERNA!IS5</f>
        <v>0</v>
      </c>
      <c r="E28" s="623">
        <f>PIERNA!IT5</f>
        <v>0</v>
      </c>
      <c r="F28" s="882">
        <f>PIERNA!IU5</f>
        <v>0</v>
      </c>
      <c r="G28" s="523">
        <f>PIERNA!IV5</f>
        <v>0</v>
      </c>
      <c r="H28" s="901">
        <f>PIERNA!IW5</f>
        <v>0</v>
      </c>
      <c r="I28" s="566">
        <f>PIERNA!I28</f>
        <v>0</v>
      </c>
      <c r="J28" s="1204"/>
      <c r="K28" s="1205"/>
      <c r="L28" s="1206"/>
      <c r="M28" s="1207"/>
      <c r="N28" s="1207"/>
      <c r="O28" s="1208"/>
      <c r="P28" s="476"/>
      <c r="Q28" s="476"/>
      <c r="R28" s="614"/>
      <c r="S28" s="923">
        <f t="shared" si="0"/>
        <v>0</v>
      </c>
      <c r="T28" s="92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>
        <f>PIERNA!JA5</f>
        <v>0</v>
      </c>
      <c r="C29" s="787">
        <f>PIERNA!JB5</f>
        <v>0</v>
      </c>
      <c r="D29" s="826">
        <f>PIERNA!JC5</f>
        <v>0</v>
      </c>
      <c r="E29" s="623">
        <f>PIERNA!JD5</f>
        <v>0</v>
      </c>
      <c r="F29" s="882">
        <f>PIERNA!JE5</f>
        <v>0</v>
      </c>
      <c r="G29" s="523">
        <f>PIERNA!JF5</f>
        <v>0</v>
      </c>
      <c r="H29" s="901">
        <f>PIERNA!JG5</f>
        <v>0</v>
      </c>
      <c r="I29" s="566">
        <f>PIERNA!I29</f>
        <v>0</v>
      </c>
      <c r="J29" s="1209"/>
      <c r="K29" s="1210"/>
      <c r="L29" s="611"/>
      <c r="M29" s="609"/>
      <c r="N29" s="612"/>
      <c r="O29" s="1092"/>
      <c r="P29" s="476"/>
      <c r="Q29" s="1014"/>
      <c r="R29" s="1016"/>
      <c r="S29" s="923">
        <f t="shared" si="0"/>
        <v>0</v>
      </c>
      <c r="T29" s="92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787">
        <f>PIERNA!JL5</f>
        <v>0</v>
      </c>
      <c r="D30" s="826">
        <f>PIERNA!JM5</f>
        <v>0</v>
      </c>
      <c r="E30" s="827">
        <f>PIERNA!JN5</f>
        <v>0</v>
      </c>
      <c r="F30" s="883">
        <f>PIERNA!JO5</f>
        <v>0</v>
      </c>
      <c r="G30" s="366">
        <f>PIERNA!JP5</f>
        <v>0</v>
      </c>
      <c r="H30" s="902">
        <f>PIERNA!JQ5</f>
        <v>0</v>
      </c>
      <c r="I30" s="566">
        <f>PIERNA!I30</f>
        <v>0</v>
      </c>
      <c r="J30" s="760"/>
      <c r="K30" s="365"/>
      <c r="L30" s="611"/>
      <c r="M30" s="609"/>
      <c r="N30" s="612"/>
      <c r="O30" s="1092"/>
      <c r="P30" s="476"/>
      <c r="Q30" s="476"/>
      <c r="R30" s="614"/>
      <c r="S30" s="923">
        <f>Q30+M30+K30</f>
        <v>0</v>
      </c>
      <c r="T30" s="92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43">
        <f>PIERNA!JV5</f>
        <v>0</v>
      </c>
      <c r="D31" s="826">
        <f>PIERNA!JW5</f>
        <v>0</v>
      </c>
      <c r="E31" s="827">
        <f>PIERNA!JX5</f>
        <v>0</v>
      </c>
      <c r="F31" s="883">
        <f>PIERNA!JY5</f>
        <v>0</v>
      </c>
      <c r="G31" s="366">
        <f>PIERNA!JZ5</f>
        <v>0</v>
      </c>
      <c r="H31" s="902">
        <f>PIERNA!KA5</f>
        <v>0</v>
      </c>
      <c r="I31" s="566">
        <f>PIERNA!I31</f>
        <v>0</v>
      </c>
      <c r="J31" s="834"/>
      <c r="K31" s="365"/>
      <c r="L31" s="611"/>
      <c r="M31" s="609"/>
      <c r="N31" s="612"/>
      <c r="O31" s="1092"/>
      <c r="P31" s="476"/>
      <c r="Q31" s="1014"/>
      <c r="R31" s="1015"/>
      <c r="S31" s="923">
        <f t="shared" si="0"/>
        <v>0</v>
      </c>
      <c r="T31" s="92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7">
        <f>PIERNA!KF5</f>
        <v>0</v>
      </c>
      <c r="D32" s="826">
        <f>PIERNA!KG5</f>
        <v>0</v>
      </c>
      <c r="E32" s="827">
        <f>PIERNA!KH5</f>
        <v>0</v>
      </c>
      <c r="F32" s="883">
        <f>PIERNA!KI5</f>
        <v>0</v>
      </c>
      <c r="G32" s="366">
        <f>PIERNA!KJ5</f>
        <v>0</v>
      </c>
      <c r="H32" s="902">
        <f>PIERNA!H32</f>
        <v>0</v>
      </c>
      <c r="I32" s="566">
        <f>PIERNA!I32</f>
        <v>0</v>
      </c>
      <c r="J32" s="1047"/>
      <c r="K32" s="1017"/>
      <c r="L32" s="611"/>
      <c r="M32" s="609"/>
      <c r="N32" s="612"/>
      <c r="O32" s="1092"/>
      <c r="P32" s="476"/>
      <c r="Q32" s="476"/>
      <c r="R32" s="614"/>
      <c r="S32" s="923">
        <f>Q32+M32+K32+P32</f>
        <v>0</v>
      </c>
      <c r="T32" s="92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7">
        <f>PIERNA!KP5</f>
        <v>0</v>
      </c>
      <c r="D33" s="826">
        <f>PIERNA!KQ5</f>
        <v>0</v>
      </c>
      <c r="E33" s="827">
        <f>PIERNA!KR5</f>
        <v>0</v>
      </c>
      <c r="F33" s="884">
        <f>PIERNA!KS5</f>
        <v>0</v>
      </c>
      <c r="G33" s="525">
        <f>PIERNA!KT5</f>
        <v>0</v>
      </c>
      <c r="H33" s="902">
        <f>PIERNA!KU5</f>
        <v>0</v>
      </c>
      <c r="I33" s="567">
        <f>PIERNA!I33</f>
        <v>0</v>
      </c>
      <c r="J33" s="995"/>
      <c r="K33" s="995"/>
      <c r="L33" s="1109"/>
      <c r="M33" s="1109"/>
      <c r="N33" s="1109"/>
      <c r="O33" s="1109"/>
      <c r="P33" s="476"/>
      <c r="Q33" s="1014"/>
      <c r="R33" s="1015"/>
      <c r="S33" s="923">
        <f>Q33+M33+K33+P33</f>
        <v>0</v>
      </c>
      <c r="T33" s="92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8">
        <f>PIERNA!C34</f>
        <v>0</v>
      </c>
      <c r="D34" s="826">
        <f>PIERNA!D34</f>
        <v>0</v>
      </c>
      <c r="E34" s="827">
        <f>PIERNA!E34</f>
        <v>0</v>
      </c>
      <c r="F34" s="884">
        <f>PIERNA!F34</f>
        <v>0</v>
      </c>
      <c r="G34" s="525">
        <f>PIERNA!G34</f>
        <v>0</v>
      </c>
      <c r="H34" s="902">
        <f>PIERNA!H34</f>
        <v>0</v>
      </c>
      <c r="I34" s="566">
        <f>PIERNA!I34</f>
        <v>0</v>
      </c>
      <c r="J34" s="1265"/>
      <c r="K34" s="1265"/>
      <c r="L34" s="611"/>
      <c r="M34" s="609"/>
      <c r="N34" s="612"/>
      <c r="O34" s="1092"/>
      <c r="P34" s="476"/>
      <c r="Q34" s="477"/>
      <c r="R34" s="615"/>
      <c r="S34" s="923">
        <f>Q34+M34+K34+P34</f>
        <v>0</v>
      </c>
      <c r="T34" s="92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5">
        <f>PIERNA!F35</f>
        <v>0</v>
      </c>
      <c r="G35" s="526">
        <f>PIERNA!G35</f>
        <v>0</v>
      </c>
      <c r="H35" s="902">
        <f>PIERNA!H35</f>
        <v>0</v>
      </c>
      <c r="I35" s="566">
        <f>PIERNA!I35</f>
        <v>0</v>
      </c>
      <c r="J35" s="834"/>
      <c r="K35" s="365"/>
      <c r="L35" s="611"/>
      <c r="M35" s="609"/>
      <c r="N35" s="612"/>
      <c r="O35" s="1092"/>
      <c r="P35" s="476"/>
      <c r="Q35" s="365"/>
      <c r="R35" s="614"/>
      <c r="S35" s="923">
        <f>Q35+M35+K35</f>
        <v>0</v>
      </c>
      <c r="T35" s="92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5">
        <f>PIERNA!F36</f>
        <v>0</v>
      </c>
      <c r="G36" s="526">
        <f>PIERNA!G36</f>
        <v>0</v>
      </c>
      <c r="H36" s="902">
        <f>PIERNA!H36</f>
        <v>0</v>
      </c>
      <c r="I36" s="566">
        <f>PIERNA!I36</f>
        <v>0</v>
      </c>
      <c r="J36" s="834"/>
      <c r="K36" s="365"/>
      <c r="L36" s="611"/>
      <c r="M36" s="609"/>
      <c r="N36" s="616"/>
      <c r="O36" s="1092"/>
      <c r="P36" s="476"/>
      <c r="Q36" s="365"/>
      <c r="R36" s="612"/>
      <c r="S36" s="923">
        <f t="shared" ref="S36:S39" si="9">Q36+M36+K36</f>
        <v>0</v>
      </c>
      <c r="T36" s="92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81">
        <f>PIERNA!F37</f>
        <v>0</v>
      </c>
      <c r="G37" s="360">
        <f>PIERNA!G37</f>
        <v>0</v>
      </c>
      <c r="H37" s="901">
        <f>PIERNA!H37</f>
        <v>0</v>
      </c>
      <c r="I37" s="566">
        <f>PIERNA!I37</f>
        <v>0</v>
      </c>
      <c r="J37" s="834"/>
      <c r="K37" s="365"/>
      <c r="L37" s="611"/>
      <c r="M37" s="609"/>
      <c r="N37" s="612"/>
      <c r="O37" s="1092"/>
      <c r="P37" s="476"/>
      <c r="Q37" s="476"/>
      <c r="R37" s="612"/>
      <c r="S37" s="923">
        <f>Q37+M37+K37</f>
        <v>0</v>
      </c>
      <c r="T37" s="92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6">
        <f>PIERNA!F38</f>
        <v>0</v>
      </c>
      <c r="G38" s="360">
        <f>PIERNA!G38</f>
        <v>0</v>
      </c>
      <c r="H38" s="903">
        <f>PIERNA!H38</f>
        <v>0</v>
      </c>
      <c r="I38" s="566">
        <f>PIERNA!I38</f>
        <v>0</v>
      </c>
      <c r="J38" s="834"/>
      <c r="K38" s="365"/>
      <c r="L38" s="622"/>
      <c r="M38" s="609"/>
      <c r="N38" s="612"/>
      <c r="O38" s="1092"/>
      <c r="P38" s="476"/>
      <c r="Q38" s="476"/>
      <c r="R38" s="614"/>
      <c r="S38" s="923">
        <f t="shared" si="9"/>
        <v>0</v>
      </c>
      <c r="T38" s="92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7">
        <f>PIERNA!F39</f>
        <v>0</v>
      </c>
      <c r="G39" s="97">
        <f>PIERNA!G39</f>
        <v>0</v>
      </c>
      <c r="H39" s="896">
        <f>PIERNA!H39</f>
        <v>0</v>
      </c>
      <c r="I39" s="102">
        <f>PIERNA!I39</f>
        <v>0</v>
      </c>
      <c r="J39" s="1266"/>
      <c r="K39" s="1267"/>
      <c r="L39" s="622"/>
      <c r="M39" s="609"/>
      <c r="N39" s="612"/>
      <c r="O39" s="1092"/>
      <c r="P39" s="476"/>
      <c r="Q39" s="476"/>
      <c r="R39" s="614"/>
      <c r="S39" s="923">
        <f t="shared" si="9"/>
        <v>0</v>
      </c>
      <c r="T39" s="92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7">
        <f>PIERNA!F40</f>
        <v>0</v>
      </c>
      <c r="G40" s="97">
        <f>PIERNA!G40</f>
        <v>0</v>
      </c>
      <c r="H40" s="896">
        <f>PIERNA!H40</f>
        <v>0</v>
      </c>
      <c r="I40" s="102">
        <f>PIERNA!I40</f>
        <v>0</v>
      </c>
      <c r="J40" s="1268"/>
      <c r="K40" s="1269"/>
      <c r="L40" s="611"/>
      <c r="M40" s="609"/>
      <c r="N40" s="612"/>
      <c r="O40" s="1092"/>
      <c r="P40" s="476"/>
      <c r="Q40" s="476"/>
      <c r="R40" s="614"/>
      <c r="S40" s="923">
        <f>Q40+M40+K40+P40</f>
        <v>0</v>
      </c>
      <c r="T40" s="92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7">
        <f>PIERNA!F41</f>
        <v>0</v>
      </c>
      <c r="G41" s="97">
        <f>PIERNA!G41</f>
        <v>0</v>
      </c>
      <c r="H41" s="896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92"/>
      <c r="P41" s="476"/>
      <c r="Q41" s="476"/>
      <c r="R41" s="614"/>
      <c r="S41" s="923">
        <f>Q41+M41+K41+P41</f>
        <v>0</v>
      </c>
      <c r="T41" s="92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80">
        <f>PIERNA!F42</f>
        <v>0</v>
      </c>
      <c r="G42" s="97">
        <f>PIERNA!G42</f>
        <v>0</v>
      </c>
      <c r="H42" s="900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92"/>
      <c r="P42" s="476"/>
      <c r="Q42" s="476"/>
      <c r="R42" s="614"/>
      <c r="S42" s="923">
        <f t="shared" ref="S42:S59" si="10">Q42+M42+K42</f>
        <v>0</v>
      </c>
      <c r="T42" s="92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80">
        <f>PIERNA!F43</f>
        <v>0</v>
      </c>
      <c r="G43" s="97">
        <f>PIERNA!G43</f>
        <v>0</v>
      </c>
      <c r="H43" s="900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92"/>
      <c r="P43" s="476"/>
      <c r="Q43" s="476"/>
      <c r="R43" s="614"/>
      <c r="S43" s="923">
        <f t="shared" si="10"/>
        <v>0</v>
      </c>
      <c r="T43" s="92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80">
        <f>PIERNA!F44</f>
        <v>0</v>
      </c>
      <c r="G44" s="97">
        <f>PIERNA!G44</f>
        <v>0</v>
      </c>
      <c r="H44" s="900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92"/>
      <c r="P44" s="476"/>
      <c r="Q44" s="365"/>
      <c r="R44" s="614"/>
      <c r="S44" s="923">
        <f>Q44+M44+K44</f>
        <v>0</v>
      </c>
      <c r="T44" s="92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80">
        <f>PIERNA!F45</f>
        <v>0</v>
      </c>
      <c r="G45" s="97">
        <f>PIERNA!G45</f>
        <v>0</v>
      </c>
      <c r="H45" s="900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92"/>
      <c r="P45" s="476"/>
      <c r="Q45" s="365"/>
      <c r="R45" s="614"/>
      <c r="S45" s="923">
        <f>Q45+M45+K45</f>
        <v>0</v>
      </c>
      <c r="T45" s="92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80">
        <f>PIERNA!F46</f>
        <v>0</v>
      </c>
      <c r="G46" s="97">
        <f>PIERNA!G46</f>
        <v>0</v>
      </c>
      <c r="H46" s="900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92"/>
      <c r="P46" s="476"/>
      <c r="Q46" s="365"/>
      <c r="R46" s="614"/>
      <c r="S46" s="923">
        <f>Q46+M46+K46</f>
        <v>0</v>
      </c>
      <c r="T46" s="92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80">
        <f>PIERNA!F47</f>
        <v>0</v>
      </c>
      <c r="G47" s="97">
        <f>PIERNA!G47</f>
        <v>0</v>
      </c>
      <c r="H47" s="900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93"/>
      <c r="P47" s="476"/>
      <c r="Q47" s="365"/>
      <c r="R47" s="614"/>
      <c r="S47" s="923">
        <f>Q47+M47+K47</f>
        <v>0</v>
      </c>
      <c r="T47" s="92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80">
        <f>PIERNA!F48</f>
        <v>0</v>
      </c>
      <c r="G48" s="97">
        <f>PIERNA!G48</f>
        <v>0</v>
      </c>
      <c r="H48" s="900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92"/>
      <c r="P48" s="476"/>
      <c r="Q48" s="365"/>
      <c r="R48" s="614"/>
      <c r="S48" s="923">
        <f>Q48+M48+K48</f>
        <v>0</v>
      </c>
      <c r="T48" s="92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80">
        <f>PIERNA!F49</f>
        <v>0</v>
      </c>
      <c r="G49" s="97">
        <f>PIERNA!G49</f>
        <v>0</v>
      </c>
      <c r="H49" s="900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92"/>
      <c r="P49" s="476"/>
      <c r="Q49" s="365"/>
      <c r="R49" s="614"/>
      <c r="S49" s="923">
        <f t="shared" ref="S49:S53" si="13">Q49+M49+K49</f>
        <v>0</v>
      </c>
      <c r="T49" s="92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80">
        <f>PIERNA!F50</f>
        <v>0</v>
      </c>
      <c r="G50" s="97">
        <f>PIERNA!G50</f>
        <v>0</v>
      </c>
      <c r="H50" s="900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92"/>
      <c r="P50" s="476"/>
      <c r="Q50" s="365"/>
      <c r="R50" s="614"/>
      <c r="S50" s="923">
        <f t="shared" si="13"/>
        <v>0</v>
      </c>
      <c r="T50" s="92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80">
        <f>PIERNA!F51</f>
        <v>0</v>
      </c>
      <c r="G51" s="97">
        <f>PIERNA!G51</f>
        <v>0</v>
      </c>
      <c r="H51" s="900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92"/>
      <c r="P51" s="795"/>
      <c r="Q51" s="365"/>
      <c r="R51" s="614"/>
      <c r="S51" s="923">
        <f t="shared" si="13"/>
        <v>0</v>
      </c>
      <c r="T51" s="92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80">
        <f>PIERNA!F52</f>
        <v>0</v>
      </c>
      <c r="G52" s="97">
        <f>PIERNA!G52</f>
        <v>0</v>
      </c>
      <c r="H52" s="900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92"/>
      <c r="P52" s="476"/>
      <c r="Q52" s="365"/>
      <c r="R52" s="752"/>
      <c r="S52" s="923">
        <f t="shared" si="13"/>
        <v>0</v>
      </c>
      <c r="T52" s="92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80">
        <f>PIERNA!SL5</f>
        <v>0</v>
      </c>
      <c r="G53" s="97">
        <f>PIERNA!SM5</f>
        <v>0</v>
      </c>
      <c r="H53" s="900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92"/>
      <c r="P53" s="476"/>
      <c r="Q53" s="365"/>
      <c r="R53" s="752"/>
      <c r="S53" s="923">
        <f t="shared" si="13"/>
        <v>0</v>
      </c>
      <c r="T53" s="92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80">
        <f>PIERNA!F53</f>
        <v>0</v>
      </c>
      <c r="G54" s="97">
        <f>PIERNA!G53</f>
        <v>0</v>
      </c>
      <c r="H54" s="900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92"/>
      <c r="P54" s="476"/>
      <c r="Q54" s="365"/>
      <c r="R54" s="752"/>
      <c r="S54" s="923">
        <f t="shared" si="10"/>
        <v>0</v>
      </c>
      <c r="T54" s="92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8">
        <f>PIERNA!TF5</f>
        <v>0</v>
      </c>
      <c r="G55" s="97">
        <f>PIERNA!TG5</f>
        <v>0</v>
      </c>
      <c r="H55" s="900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92"/>
      <c r="P55" s="476"/>
      <c r="Q55" s="365"/>
      <c r="R55" s="752"/>
      <c r="S55" s="923">
        <f t="shared" si="10"/>
        <v>0</v>
      </c>
      <c r="T55" s="92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80">
        <f>PIERNA!TP5</f>
        <v>0</v>
      </c>
      <c r="G56" s="97">
        <f>PIERNA!TQ5</f>
        <v>0</v>
      </c>
      <c r="H56" s="900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92"/>
      <c r="P56" s="476"/>
      <c r="Q56" s="365"/>
      <c r="R56" s="752"/>
      <c r="S56" s="923">
        <f t="shared" si="10"/>
        <v>0</v>
      </c>
      <c r="T56" s="92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80">
        <f>PIERNA!F57</f>
        <v>0</v>
      </c>
      <c r="G57" s="158">
        <f>PIERNA!G57</f>
        <v>0</v>
      </c>
      <c r="H57" s="900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92"/>
      <c r="P57" s="476"/>
      <c r="Q57" s="365"/>
      <c r="R57" s="752"/>
      <c r="S57" s="923">
        <f t="shared" si="10"/>
        <v>0</v>
      </c>
      <c r="T57" s="92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80">
        <f>PIERNA!F58</f>
        <v>0</v>
      </c>
      <c r="G58" s="97">
        <f>PIERNA!G58</f>
        <v>0</v>
      </c>
      <c r="H58" s="900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92"/>
      <c r="P58" s="476"/>
      <c r="Q58" s="365"/>
      <c r="R58" s="752"/>
      <c r="S58" s="923">
        <f t="shared" si="10"/>
        <v>0</v>
      </c>
      <c r="T58" s="92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80">
        <f>PIERNA!F59</f>
        <v>0</v>
      </c>
      <c r="G59" s="97">
        <f>PIERNA!G59</f>
        <v>0</v>
      </c>
      <c r="H59" s="900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92"/>
      <c r="P59" s="476"/>
      <c r="Q59" s="365"/>
      <c r="R59" s="752"/>
      <c r="S59" s="923">
        <f t="shared" si="10"/>
        <v>0</v>
      </c>
      <c r="T59" s="92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80">
        <f>PIERNA!F60</f>
        <v>0</v>
      </c>
      <c r="G60" s="97">
        <f>PIERNA!G60</f>
        <v>0</v>
      </c>
      <c r="H60" s="900">
        <f>PIERNA!H60</f>
        <v>0</v>
      </c>
      <c r="I60" s="102">
        <f>PIERNA!I60</f>
        <v>0</v>
      </c>
      <c r="J60" s="599"/>
      <c r="K60" s="781"/>
      <c r="L60" s="712"/>
      <c r="M60" s="751"/>
      <c r="N60" s="616"/>
      <c r="O60" s="1092"/>
      <c r="P60" s="476"/>
      <c r="Q60" s="365"/>
      <c r="R60" s="752"/>
      <c r="S60" s="923">
        <f>Q60+M60+L60</f>
        <v>0</v>
      </c>
      <c r="T60" s="92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80">
        <f>PIERNA!F61</f>
        <v>0</v>
      </c>
      <c r="G61" s="97">
        <f>PIERNA!G61</f>
        <v>0</v>
      </c>
      <c r="H61" s="900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92"/>
      <c r="P61" s="476"/>
      <c r="Q61" s="365"/>
      <c r="R61" s="752"/>
      <c r="S61" s="923">
        <f t="shared" ref="S61:S71" si="14">Q61+M61+K61</f>
        <v>0</v>
      </c>
      <c r="T61" s="92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80">
        <f>PIERNA!F62</f>
        <v>0</v>
      </c>
      <c r="G62" s="156">
        <f>PIERNA!G62</f>
        <v>0</v>
      </c>
      <c r="H62" s="900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92"/>
      <c r="P62" s="476"/>
      <c r="Q62" s="365"/>
      <c r="R62" s="752"/>
      <c r="S62" s="923">
        <f t="shared" si="14"/>
        <v>0</v>
      </c>
      <c r="T62" s="92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80">
        <f>PIERNA!F63</f>
        <v>0</v>
      </c>
      <c r="G63" s="156">
        <f>PIERNA!G63</f>
        <v>0</v>
      </c>
      <c r="H63" s="900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92"/>
      <c r="P63" s="476"/>
      <c r="Q63" s="365"/>
      <c r="R63" s="752"/>
      <c r="S63" s="923">
        <f t="shared" si="14"/>
        <v>0</v>
      </c>
      <c r="T63" s="92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80">
        <f>PIERNA!F64</f>
        <v>0</v>
      </c>
      <c r="G64" s="156">
        <f>PIERNA!G64</f>
        <v>0</v>
      </c>
      <c r="H64" s="900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92"/>
      <c r="P64" s="476"/>
      <c r="Q64" s="365"/>
      <c r="R64" s="752"/>
      <c r="S64" s="923">
        <f t="shared" si="14"/>
        <v>0</v>
      </c>
      <c r="T64" s="92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80">
        <f>PIERNA!F65</f>
        <v>0</v>
      </c>
      <c r="G65" s="156">
        <f>PIERNA!G65</f>
        <v>0</v>
      </c>
      <c r="H65" s="900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92"/>
      <c r="P65" s="476"/>
      <c r="Q65" s="365"/>
      <c r="R65" s="752"/>
      <c r="S65" s="923">
        <f t="shared" si="14"/>
        <v>0</v>
      </c>
      <c r="T65" s="92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80">
        <f>PIERNA!F61</f>
        <v>0</v>
      </c>
      <c r="G66" s="156">
        <f>PIERNA!G61</f>
        <v>0</v>
      </c>
      <c r="H66" s="900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92"/>
      <c r="P66" s="476"/>
      <c r="Q66" s="365"/>
      <c r="R66" s="752"/>
      <c r="S66" s="923">
        <f t="shared" si="14"/>
        <v>0</v>
      </c>
      <c r="T66" s="92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80">
        <f>PIERNA!F62</f>
        <v>0</v>
      </c>
      <c r="G67" s="156">
        <f>PIERNA!G62</f>
        <v>0</v>
      </c>
      <c r="H67" s="900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92"/>
      <c r="P67" s="476"/>
      <c r="Q67" s="365"/>
      <c r="R67" s="752"/>
      <c r="S67" s="923">
        <f t="shared" si="14"/>
        <v>0</v>
      </c>
      <c r="T67" s="92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80">
        <f>PIERNA!F63</f>
        <v>0</v>
      </c>
      <c r="G68" s="156">
        <f>PIERNA!G63</f>
        <v>0</v>
      </c>
      <c r="H68" s="900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92"/>
      <c r="P68" s="476"/>
      <c r="Q68" s="365"/>
      <c r="R68" s="752"/>
      <c r="S68" s="923">
        <f t="shared" si="14"/>
        <v>0</v>
      </c>
      <c r="T68" s="92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80">
        <f>PIERNA!F64</f>
        <v>0</v>
      </c>
      <c r="G69" s="156">
        <f>PIERNA!G64</f>
        <v>0</v>
      </c>
      <c r="H69" s="900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92"/>
      <c r="P69" s="476"/>
      <c r="Q69" s="365"/>
      <c r="R69" s="752"/>
      <c r="S69" s="923">
        <f t="shared" si="14"/>
        <v>0</v>
      </c>
      <c r="T69" s="92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80">
        <f>PIERNA!F65</f>
        <v>0</v>
      </c>
      <c r="G70" s="156">
        <f>PIERNA!G65</f>
        <v>0</v>
      </c>
      <c r="H70" s="900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92"/>
      <c r="P70" s="476"/>
      <c r="Q70" s="365"/>
      <c r="R70" s="752"/>
      <c r="S70" s="923">
        <f t="shared" si="14"/>
        <v>0</v>
      </c>
      <c r="T70" s="92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80">
        <f>PIERNA!F66</f>
        <v>0</v>
      </c>
      <c r="G71" s="156">
        <f>PIERNA!G66</f>
        <v>0</v>
      </c>
      <c r="H71" s="900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92"/>
      <c r="P71" s="476"/>
      <c r="Q71" s="365"/>
      <c r="R71" s="752"/>
      <c r="S71" s="923">
        <f t="shared" si="14"/>
        <v>0</v>
      </c>
      <c r="T71" s="92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80">
        <f>PIERNA!F67</f>
        <v>0</v>
      </c>
      <c r="G72" s="156">
        <f>PIERNA!G67</f>
        <v>0</v>
      </c>
      <c r="H72" s="900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92"/>
      <c r="P72" s="476"/>
      <c r="Q72" s="365"/>
      <c r="R72" s="752"/>
      <c r="S72" s="923">
        <f t="shared" ref="S72:S147" si="15">Q72+M72+K72</f>
        <v>0</v>
      </c>
      <c r="T72" s="92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80">
        <f>PIERNA!F68</f>
        <v>0</v>
      </c>
      <c r="G73" s="156">
        <f>PIERNA!G68</f>
        <v>0</v>
      </c>
      <c r="H73" s="900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92"/>
      <c r="P73" s="476"/>
      <c r="Q73" s="365"/>
      <c r="R73" s="752"/>
      <c r="S73" s="923">
        <f t="shared" si="15"/>
        <v>0</v>
      </c>
      <c r="T73" s="92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80">
        <f>PIERNA!F69</f>
        <v>0</v>
      </c>
      <c r="G74" s="156">
        <f>PIERNA!G69</f>
        <v>0</v>
      </c>
      <c r="H74" s="900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92"/>
      <c r="P74" s="476"/>
      <c r="Q74" s="365"/>
      <c r="R74" s="752"/>
      <c r="S74" s="923">
        <f t="shared" si="15"/>
        <v>0</v>
      </c>
      <c r="T74" s="92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80">
        <f>PIERNA!F70</f>
        <v>0</v>
      </c>
      <c r="G75" s="156">
        <f>PIERNA!G70</f>
        <v>0</v>
      </c>
      <c r="H75" s="900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92"/>
      <c r="P75" s="476"/>
      <c r="Q75" s="365"/>
      <c r="R75" s="752"/>
      <c r="S75" s="923">
        <f t="shared" si="15"/>
        <v>0</v>
      </c>
      <c r="T75" s="92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80">
        <f>PIERNA!F71</f>
        <v>0</v>
      </c>
      <c r="G76" s="156">
        <f>PIERNA!G71</f>
        <v>0</v>
      </c>
      <c r="H76" s="900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92"/>
      <c r="P76" s="476"/>
      <c r="Q76" s="365"/>
      <c r="R76" s="752"/>
      <c r="S76" s="923">
        <f t="shared" si="15"/>
        <v>0</v>
      </c>
      <c r="T76" s="92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80">
        <f>PIERNA!F72</f>
        <v>0</v>
      </c>
      <c r="G77" s="156">
        <f>PIERNA!G72</f>
        <v>0</v>
      </c>
      <c r="H77" s="900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92"/>
      <c r="P77" s="476"/>
      <c r="Q77" s="365"/>
      <c r="R77" s="752"/>
      <c r="S77" s="923">
        <f t="shared" si="15"/>
        <v>0</v>
      </c>
      <c r="T77" s="92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80">
        <f>PIERNA!F73</f>
        <v>0</v>
      </c>
      <c r="G78" s="156">
        <f>PIERNA!G73</f>
        <v>0</v>
      </c>
      <c r="H78" s="900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92"/>
      <c r="P78" s="476"/>
      <c r="Q78" s="365"/>
      <c r="R78" s="752"/>
      <c r="S78" s="923">
        <f t="shared" si="15"/>
        <v>0</v>
      </c>
      <c r="T78" s="92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80">
        <f>PIERNA!F74</f>
        <v>0</v>
      </c>
      <c r="G79" s="156">
        <f>PIERNA!G74</f>
        <v>0</v>
      </c>
      <c r="H79" s="900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92"/>
      <c r="P79" s="476"/>
      <c r="Q79" s="365"/>
      <c r="R79" s="752"/>
      <c r="S79" s="923">
        <f t="shared" si="15"/>
        <v>0</v>
      </c>
      <c r="T79" s="92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80">
        <f>PIERNA!F75</f>
        <v>0</v>
      </c>
      <c r="G80" s="156">
        <f>PIERNA!G75</f>
        <v>0</v>
      </c>
      <c r="H80" s="900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92"/>
      <c r="P80" s="476"/>
      <c r="Q80" s="365"/>
      <c r="R80" s="752"/>
      <c r="S80" s="923">
        <f t="shared" si="15"/>
        <v>0</v>
      </c>
      <c r="T80" s="92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80">
        <f>PIERNA!F76</f>
        <v>0</v>
      </c>
      <c r="G81" s="156">
        <f>PIERNA!G76</f>
        <v>0</v>
      </c>
      <c r="H81" s="900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92"/>
      <c r="P81" s="476"/>
      <c r="Q81" s="365"/>
      <c r="R81" s="752"/>
      <c r="S81" s="923">
        <f t="shared" si="15"/>
        <v>0</v>
      </c>
      <c r="T81" s="92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80">
        <f>PIERNA!F77</f>
        <v>0</v>
      </c>
      <c r="G82" s="156">
        <f>PIERNA!G77</f>
        <v>0</v>
      </c>
      <c r="H82" s="900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92"/>
      <c r="P82" s="476"/>
      <c r="Q82" s="365"/>
      <c r="R82" s="752"/>
      <c r="S82" s="923">
        <f t="shared" si="15"/>
        <v>0</v>
      </c>
      <c r="T82" s="92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80">
        <f>PIERNA!F78</f>
        <v>0</v>
      </c>
      <c r="G83" s="156">
        <f>PIERNA!G78</f>
        <v>0</v>
      </c>
      <c r="H83" s="900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92"/>
      <c r="P83" s="476"/>
      <c r="Q83" s="365"/>
      <c r="R83" s="752"/>
      <c r="S83" s="923">
        <f t="shared" si="15"/>
        <v>0</v>
      </c>
      <c r="T83" s="92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80">
        <f>PIERNA!F79</f>
        <v>0</v>
      </c>
      <c r="G84" s="156">
        <f>PIERNA!G79</f>
        <v>0</v>
      </c>
      <c r="H84" s="900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92"/>
      <c r="P84" s="476"/>
      <c r="Q84" s="365"/>
      <c r="R84" s="752"/>
      <c r="S84" s="923">
        <f t="shared" si="15"/>
        <v>0</v>
      </c>
      <c r="T84" s="92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80">
        <f>PIERNA!F80</f>
        <v>0</v>
      </c>
      <c r="G85" s="156">
        <f>PIERNA!G80</f>
        <v>0</v>
      </c>
      <c r="H85" s="900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92"/>
      <c r="P85" s="476"/>
      <c r="Q85" s="365"/>
      <c r="R85" s="752"/>
      <c r="S85" s="923">
        <f t="shared" si="15"/>
        <v>0</v>
      </c>
      <c r="T85" s="92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80">
        <f>PIERNA!F81</f>
        <v>0</v>
      </c>
      <c r="G86" s="156">
        <f>PIERNA!G81</f>
        <v>0</v>
      </c>
      <c r="H86" s="900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92"/>
      <c r="P86" s="476"/>
      <c r="Q86" s="365"/>
      <c r="R86" s="752"/>
      <c r="S86" s="923">
        <f t="shared" si="15"/>
        <v>0</v>
      </c>
      <c r="T86" s="92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80">
        <f>PIERNA!F82</f>
        <v>0</v>
      </c>
      <c r="G87" s="156">
        <f>PIERNA!G82</f>
        <v>0</v>
      </c>
      <c r="H87" s="900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92"/>
      <c r="P87" s="476"/>
      <c r="Q87" s="365"/>
      <c r="R87" s="752"/>
      <c r="S87" s="923">
        <f t="shared" si="15"/>
        <v>0</v>
      </c>
      <c r="T87" s="92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80">
        <f>PIERNA!F83</f>
        <v>0</v>
      </c>
      <c r="G88" s="156">
        <f>PIERNA!G83</f>
        <v>0</v>
      </c>
      <c r="H88" s="900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92"/>
      <c r="P88" s="476"/>
      <c r="Q88" s="365"/>
      <c r="R88" s="752"/>
      <c r="S88" s="923">
        <f t="shared" si="15"/>
        <v>0</v>
      </c>
      <c r="T88" s="92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80">
        <f>PIERNA!F84</f>
        <v>0</v>
      </c>
      <c r="G89" s="156">
        <f>PIERNA!G84</f>
        <v>0</v>
      </c>
      <c r="H89" s="900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92"/>
      <c r="P89" s="476"/>
      <c r="Q89" s="365"/>
      <c r="R89" s="752"/>
      <c r="S89" s="923">
        <f t="shared" si="15"/>
        <v>0</v>
      </c>
      <c r="T89" s="92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80">
        <f>PIERNA!F85</f>
        <v>0</v>
      </c>
      <c r="G90" s="156">
        <f>PIERNA!G85</f>
        <v>0</v>
      </c>
      <c r="H90" s="900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92"/>
      <c r="P90" s="476"/>
      <c r="Q90" s="365"/>
      <c r="R90" s="752"/>
      <c r="S90" s="923">
        <f t="shared" si="15"/>
        <v>0</v>
      </c>
      <c r="T90" s="92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80">
        <f>PIERNA!F86</f>
        <v>0</v>
      </c>
      <c r="G91" s="156">
        <f>PIERNA!G86</f>
        <v>0</v>
      </c>
      <c r="H91" s="900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92"/>
      <c r="P91" s="476"/>
      <c r="Q91" s="365"/>
      <c r="R91" s="752"/>
      <c r="S91" s="923">
        <f t="shared" si="15"/>
        <v>0</v>
      </c>
      <c r="T91" s="92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80">
        <f>PIERNA!F87</f>
        <v>0</v>
      </c>
      <c r="G92" s="156">
        <f>PIERNA!G87</f>
        <v>0</v>
      </c>
      <c r="H92" s="900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92"/>
      <c r="P92" s="476"/>
      <c r="Q92" s="365"/>
      <c r="R92" s="752"/>
      <c r="S92" s="923">
        <f t="shared" si="15"/>
        <v>0</v>
      </c>
      <c r="T92" s="92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80">
        <f>PIERNA!F88</f>
        <v>0</v>
      </c>
      <c r="G93" s="156">
        <f>PIERNA!G88</f>
        <v>0</v>
      </c>
      <c r="H93" s="900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92"/>
      <c r="P93" s="476"/>
      <c r="Q93" s="365"/>
      <c r="R93" s="752"/>
      <c r="S93" s="923">
        <f t="shared" si="15"/>
        <v>0</v>
      </c>
      <c r="T93" s="92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80"/>
      <c r="G94" s="156"/>
      <c r="H94" s="900"/>
      <c r="I94" s="102">
        <f>PIERNA!I94</f>
        <v>0</v>
      </c>
      <c r="J94" s="599"/>
      <c r="K94" s="782"/>
      <c r="L94" s="611"/>
      <c r="M94" s="751"/>
      <c r="N94" s="616"/>
      <c r="O94" s="1092"/>
      <c r="P94" s="476"/>
      <c r="Q94" s="365"/>
      <c r="R94" s="752"/>
      <c r="S94" s="923">
        <f t="shared" si="15"/>
        <v>0</v>
      </c>
      <c r="T94" s="92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80"/>
      <c r="G95" s="156"/>
      <c r="H95" s="900"/>
      <c r="I95" s="102">
        <f>PIERNA!I95</f>
        <v>0</v>
      </c>
      <c r="J95" s="709"/>
      <c r="K95" s="609"/>
      <c r="L95" s="611"/>
      <c r="M95" s="609"/>
      <c r="N95" s="616"/>
      <c r="O95" s="1092"/>
      <c r="P95" s="476"/>
      <c r="Q95" s="365"/>
      <c r="R95" s="752"/>
      <c r="S95" s="923">
        <f t="shared" si="15"/>
        <v>0</v>
      </c>
      <c r="T95" s="92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80"/>
      <c r="G96" s="156"/>
      <c r="H96" s="900"/>
      <c r="I96" s="102"/>
      <c r="J96" s="709"/>
      <c r="K96" s="609"/>
      <c r="L96" s="611"/>
      <c r="M96" s="609"/>
      <c r="N96" s="616"/>
      <c r="O96" s="1092"/>
      <c r="P96" s="476"/>
      <c r="Q96" s="365"/>
      <c r="R96" s="752"/>
      <c r="S96" s="923">
        <f t="shared" si="15"/>
        <v>0</v>
      </c>
      <c r="T96" s="924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80"/>
      <c r="G97" s="156"/>
      <c r="H97" s="900"/>
      <c r="I97" s="102"/>
      <c r="J97" s="709"/>
      <c r="K97" s="609"/>
      <c r="L97" s="611"/>
      <c r="M97" s="609"/>
      <c r="N97" s="616"/>
      <c r="O97" s="1094"/>
      <c r="P97" s="475"/>
      <c r="Q97" s="475"/>
      <c r="R97" s="610"/>
      <c r="S97" s="923">
        <f t="shared" si="15"/>
        <v>0</v>
      </c>
      <c r="T97" s="924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80"/>
      <c r="G98" s="156"/>
      <c r="H98" s="900"/>
      <c r="I98" s="102"/>
      <c r="J98" s="1232"/>
      <c r="K98" s="1233"/>
      <c r="L98" s="1234"/>
      <c r="M98" s="1233"/>
      <c r="N98" s="1235"/>
      <c r="O98" s="1095"/>
      <c r="P98" s="1236"/>
      <c r="Q98" s="1236"/>
      <c r="R98" s="1074"/>
      <c r="S98" s="923"/>
      <c r="T98" s="924"/>
    </row>
    <row r="99" spans="1:20" s="148" customFormat="1" ht="38.25" customHeight="1" x14ac:dyDescent="0.3">
      <c r="A99" s="1064">
        <v>61</v>
      </c>
      <c r="B99" s="836" t="s">
        <v>84</v>
      </c>
      <c r="C99" s="788" t="s">
        <v>194</v>
      </c>
      <c r="D99" s="1211"/>
      <c r="E99" s="861">
        <v>45084</v>
      </c>
      <c r="F99" s="883">
        <v>5142.66</v>
      </c>
      <c r="G99" s="613">
        <v>190</v>
      </c>
      <c r="H99" s="972">
        <v>5142.66</v>
      </c>
      <c r="I99" s="775">
        <f t="shared" ref="I99:I103" si="18">H99-F99</f>
        <v>0</v>
      </c>
      <c r="J99" s="1217"/>
      <c r="K99" s="1218"/>
      <c r="L99" s="1219"/>
      <c r="M99" s="1218"/>
      <c r="N99" s="1222"/>
      <c r="O99" s="1094"/>
      <c r="P99" s="1222"/>
      <c r="Q99" s="1220"/>
      <c r="R99" s="1237"/>
      <c r="S99" s="923">
        <f t="shared" ref="S99" si="19">Q99+M99+K99</f>
        <v>0</v>
      </c>
      <c r="T99" s="924">
        <f t="shared" ref="T99" si="20">S99/H99</f>
        <v>0</v>
      </c>
    </row>
    <row r="100" spans="1:20" s="148" customFormat="1" ht="31.5" customHeight="1" x14ac:dyDescent="0.3">
      <c r="A100" s="1064">
        <v>62</v>
      </c>
      <c r="B100" s="980" t="s">
        <v>96</v>
      </c>
      <c r="C100" s="788" t="s">
        <v>43</v>
      </c>
      <c r="D100" s="1211"/>
      <c r="E100" s="861">
        <v>45089</v>
      </c>
      <c r="F100" s="883">
        <v>2006.68</v>
      </c>
      <c r="G100" s="613">
        <v>442</v>
      </c>
      <c r="H100" s="972">
        <v>1006.68</v>
      </c>
      <c r="I100" s="775">
        <f t="shared" si="18"/>
        <v>-1000.0000000000001</v>
      </c>
      <c r="J100" s="1217"/>
      <c r="K100" s="1218"/>
      <c r="L100" s="1219"/>
      <c r="M100" s="1218"/>
      <c r="N100" s="1222"/>
      <c r="O100" s="1094" t="s">
        <v>356</v>
      </c>
      <c r="P100" s="1222"/>
      <c r="Q100" s="1220"/>
      <c r="R100" s="1237"/>
      <c r="S100" s="923">
        <f t="shared" ref="S100:S101" si="21">Q100+M100+K100</f>
        <v>0</v>
      </c>
      <c r="T100" s="924">
        <f t="shared" ref="T100:T105" si="22">S100/H100</f>
        <v>0</v>
      </c>
    </row>
    <row r="101" spans="1:20" s="148" customFormat="1" ht="42.75" x14ac:dyDescent="0.3">
      <c r="A101" s="1064">
        <v>63</v>
      </c>
      <c r="B101" s="980" t="s">
        <v>192</v>
      </c>
      <c r="C101" s="1258" t="s">
        <v>193</v>
      </c>
      <c r="D101" s="1257" t="s">
        <v>357</v>
      </c>
      <c r="E101" s="861">
        <v>45091</v>
      </c>
      <c r="F101" s="883">
        <v>4248.8900000000003</v>
      </c>
      <c r="G101" s="613">
        <v>10</v>
      </c>
      <c r="H101" s="972">
        <v>4214.3999999999996</v>
      </c>
      <c r="I101" s="775">
        <f t="shared" si="18"/>
        <v>-34.490000000000691</v>
      </c>
      <c r="J101" s="786"/>
      <c r="K101" s="1218"/>
      <c r="L101" s="1219"/>
      <c r="M101" s="1218"/>
      <c r="N101" s="1222"/>
      <c r="O101" s="1096" t="s">
        <v>358</v>
      </c>
      <c r="P101" s="1238"/>
      <c r="Q101" s="1220"/>
      <c r="R101" s="1237"/>
      <c r="S101" s="923">
        <f t="shared" si="21"/>
        <v>0</v>
      </c>
      <c r="T101" s="924">
        <f t="shared" si="22"/>
        <v>0</v>
      </c>
    </row>
    <row r="102" spans="1:20" s="148" customFormat="1" ht="41.25" customHeight="1" x14ac:dyDescent="0.3">
      <c r="A102" s="1064">
        <v>64</v>
      </c>
      <c r="B102" s="1254"/>
      <c r="C102" s="788"/>
      <c r="D102" s="1212"/>
      <c r="E102" s="978"/>
      <c r="F102" s="883"/>
      <c r="G102" s="613"/>
      <c r="H102" s="972"/>
      <c r="I102" s="775">
        <f t="shared" si="18"/>
        <v>0</v>
      </c>
      <c r="J102" s="786"/>
      <c r="K102" s="1218"/>
      <c r="L102" s="1219"/>
      <c r="M102" s="1218"/>
      <c r="N102" s="1222"/>
      <c r="O102" s="1090"/>
      <c r="P102" s="1238"/>
      <c r="Q102" s="1220"/>
      <c r="R102" s="1239"/>
      <c r="S102" s="923">
        <f t="shared" ref="S102:S103" si="23">Q102+M102+K102</f>
        <v>0</v>
      </c>
      <c r="T102" s="924" t="e">
        <f t="shared" si="22"/>
        <v>#DIV/0!</v>
      </c>
    </row>
    <row r="103" spans="1:20" s="148" customFormat="1" ht="31.5" customHeight="1" x14ac:dyDescent="0.3">
      <c r="A103" s="1064">
        <v>65</v>
      </c>
      <c r="B103" s="996"/>
      <c r="C103" s="983"/>
      <c r="D103" s="973"/>
      <c r="E103" s="861"/>
      <c r="F103" s="883"/>
      <c r="G103" s="613"/>
      <c r="H103" s="972"/>
      <c r="I103" s="775">
        <f t="shared" si="18"/>
        <v>0</v>
      </c>
      <c r="J103" s="786"/>
      <c r="K103" s="1218"/>
      <c r="L103" s="1219"/>
      <c r="M103" s="1218"/>
      <c r="N103" s="1222"/>
      <c r="O103" s="1090"/>
      <c r="P103" s="1221"/>
      <c r="Q103" s="1220"/>
      <c r="R103" s="1222"/>
      <c r="S103" s="923">
        <f t="shared" si="23"/>
        <v>0</v>
      </c>
      <c r="T103" s="924" t="e">
        <f t="shared" si="22"/>
        <v>#DIV/0!</v>
      </c>
    </row>
    <row r="104" spans="1:20" s="148" customFormat="1" ht="44.25" customHeight="1" x14ac:dyDescent="0.3">
      <c r="A104" s="1064">
        <v>66</v>
      </c>
      <c r="B104" s="996"/>
      <c r="C104" s="754"/>
      <c r="D104" s="973"/>
      <c r="E104" s="861"/>
      <c r="F104" s="889"/>
      <c r="G104" s="862"/>
      <c r="H104" s="904"/>
      <c r="I104" s="775">
        <f t="shared" ref="I104:I110" si="24">H104-F104</f>
        <v>0</v>
      </c>
      <c r="J104" s="709"/>
      <c r="K104" s="1218"/>
      <c r="L104" s="1219"/>
      <c r="M104" s="1218"/>
      <c r="N104" s="1222"/>
      <c r="O104" s="1094"/>
      <c r="P104" s="1221"/>
      <c r="Q104" s="1220"/>
      <c r="R104" s="1222"/>
      <c r="S104" s="923">
        <f>Q104+M104+K104</f>
        <v>0</v>
      </c>
      <c r="T104" s="924" t="e">
        <f t="shared" si="22"/>
        <v>#DIV/0!</v>
      </c>
    </row>
    <row r="105" spans="1:20" s="148" customFormat="1" ht="31.5" customHeight="1" x14ac:dyDescent="0.3">
      <c r="A105" s="1064">
        <v>67</v>
      </c>
      <c r="B105" s="1049"/>
      <c r="C105" s="984"/>
      <c r="D105" s="973"/>
      <c r="E105" s="755"/>
      <c r="F105" s="883"/>
      <c r="G105" s="613"/>
      <c r="H105" s="972"/>
      <c r="I105" s="986">
        <f t="shared" si="24"/>
        <v>0</v>
      </c>
      <c r="J105" s="709"/>
      <c r="K105" s="1218"/>
      <c r="L105" s="1219"/>
      <c r="M105" s="1218"/>
      <c r="N105" s="1222"/>
      <c r="O105" s="1240"/>
      <c r="P105" s="1220"/>
      <c r="Q105" s="1220"/>
      <c r="R105" s="1222"/>
      <c r="S105" s="923">
        <f>Q105+M105+K105</f>
        <v>0</v>
      </c>
      <c r="T105" s="924" t="e">
        <f t="shared" si="22"/>
        <v>#DIV/0!</v>
      </c>
    </row>
    <row r="106" spans="1:20" s="148" customFormat="1" ht="41.25" customHeight="1" x14ac:dyDescent="0.3">
      <c r="A106" s="1064">
        <v>68</v>
      </c>
      <c r="B106" s="996"/>
      <c r="C106" s="1085"/>
      <c r="D106" s="973"/>
      <c r="E106" s="755"/>
      <c r="F106" s="883"/>
      <c r="G106" s="613"/>
      <c r="H106" s="972"/>
      <c r="I106" s="986">
        <f t="shared" si="24"/>
        <v>0</v>
      </c>
      <c r="J106" s="709"/>
      <c r="K106" s="1218"/>
      <c r="L106" s="1219"/>
      <c r="M106" s="1218"/>
      <c r="N106" s="1222"/>
      <c r="O106" s="1092"/>
      <c r="P106" s="1220"/>
      <c r="Q106" s="1220"/>
      <c r="R106" s="1222"/>
      <c r="S106" s="923">
        <f t="shared" ref="S106:S140" si="25">Q106+M106+K106</f>
        <v>0</v>
      </c>
      <c r="T106" s="924" t="e">
        <f t="shared" ref="T106:T140" si="26">S106/H106</f>
        <v>#DIV/0!</v>
      </c>
    </row>
    <row r="107" spans="1:20" s="148" customFormat="1" ht="41.25" customHeight="1" x14ac:dyDescent="0.3">
      <c r="A107" s="1064">
        <v>69</v>
      </c>
      <c r="B107" s="996"/>
      <c r="C107" s="1085"/>
      <c r="D107" s="973"/>
      <c r="E107" s="755"/>
      <c r="F107" s="883"/>
      <c r="G107" s="613"/>
      <c r="H107" s="972"/>
      <c r="I107" s="986">
        <f t="shared" si="24"/>
        <v>0</v>
      </c>
      <c r="J107" s="709"/>
      <c r="K107" s="1218"/>
      <c r="L107" s="1219"/>
      <c r="M107" s="1218"/>
      <c r="N107" s="1222"/>
      <c r="O107" s="1094"/>
      <c r="P107" s="1241"/>
      <c r="Q107" s="1220"/>
      <c r="R107" s="1237"/>
      <c r="S107" s="923">
        <f t="shared" si="25"/>
        <v>0</v>
      </c>
      <c r="T107" s="924" t="e">
        <f t="shared" si="26"/>
        <v>#DIV/0!</v>
      </c>
    </row>
    <row r="108" spans="1:20" s="148" customFormat="1" ht="41.25" customHeight="1" x14ac:dyDescent="0.3">
      <c r="A108" s="1064">
        <v>70</v>
      </c>
      <c r="B108" s="996"/>
      <c r="C108" s="1085"/>
      <c r="D108" s="973"/>
      <c r="E108" s="755"/>
      <c r="F108" s="883"/>
      <c r="G108" s="613"/>
      <c r="H108" s="972"/>
      <c r="I108" s="986">
        <f t="shared" si="24"/>
        <v>0</v>
      </c>
      <c r="J108" s="709"/>
      <c r="K108" s="1218"/>
      <c r="L108" s="1219"/>
      <c r="M108" s="1218"/>
      <c r="N108" s="1222"/>
      <c r="O108" s="1094"/>
      <c r="P108" s="1241"/>
      <c r="Q108" s="1220"/>
      <c r="R108" s="1237"/>
      <c r="S108" s="923">
        <f t="shared" si="25"/>
        <v>0</v>
      </c>
      <c r="T108" s="924" t="e">
        <f t="shared" si="26"/>
        <v>#DIV/0!</v>
      </c>
    </row>
    <row r="109" spans="1:20" s="148" customFormat="1" ht="41.25" customHeight="1" x14ac:dyDescent="0.3">
      <c r="A109" s="1064">
        <v>71</v>
      </c>
      <c r="B109" s="996"/>
      <c r="C109" s="1085"/>
      <c r="D109" s="973"/>
      <c r="E109" s="755"/>
      <c r="F109" s="883"/>
      <c r="G109" s="613"/>
      <c r="H109" s="972"/>
      <c r="I109" s="986">
        <f t="shared" si="24"/>
        <v>0</v>
      </c>
      <c r="J109" s="709"/>
      <c r="K109" s="1218"/>
      <c r="L109" s="1219"/>
      <c r="M109" s="1218"/>
      <c r="N109" s="1222"/>
      <c r="O109" s="1094"/>
      <c r="P109" s="1241"/>
      <c r="Q109" s="1220"/>
      <c r="R109" s="1237"/>
      <c r="S109" s="923">
        <f t="shared" si="25"/>
        <v>0</v>
      </c>
      <c r="T109" s="924" t="e">
        <f t="shared" si="26"/>
        <v>#DIV/0!</v>
      </c>
    </row>
    <row r="110" spans="1:20" s="148" customFormat="1" ht="41.25" customHeight="1" x14ac:dyDescent="0.3">
      <c r="A110" s="1064">
        <v>72</v>
      </c>
      <c r="B110" s="996"/>
      <c r="C110" s="1085"/>
      <c r="D110" s="973"/>
      <c r="E110" s="755"/>
      <c r="F110" s="883"/>
      <c r="G110" s="613"/>
      <c r="H110" s="972"/>
      <c r="I110" s="986">
        <f t="shared" si="24"/>
        <v>0</v>
      </c>
      <c r="J110" s="709"/>
      <c r="K110" s="1218"/>
      <c r="L110" s="1219"/>
      <c r="M110" s="1218"/>
      <c r="N110" s="1222"/>
      <c r="O110" s="1094"/>
      <c r="P110" s="1241"/>
      <c r="Q110" s="1220"/>
      <c r="R110" s="1237"/>
      <c r="S110" s="923">
        <f t="shared" si="25"/>
        <v>0</v>
      </c>
      <c r="T110" s="924" t="e">
        <f t="shared" si="26"/>
        <v>#DIV/0!</v>
      </c>
    </row>
    <row r="111" spans="1:20" s="148" customFormat="1" ht="18.75" x14ac:dyDescent="0.3">
      <c r="A111" s="1064">
        <v>73</v>
      </c>
      <c r="B111" s="1049"/>
      <c r="C111" s="1065"/>
      <c r="D111" s="1213"/>
      <c r="E111" s="755"/>
      <c r="F111" s="883"/>
      <c r="G111" s="613"/>
      <c r="H111" s="972"/>
      <c r="I111" s="986">
        <f t="shared" ref="I111:I112" si="27">H111-F111</f>
        <v>0</v>
      </c>
      <c r="J111" s="709"/>
      <c r="K111" s="1218"/>
      <c r="L111" s="1219"/>
      <c r="M111" s="1218"/>
      <c r="N111" s="1222"/>
      <c r="O111" s="1240"/>
      <c r="P111" s="1220"/>
      <c r="Q111" s="1220"/>
      <c r="R111" s="1222"/>
      <c r="S111" s="923">
        <f t="shared" si="25"/>
        <v>0</v>
      </c>
      <c r="T111" s="924" t="e">
        <f t="shared" si="26"/>
        <v>#DIV/0!</v>
      </c>
    </row>
    <row r="112" spans="1:20" s="148" customFormat="1" ht="31.5" customHeight="1" x14ac:dyDescent="0.3">
      <c r="A112" s="1064">
        <v>74</v>
      </c>
      <c r="B112" s="1049"/>
      <c r="C112" s="1048"/>
      <c r="D112" s="973"/>
      <c r="E112" s="861"/>
      <c r="F112" s="883"/>
      <c r="G112" s="613"/>
      <c r="H112" s="972"/>
      <c r="I112" s="986">
        <f t="shared" si="27"/>
        <v>0</v>
      </c>
      <c r="J112" s="709"/>
      <c r="K112" s="1218"/>
      <c r="L112" s="1219"/>
      <c r="M112" s="1218"/>
      <c r="N112" s="1222"/>
      <c r="O112" s="1094"/>
      <c r="P112" s="1222"/>
      <c r="Q112" s="1220"/>
      <c r="R112" s="1237"/>
      <c r="S112" s="923">
        <f t="shared" si="25"/>
        <v>0</v>
      </c>
      <c r="T112" s="924" t="e">
        <f t="shared" si="26"/>
        <v>#DIV/0!</v>
      </c>
    </row>
    <row r="113" spans="1:24" s="148" customFormat="1" ht="39" customHeight="1" x14ac:dyDescent="0.25">
      <c r="A113" s="1064">
        <v>75</v>
      </c>
      <c r="B113" s="1049"/>
      <c r="C113" s="1048"/>
      <c r="D113" s="973"/>
      <c r="E113" s="861"/>
      <c r="F113" s="883"/>
      <c r="G113" s="613"/>
      <c r="H113" s="972"/>
      <c r="I113" s="431">
        <f t="shared" ref="I113:I115" si="28">H113-F113</f>
        <v>0</v>
      </c>
      <c r="J113" s="709"/>
      <c r="K113" s="1218"/>
      <c r="L113" s="1219"/>
      <c r="M113" s="1218"/>
      <c r="N113" s="1222"/>
      <c r="O113" s="1094"/>
      <c r="P113" s="1242"/>
      <c r="Q113" s="1223"/>
      <c r="R113" s="1237"/>
      <c r="S113" s="923">
        <f t="shared" si="25"/>
        <v>0</v>
      </c>
      <c r="T113" s="924" t="e">
        <f t="shared" si="26"/>
        <v>#DIV/0!</v>
      </c>
    </row>
    <row r="114" spans="1:24" s="148" customFormat="1" ht="45.75" customHeight="1" x14ac:dyDescent="0.25">
      <c r="A114" s="1064">
        <v>76</v>
      </c>
      <c r="B114" s="1214"/>
      <c r="C114" s="1048"/>
      <c r="D114" s="973"/>
      <c r="E114" s="978"/>
      <c r="F114" s="883"/>
      <c r="G114" s="613"/>
      <c r="H114" s="972"/>
      <c r="I114" s="431">
        <f t="shared" si="28"/>
        <v>0</v>
      </c>
      <c r="J114" s="709"/>
      <c r="K114" s="1218"/>
      <c r="L114" s="1219"/>
      <c r="M114" s="1218"/>
      <c r="N114" s="1222"/>
      <c r="O114" s="1090"/>
      <c r="P114" s="1242"/>
      <c r="Q114" s="1223"/>
      <c r="R114" s="1237"/>
      <c r="S114" s="923">
        <f t="shared" si="25"/>
        <v>0</v>
      </c>
      <c r="T114" s="924" t="e">
        <f t="shared" si="26"/>
        <v>#DIV/0!</v>
      </c>
    </row>
    <row r="115" spans="1:24" s="148" customFormat="1" ht="31.5" customHeight="1" x14ac:dyDescent="0.25">
      <c r="A115" s="1064">
        <v>77</v>
      </c>
      <c r="B115" s="1049"/>
      <c r="C115" s="599"/>
      <c r="D115" s="973"/>
      <c r="E115" s="861"/>
      <c r="F115" s="890"/>
      <c r="G115" s="711"/>
      <c r="H115" s="890"/>
      <c r="I115" s="431">
        <f t="shared" si="28"/>
        <v>0</v>
      </c>
      <c r="J115" s="711"/>
      <c r="K115" s="1218"/>
      <c r="L115" s="1224"/>
      <c r="M115" s="1218"/>
      <c r="N115" s="1222"/>
      <c r="O115" s="1094"/>
      <c r="P115" s="1243"/>
      <c r="Q115" s="1223"/>
      <c r="R115" s="1237"/>
      <c r="S115" s="923">
        <f t="shared" si="25"/>
        <v>0</v>
      </c>
      <c r="T115" s="924" t="e">
        <f t="shared" si="26"/>
        <v>#DIV/0!</v>
      </c>
    </row>
    <row r="116" spans="1:24" s="148" customFormat="1" ht="31.5" customHeight="1" x14ac:dyDescent="0.25">
      <c r="A116" s="1064">
        <v>78</v>
      </c>
      <c r="B116" s="1049"/>
      <c r="C116" s="758"/>
      <c r="D116" s="973"/>
      <c r="E116" s="861"/>
      <c r="F116" s="889"/>
      <c r="G116" s="862"/>
      <c r="H116" s="1066"/>
      <c r="I116" s="431">
        <f t="shared" ref="I116:I169" si="29">H116-F116</f>
        <v>0</v>
      </c>
      <c r="J116" s="710"/>
      <c r="K116" s="1225"/>
      <c r="L116" s="1225"/>
      <c r="M116" s="1218"/>
      <c r="N116" s="1222"/>
      <c r="O116" s="1094"/>
      <c r="P116" s="1243"/>
      <c r="Q116" s="1223"/>
      <c r="R116" s="1237"/>
      <c r="S116" s="923">
        <f t="shared" si="25"/>
        <v>0</v>
      </c>
      <c r="T116" s="924" t="e">
        <f t="shared" si="26"/>
        <v>#DIV/0!</v>
      </c>
    </row>
    <row r="117" spans="1:24" s="148" customFormat="1" ht="31.5" customHeight="1" x14ac:dyDescent="0.3">
      <c r="A117" s="1064">
        <v>79</v>
      </c>
      <c r="B117" s="1049"/>
      <c r="C117" s="1215"/>
      <c r="D117" s="754"/>
      <c r="E117" s="861"/>
      <c r="F117" s="1050"/>
      <c r="G117" s="1140"/>
      <c r="H117" s="1067"/>
      <c r="I117" s="921">
        <f t="shared" si="29"/>
        <v>0</v>
      </c>
      <c r="J117" s="710"/>
      <c r="K117" s="1225"/>
      <c r="L117" s="1225"/>
      <c r="M117" s="1218"/>
      <c r="N117" s="1222"/>
      <c r="O117" s="1094"/>
      <c r="P117" s="1222"/>
      <c r="Q117" s="1220"/>
      <c r="R117" s="1237"/>
      <c r="S117" s="923">
        <f t="shared" si="25"/>
        <v>0</v>
      </c>
      <c r="T117" s="924" t="e">
        <f t="shared" si="26"/>
        <v>#DIV/0!</v>
      </c>
      <c r="X117" s="863">
        <v>68507.399999999994</v>
      </c>
    </row>
    <row r="118" spans="1:24" s="148" customFormat="1" ht="31.5" customHeight="1" x14ac:dyDescent="0.3">
      <c r="A118" s="1064">
        <v>80</v>
      </c>
      <c r="B118" s="1140"/>
      <c r="C118" s="1215"/>
      <c r="D118" s="754"/>
      <c r="E118" s="978"/>
      <c r="F118" s="1050"/>
      <c r="G118" s="1140"/>
      <c r="H118" s="1067"/>
      <c r="I118" s="921">
        <f t="shared" si="29"/>
        <v>0</v>
      </c>
      <c r="J118" s="710"/>
      <c r="K118" s="1225"/>
      <c r="L118" s="1225"/>
      <c r="M118" s="1218"/>
      <c r="N118" s="1222"/>
      <c r="O118" s="1090"/>
      <c r="P118" s="1222"/>
      <c r="Q118" s="1220"/>
      <c r="R118" s="1244"/>
      <c r="S118" s="923">
        <f t="shared" si="25"/>
        <v>0</v>
      </c>
      <c r="T118" s="924" t="e">
        <f t="shared" si="26"/>
        <v>#DIV/0!</v>
      </c>
      <c r="X118" s="863"/>
    </row>
    <row r="119" spans="1:24" s="148" customFormat="1" ht="38.25" customHeight="1" x14ac:dyDescent="0.3">
      <c r="A119" s="1064">
        <v>81</v>
      </c>
      <c r="B119" s="996"/>
      <c r="C119" s="1215"/>
      <c r="D119" s="754"/>
      <c r="E119" s="861"/>
      <c r="F119" s="1050"/>
      <c r="G119" s="1140"/>
      <c r="H119" s="920"/>
      <c r="I119" s="921">
        <f t="shared" si="29"/>
        <v>0</v>
      </c>
      <c r="J119" s="710"/>
      <c r="K119" s="1225"/>
      <c r="L119" s="1225"/>
      <c r="M119" s="1218"/>
      <c r="N119" s="1222"/>
      <c r="O119" s="1226"/>
      <c r="P119" s="1222"/>
      <c r="Q119" s="1220"/>
      <c r="R119" s="1228"/>
      <c r="S119" s="923">
        <f t="shared" si="25"/>
        <v>0</v>
      </c>
      <c r="T119" s="924" t="e">
        <f t="shared" si="26"/>
        <v>#DIV/0!</v>
      </c>
      <c r="X119" s="863"/>
    </row>
    <row r="120" spans="1:24" s="148" customFormat="1" ht="31.5" customHeight="1" x14ac:dyDescent="0.3">
      <c r="A120" s="1064">
        <v>82</v>
      </c>
      <c r="B120" s="996"/>
      <c r="C120" s="1140"/>
      <c r="D120" s="753"/>
      <c r="E120" s="861"/>
      <c r="F120" s="922"/>
      <c r="G120" s="834"/>
      <c r="H120" s="922"/>
      <c r="I120" s="921">
        <f t="shared" si="29"/>
        <v>0</v>
      </c>
      <c r="J120" s="711"/>
      <c r="K120" s="1218"/>
      <c r="L120" s="1224"/>
      <c r="M120" s="1218"/>
      <c r="N120" s="1222"/>
      <c r="O120" s="1226"/>
      <c r="P120" s="1222"/>
      <c r="Q120" s="1220"/>
      <c r="R120" s="1228"/>
      <c r="S120" s="923">
        <f t="shared" si="25"/>
        <v>0</v>
      </c>
      <c r="T120" s="924" t="e">
        <f t="shared" si="26"/>
        <v>#DIV/0!</v>
      </c>
      <c r="X120" s="863">
        <v>2299.8000000000002</v>
      </c>
    </row>
    <row r="121" spans="1:24" s="148" customFormat="1" ht="31.5" customHeight="1" x14ac:dyDescent="0.3">
      <c r="A121" s="1064">
        <v>83</v>
      </c>
      <c r="B121" s="996"/>
      <c r="C121" s="1140"/>
      <c r="D121" s="753"/>
      <c r="E121" s="861"/>
      <c r="F121" s="922"/>
      <c r="G121" s="834"/>
      <c r="H121" s="922"/>
      <c r="I121" s="921">
        <f t="shared" si="29"/>
        <v>0</v>
      </c>
      <c r="J121" s="711"/>
      <c r="K121" s="1218"/>
      <c r="L121" s="1224"/>
      <c r="M121" s="1218"/>
      <c r="N121" s="1222"/>
      <c r="O121" s="1226"/>
      <c r="P121" s="1222"/>
      <c r="Q121" s="1220"/>
      <c r="R121" s="1245"/>
      <c r="S121" s="923"/>
      <c r="T121" s="924"/>
      <c r="X121" s="863"/>
    </row>
    <row r="122" spans="1:24" s="148" customFormat="1" ht="31.5" customHeight="1" x14ac:dyDescent="0.3">
      <c r="A122" s="1064">
        <v>84</v>
      </c>
      <c r="B122" s="996"/>
      <c r="C122" s="1215"/>
      <c r="D122" s="753"/>
      <c r="E122" s="861"/>
      <c r="F122" s="922"/>
      <c r="G122" s="834"/>
      <c r="H122" s="922"/>
      <c r="I122" s="921">
        <f t="shared" si="29"/>
        <v>0</v>
      </c>
      <c r="J122" s="711"/>
      <c r="K122" s="1218"/>
      <c r="L122" s="1224"/>
      <c r="M122" s="1218"/>
      <c r="N122" s="1222"/>
      <c r="O122" s="1226"/>
      <c r="P122" s="1222"/>
      <c r="Q122" s="1220"/>
      <c r="R122" s="1245"/>
      <c r="S122" s="923"/>
      <c r="T122" s="924"/>
      <c r="X122" s="863"/>
    </row>
    <row r="123" spans="1:24" s="148" customFormat="1" ht="31.5" customHeight="1" x14ac:dyDescent="0.3">
      <c r="A123" s="1064">
        <v>85</v>
      </c>
      <c r="B123" s="996"/>
      <c r="C123" s="1215"/>
      <c r="D123" s="753"/>
      <c r="E123" s="861"/>
      <c r="F123" s="922"/>
      <c r="G123" s="834"/>
      <c r="H123" s="922"/>
      <c r="I123" s="921">
        <f t="shared" si="29"/>
        <v>0</v>
      </c>
      <c r="J123" s="711"/>
      <c r="K123" s="1218"/>
      <c r="L123" s="1224"/>
      <c r="M123" s="1218"/>
      <c r="N123" s="1222"/>
      <c r="O123" s="1226"/>
      <c r="P123" s="1222"/>
      <c r="Q123" s="1220"/>
      <c r="R123" s="1245"/>
      <c r="S123" s="923"/>
      <c r="T123" s="924"/>
      <c r="X123" s="863"/>
    </row>
    <row r="124" spans="1:24" s="148" customFormat="1" ht="31.5" customHeight="1" x14ac:dyDescent="0.3">
      <c r="A124" s="1064">
        <v>86</v>
      </c>
      <c r="B124" s="996"/>
      <c r="C124" s="1215"/>
      <c r="D124" s="753"/>
      <c r="E124" s="861"/>
      <c r="F124" s="922"/>
      <c r="G124" s="834"/>
      <c r="H124" s="922"/>
      <c r="I124" s="921">
        <f t="shared" si="29"/>
        <v>0</v>
      </c>
      <c r="J124" s="711"/>
      <c r="K124" s="1218"/>
      <c r="L124" s="1224"/>
      <c r="M124" s="1218"/>
      <c r="N124" s="1222"/>
      <c r="O124" s="1226"/>
      <c r="P124" s="1222"/>
      <c r="Q124" s="1220"/>
      <c r="R124" s="1245"/>
      <c r="S124" s="923"/>
      <c r="T124" s="924"/>
      <c r="X124" s="863"/>
    </row>
    <row r="125" spans="1:24" s="148" customFormat="1" ht="40.5" customHeight="1" x14ac:dyDescent="0.3">
      <c r="A125" s="1064">
        <v>87</v>
      </c>
      <c r="B125" s="1049"/>
      <c r="C125" s="1140"/>
      <c r="D125" s="1216"/>
      <c r="E125" s="861"/>
      <c r="F125" s="922"/>
      <c r="G125" s="834"/>
      <c r="H125" s="922"/>
      <c r="I125" s="921">
        <f t="shared" si="29"/>
        <v>0</v>
      </c>
      <c r="J125" s="711"/>
      <c r="K125" s="1218"/>
      <c r="L125" s="1224"/>
      <c r="M125" s="1218"/>
      <c r="N125" s="1222"/>
      <c r="O125" s="1226"/>
      <c r="P125" s="1220"/>
      <c r="Q125" s="1220"/>
      <c r="R125" s="1228"/>
      <c r="S125" s="923">
        <f t="shared" si="25"/>
        <v>0</v>
      </c>
      <c r="T125" s="924" t="e">
        <f t="shared" si="26"/>
        <v>#DIV/0!</v>
      </c>
      <c r="X125" s="863">
        <v>3611.88</v>
      </c>
    </row>
    <row r="126" spans="1:24" s="148" customFormat="1" ht="31.5" customHeight="1" x14ac:dyDescent="0.3">
      <c r="A126" s="1064">
        <v>88</v>
      </c>
      <c r="B126" s="1049"/>
      <c r="C126" s="862"/>
      <c r="D126" s="1216"/>
      <c r="E126" s="861"/>
      <c r="F126" s="922"/>
      <c r="G126" s="834"/>
      <c r="H126" s="922"/>
      <c r="I126" s="921">
        <f t="shared" si="29"/>
        <v>0</v>
      </c>
      <c r="J126" s="711"/>
      <c r="K126" s="1218"/>
      <c r="L126" s="1224"/>
      <c r="M126" s="1218"/>
      <c r="N126" s="973"/>
      <c r="O126" s="1226"/>
      <c r="P126" s="1231"/>
      <c r="Q126" s="1220"/>
      <c r="R126" s="1228"/>
      <c r="S126" s="923">
        <f t="shared" si="25"/>
        <v>0</v>
      </c>
      <c r="T126" s="924" t="e">
        <f t="shared" si="26"/>
        <v>#DIV/0!</v>
      </c>
      <c r="X126" s="863">
        <v>79503.45</v>
      </c>
    </row>
    <row r="127" spans="1:24" s="148" customFormat="1" ht="31.5" customHeight="1" x14ac:dyDescent="0.3">
      <c r="A127" s="1064">
        <v>89</v>
      </c>
      <c r="B127" s="987"/>
      <c r="C127" s="834"/>
      <c r="D127" s="599"/>
      <c r="E127" s="861"/>
      <c r="F127" s="922"/>
      <c r="G127" s="834"/>
      <c r="H127" s="922"/>
      <c r="I127" s="921">
        <f t="shared" si="29"/>
        <v>0</v>
      </c>
      <c r="J127" s="711"/>
      <c r="K127" s="1218"/>
      <c r="L127" s="1224"/>
      <c r="M127" s="1218"/>
      <c r="N127" s="1243"/>
      <c r="O127" s="1226"/>
      <c r="P127" s="1222"/>
      <c r="Q127" s="1220"/>
      <c r="R127" s="1222"/>
      <c r="S127" s="923">
        <f t="shared" si="25"/>
        <v>0</v>
      </c>
      <c r="T127" s="924" t="e">
        <f t="shared" si="26"/>
        <v>#DIV/0!</v>
      </c>
      <c r="X127" s="863">
        <v>51480</v>
      </c>
    </row>
    <row r="128" spans="1:24" s="148" customFormat="1" ht="42.75" customHeight="1" x14ac:dyDescent="0.3">
      <c r="A128" s="1064">
        <v>90</v>
      </c>
      <c r="B128" s="1255"/>
      <c r="C128" s="1009"/>
      <c r="D128" s="1011"/>
      <c r="E128" s="861"/>
      <c r="F128" s="922"/>
      <c r="G128" s="834"/>
      <c r="H128" s="922"/>
      <c r="I128" s="921">
        <f t="shared" ref="I128:I129" si="30">H128-F128</f>
        <v>0</v>
      </c>
      <c r="J128" s="711"/>
      <c r="K128" s="1218"/>
      <c r="L128" s="1224"/>
      <c r="M128" s="1218"/>
      <c r="N128" s="973"/>
      <c r="O128" s="1227"/>
      <c r="P128" s="1222"/>
      <c r="Q128" s="1220"/>
      <c r="R128" s="1222"/>
      <c r="S128" s="923">
        <f t="shared" si="25"/>
        <v>0</v>
      </c>
      <c r="T128" s="924" t="e">
        <f t="shared" si="26"/>
        <v>#DIV/0!</v>
      </c>
      <c r="X128" s="863">
        <v>3952.64</v>
      </c>
    </row>
    <row r="129" spans="1:24" s="148" customFormat="1" ht="36.75" customHeight="1" x14ac:dyDescent="0.3">
      <c r="A129" s="1064">
        <v>91</v>
      </c>
      <c r="B129" s="1214"/>
      <c r="C129" s="599"/>
      <c r="D129" s="1011"/>
      <c r="E129" s="978"/>
      <c r="F129" s="890"/>
      <c r="G129" s="711"/>
      <c r="H129" s="890"/>
      <c r="I129" s="688">
        <f t="shared" si="30"/>
        <v>0</v>
      </c>
      <c r="J129" s="711"/>
      <c r="K129" s="1218"/>
      <c r="L129" s="1224"/>
      <c r="M129" s="1218"/>
      <c r="N129" s="973"/>
      <c r="O129" s="1227"/>
      <c r="P129" s="1222"/>
      <c r="Q129" s="1220"/>
      <c r="R129" s="1222"/>
      <c r="S129" s="923">
        <f t="shared" si="25"/>
        <v>0</v>
      </c>
      <c r="T129" s="924" t="e">
        <f t="shared" si="26"/>
        <v>#DIV/0!</v>
      </c>
      <c r="X129" s="926">
        <f>SUM(X92:X128)</f>
        <v>209355.17</v>
      </c>
    </row>
    <row r="130" spans="1:24" s="148" customFormat="1" ht="31.5" customHeight="1" x14ac:dyDescent="0.3">
      <c r="A130" s="1064">
        <v>92</v>
      </c>
      <c r="B130" s="995"/>
      <c r="C130" s="834"/>
      <c r="D130" s="599"/>
      <c r="E130" s="861"/>
      <c r="F130" s="922"/>
      <c r="G130" s="834"/>
      <c r="H130" s="922"/>
      <c r="I130" s="921">
        <f t="shared" si="29"/>
        <v>0</v>
      </c>
      <c r="J130" s="711"/>
      <c r="K130" s="1218"/>
      <c r="L130" s="1224"/>
      <c r="M130" s="1218"/>
      <c r="N130" s="1222"/>
      <c r="O130" s="1094"/>
      <c r="P130" s="1246"/>
      <c r="Q130" s="1220"/>
      <c r="R130" s="1222"/>
      <c r="S130" s="923">
        <f t="shared" si="25"/>
        <v>0</v>
      </c>
      <c r="T130" s="924" t="e">
        <f t="shared" si="26"/>
        <v>#DIV/0!</v>
      </c>
      <c r="X130" s="863">
        <v>3222.35</v>
      </c>
    </row>
    <row r="131" spans="1:24" s="148" customFormat="1" ht="31.5" customHeight="1" x14ac:dyDescent="0.3">
      <c r="A131" s="1064">
        <v>93</v>
      </c>
      <c r="B131" s="995"/>
      <c r="C131" s="760"/>
      <c r="D131" s="599"/>
      <c r="E131" s="861"/>
      <c r="F131" s="922"/>
      <c r="G131" s="834"/>
      <c r="H131" s="922"/>
      <c r="I131" s="921">
        <f t="shared" si="29"/>
        <v>0</v>
      </c>
      <c r="J131" s="711"/>
      <c r="K131" s="1218"/>
      <c r="L131" s="1224"/>
      <c r="M131" s="1218"/>
      <c r="N131" s="973"/>
      <c r="O131" s="1094"/>
      <c r="P131" s="1222"/>
      <c r="Q131" s="1220"/>
      <c r="R131" s="1222"/>
      <c r="S131" s="923">
        <f t="shared" si="25"/>
        <v>0</v>
      </c>
      <c r="T131" s="924" t="e">
        <f t="shared" si="26"/>
        <v>#DIV/0!</v>
      </c>
      <c r="X131" s="863">
        <v>3250.8</v>
      </c>
    </row>
    <row r="132" spans="1:24" s="148" customFormat="1" ht="31.5" customHeight="1" x14ac:dyDescent="0.3">
      <c r="A132" s="1064">
        <v>94</v>
      </c>
      <c r="B132" s="995"/>
      <c r="C132" s="834"/>
      <c r="D132" s="599"/>
      <c r="E132" s="861"/>
      <c r="F132" s="922"/>
      <c r="G132" s="834"/>
      <c r="H132" s="922"/>
      <c r="I132" s="921">
        <f t="shared" si="29"/>
        <v>0</v>
      </c>
      <c r="J132" s="711"/>
      <c r="K132" s="1218"/>
      <c r="L132" s="1224"/>
      <c r="M132" s="1218"/>
      <c r="N132" s="1222"/>
      <c r="O132" s="1247"/>
      <c r="P132" s="1243"/>
      <c r="Q132" s="1220"/>
      <c r="R132" s="1228"/>
      <c r="S132" s="923">
        <f t="shared" si="25"/>
        <v>0</v>
      </c>
      <c r="T132" s="924" t="e">
        <f t="shared" si="26"/>
        <v>#DIV/0!</v>
      </c>
      <c r="X132" s="863">
        <v>4054.26</v>
      </c>
    </row>
    <row r="133" spans="1:24" s="148" customFormat="1" ht="31.5" customHeight="1" x14ac:dyDescent="0.3">
      <c r="A133" s="1064">
        <v>95</v>
      </c>
      <c r="B133" s="995"/>
      <c r="C133" s="834"/>
      <c r="D133" s="599"/>
      <c r="E133" s="861"/>
      <c r="F133" s="922"/>
      <c r="G133" s="834"/>
      <c r="H133" s="922"/>
      <c r="I133" s="921">
        <f t="shared" si="29"/>
        <v>0</v>
      </c>
      <c r="J133" s="711"/>
      <c r="K133" s="1218"/>
      <c r="L133" s="1224"/>
      <c r="M133" s="1218"/>
      <c r="N133" s="1222"/>
      <c r="O133" s="1247"/>
      <c r="P133" s="1243"/>
      <c r="Q133" s="1220"/>
      <c r="R133" s="1228"/>
      <c r="S133" s="923">
        <f t="shared" si="25"/>
        <v>0</v>
      </c>
      <c r="T133" s="924" t="e">
        <f t="shared" si="26"/>
        <v>#DIV/0!</v>
      </c>
      <c r="X133" s="863">
        <v>3632.62</v>
      </c>
    </row>
    <row r="134" spans="1:24" s="148" customFormat="1" ht="31.5" customHeight="1" x14ac:dyDescent="0.3">
      <c r="A134" s="1064">
        <v>96</v>
      </c>
      <c r="B134" s="995"/>
      <c r="C134" s="1009"/>
      <c r="D134" s="599"/>
      <c r="E134" s="861"/>
      <c r="F134" s="922"/>
      <c r="G134" s="834"/>
      <c r="H134" s="922"/>
      <c r="I134" s="921">
        <f t="shared" si="29"/>
        <v>0</v>
      </c>
      <c r="J134" s="711"/>
      <c r="K134" s="1218"/>
      <c r="L134" s="1224"/>
      <c r="M134" s="1218"/>
      <c r="N134" s="1222"/>
      <c r="O134" s="1247"/>
      <c r="P134" s="1222"/>
      <c r="Q134" s="1229"/>
      <c r="R134" s="1230"/>
      <c r="S134" s="923">
        <f t="shared" si="25"/>
        <v>0</v>
      </c>
      <c r="T134" s="924" t="e">
        <f t="shared" si="26"/>
        <v>#DIV/0!</v>
      </c>
      <c r="X134" s="863">
        <v>5994.6</v>
      </c>
    </row>
    <row r="135" spans="1:24" s="148" customFormat="1" ht="31.5" customHeight="1" x14ac:dyDescent="0.3">
      <c r="A135" s="1064">
        <v>97</v>
      </c>
      <c r="B135" s="995"/>
      <c r="C135" s="1010"/>
      <c r="D135" s="599"/>
      <c r="E135" s="861"/>
      <c r="F135" s="922"/>
      <c r="G135" s="834"/>
      <c r="H135" s="922"/>
      <c r="I135" s="921">
        <f t="shared" si="29"/>
        <v>0</v>
      </c>
      <c r="J135" s="711"/>
      <c r="K135" s="1218"/>
      <c r="L135" s="1224"/>
      <c r="M135" s="1218"/>
      <c r="N135" s="973"/>
      <c r="O135" s="1247"/>
      <c r="P135" s="1222"/>
      <c r="Q135" s="1229"/>
      <c r="R135" s="1230"/>
      <c r="S135" s="923">
        <f t="shared" si="25"/>
        <v>0</v>
      </c>
      <c r="T135" s="924" t="e">
        <f t="shared" si="26"/>
        <v>#DIV/0!</v>
      </c>
      <c r="X135" s="863">
        <v>4834.3</v>
      </c>
    </row>
    <row r="136" spans="1:24" s="148" customFormat="1" ht="47.25" customHeight="1" x14ac:dyDescent="0.3">
      <c r="A136" s="1064">
        <v>98</v>
      </c>
      <c r="B136" s="995"/>
      <c r="C136" s="834"/>
      <c r="D136" s="599"/>
      <c r="E136" s="861"/>
      <c r="F136" s="922"/>
      <c r="G136" s="834"/>
      <c r="H136" s="922"/>
      <c r="I136" s="921">
        <f t="shared" si="29"/>
        <v>0</v>
      </c>
      <c r="J136" s="711"/>
      <c r="K136" s="1218"/>
      <c r="L136" s="1224"/>
      <c r="M136" s="1218"/>
      <c r="N136" s="973"/>
      <c r="O136" s="1226"/>
      <c r="P136" s="1222"/>
      <c r="Q136" s="1220"/>
      <c r="R136" s="1222"/>
      <c r="S136" s="923">
        <f t="shared" si="25"/>
        <v>0</v>
      </c>
      <c r="T136" s="924" t="e">
        <f t="shared" si="26"/>
        <v>#DIV/0!</v>
      </c>
      <c r="X136" s="863">
        <v>4657.6000000000004</v>
      </c>
    </row>
    <row r="137" spans="1:24" s="148" customFormat="1" ht="31.5" customHeight="1" x14ac:dyDescent="0.3">
      <c r="A137" s="1064">
        <v>99</v>
      </c>
      <c r="B137" s="987"/>
      <c r="C137" s="834"/>
      <c r="D137" s="599"/>
      <c r="E137" s="861"/>
      <c r="F137" s="922"/>
      <c r="G137" s="834"/>
      <c r="H137" s="922"/>
      <c r="I137" s="921">
        <f t="shared" si="29"/>
        <v>0</v>
      </c>
      <c r="J137" s="976"/>
      <c r="K137" s="976"/>
      <c r="L137" s="1224"/>
      <c r="M137" s="1218"/>
      <c r="N137" s="973"/>
      <c r="O137" s="1248"/>
      <c r="P137" s="1222"/>
      <c r="Q137" s="1220"/>
      <c r="R137" s="1222"/>
      <c r="S137" s="923">
        <f t="shared" si="25"/>
        <v>0</v>
      </c>
      <c r="T137" s="924" t="e">
        <f t="shared" si="26"/>
        <v>#DIV/0!</v>
      </c>
      <c r="X137" s="863">
        <v>2942.5</v>
      </c>
    </row>
    <row r="138" spans="1:24" s="148" customFormat="1" ht="31.5" customHeight="1" x14ac:dyDescent="0.3">
      <c r="A138" s="1064">
        <v>100</v>
      </c>
      <c r="B138" s="995"/>
      <c r="C138" s="834"/>
      <c r="D138" s="599"/>
      <c r="E138" s="861"/>
      <c r="F138" s="922"/>
      <c r="G138" s="834"/>
      <c r="H138" s="922"/>
      <c r="I138" s="921">
        <f t="shared" si="29"/>
        <v>0</v>
      </c>
      <c r="J138" s="711"/>
      <c r="K138" s="609"/>
      <c r="L138" s="1012"/>
      <c r="M138" s="609"/>
      <c r="N138" s="985"/>
      <c r="O138" s="1097"/>
      <c r="P138" s="620"/>
      <c r="Q138" s="863"/>
      <c r="R138" s="982"/>
      <c r="S138" s="923">
        <f t="shared" si="25"/>
        <v>0</v>
      </c>
      <c r="T138" s="924" t="e">
        <f t="shared" si="26"/>
        <v>#DIV/0!</v>
      </c>
      <c r="X138" s="863">
        <v>3619.54</v>
      </c>
    </row>
    <row r="139" spans="1:24" s="148" customFormat="1" ht="31.5" customHeight="1" x14ac:dyDescent="0.3">
      <c r="A139" s="1064"/>
      <c r="B139" s="995"/>
      <c r="C139" s="1010"/>
      <c r="D139" s="599"/>
      <c r="E139" s="861"/>
      <c r="F139" s="922"/>
      <c r="G139" s="834"/>
      <c r="H139" s="922"/>
      <c r="I139" s="921">
        <f t="shared" si="29"/>
        <v>0</v>
      </c>
      <c r="J139" s="711"/>
      <c r="K139" s="609"/>
      <c r="L139" s="1012"/>
      <c r="M139" s="609"/>
      <c r="N139" s="985"/>
      <c r="O139" s="1097"/>
      <c r="P139" s="620"/>
      <c r="Q139" s="863"/>
      <c r="R139" s="982"/>
      <c r="S139" s="923">
        <f t="shared" si="25"/>
        <v>0</v>
      </c>
      <c r="T139" s="924" t="e">
        <f t="shared" si="26"/>
        <v>#DIV/0!</v>
      </c>
      <c r="X139" s="863">
        <v>3090.78</v>
      </c>
    </row>
    <row r="140" spans="1:24" s="148" customFormat="1" ht="31.5" customHeight="1" x14ac:dyDescent="0.3">
      <c r="A140" s="1064"/>
      <c r="B140" s="995"/>
      <c r="C140" s="834"/>
      <c r="D140" s="599"/>
      <c r="E140" s="861"/>
      <c r="F140" s="922"/>
      <c r="G140" s="834"/>
      <c r="H140" s="922"/>
      <c r="I140" s="921">
        <f t="shared" si="29"/>
        <v>0</v>
      </c>
      <c r="J140" s="711"/>
      <c r="K140" s="609"/>
      <c r="L140" s="712"/>
      <c r="M140" s="609"/>
      <c r="N140" s="985"/>
      <c r="O140" s="1097"/>
      <c r="P140" s="620"/>
      <c r="Q140" s="863"/>
      <c r="R140" s="982"/>
      <c r="S140" s="923">
        <f t="shared" si="25"/>
        <v>0</v>
      </c>
      <c r="T140" s="924" t="e">
        <f t="shared" si="26"/>
        <v>#DIV/0!</v>
      </c>
      <c r="X140" s="863">
        <v>4342</v>
      </c>
    </row>
    <row r="141" spans="1:24" s="148" customFormat="1" ht="53.25" customHeight="1" x14ac:dyDescent="0.25">
      <c r="A141" s="97"/>
      <c r="B141" s="979"/>
      <c r="C141" s="980"/>
      <c r="D141" s="754"/>
      <c r="E141" s="861"/>
      <c r="F141" s="922"/>
      <c r="G141" s="834"/>
      <c r="H141" s="922"/>
      <c r="I141" s="431">
        <f t="shared" si="29"/>
        <v>0</v>
      </c>
      <c r="J141" s="709"/>
      <c r="K141" s="609"/>
      <c r="L141" s="713"/>
      <c r="M141" s="609"/>
      <c r="N141" s="620"/>
      <c r="O141" s="1098"/>
      <c r="P141" s="620"/>
      <c r="Q141" s="869"/>
      <c r="R141" s="981"/>
      <c r="S141" s="923">
        <f t="shared" si="15"/>
        <v>0</v>
      </c>
      <c r="T141" s="924" t="e">
        <f t="shared" ref="T141:T148" si="31">S141/H141</f>
        <v>#DIV/0!</v>
      </c>
      <c r="X141" s="870">
        <v>127420.53</v>
      </c>
    </row>
    <row r="142" spans="1:24" s="148" customFormat="1" ht="53.25" customHeight="1" x14ac:dyDescent="0.25">
      <c r="A142" s="97"/>
      <c r="B142" s="979"/>
      <c r="C142" s="980"/>
      <c r="D142" s="754"/>
      <c r="E142" s="861"/>
      <c r="F142" s="922"/>
      <c r="G142" s="834"/>
      <c r="H142" s="922"/>
      <c r="I142" s="431">
        <f t="shared" si="29"/>
        <v>0</v>
      </c>
      <c r="J142" s="709"/>
      <c r="K142" s="609"/>
      <c r="L142" s="713"/>
      <c r="M142" s="609"/>
      <c r="N142" s="620"/>
      <c r="O142" s="1098"/>
      <c r="P142" s="620"/>
      <c r="Q142" s="869"/>
      <c r="R142" s="981"/>
      <c r="S142" s="923">
        <f t="shared" si="15"/>
        <v>0</v>
      </c>
      <c r="T142" s="924" t="e">
        <f t="shared" si="31"/>
        <v>#DIV/0!</v>
      </c>
      <c r="X142" s="870">
        <v>1664.15</v>
      </c>
    </row>
    <row r="143" spans="1:24" s="148" customFormat="1" ht="53.25" customHeight="1" x14ac:dyDescent="0.25">
      <c r="A143" s="97"/>
      <c r="B143" s="979"/>
      <c r="C143" s="980"/>
      <c r="D143" s="754"/>
      <c r="E143" s="861"/>
      <c r="F143" s="922"/>
      <c r="G143" s="834"/>
      <c r="H143" s="922"/>
      <c r="I143" s="688">
        <f t="shared" si="29"/>
        <v>0</v>
      </c>
      <c r="J143" s="709"/>
      <c r="K143" s="609"/>
      <c r="L143" s="713"/>
      <c r="M143" s="609"/>
      <c r="N143" s="620"/>
      <c r="O143" s="1098"/>
      <c r="P143" s="620"/>
      <c r="Q143" s="869"/>
      <c r="R143" s="981"/>
      <c r="S143" s="923">
        <f t="shared" si="15"/>
        <v>0</v>
      </c>
      <c r="T143" s="924" t="e">
        <f t="shared" si="31"/>
        <v>#DIV/0!</v>
      </c>
      <c r="X143" s="870">
        <v>4143.5200000000004</v>
      </c>
    </row>
    <row r="144" spans="1:24" s="148" customFormat="1" ht="53.25" customHeight="1" x14ac:dyDescent="0.25">
      <c r="A144" s="97"/>
      <c r="B144" s="979"/>
      <c r="C144" s="980"/>
      <c r="D144" s="754"/>
      <c r="E144" s="861"/>
      <c r="F144" s="922"/>
      <c r="G144" s="834"/>
      <c r="H144" s="922"/>
      <c r="I144" s="688">
        <f t="shared" si="29"/>
        <v>0</v>
      </c>
      <c r="J144" s="709"/>
      <c r="K144" s="609"/>
      <c r="L144" s="713"/>
      <c r="M144" s="609"/>
      <c r="N144" s="620"/>
      <c r="O144" s="1098"/>
      <c r="P144" s="620"/>
      <c r="Q144" s="869"/>
      <c r="R144" s="981"/>
      <c r="S144" s="923">
        <f t="shared" si="15"/>
        <v>0</v>
      </c>
      <c r="T144" s="924" t="e">
        <f t="shared" si="31"/>
        <v>#DIV/0!</v>
      </c>
      <c r="X144" s="870">
        <v>2070.5</v>
      </c>
    </row>
    <row r="145" spans="1:24" s="148" customFormat="1" ht="53.25" customHeight="1" x14ac:dyDescent="0.25">
      <c r="A145" s="97"/>
      <c r="B145" s="979"/>
      <c r="C145" s="980"/>
      <c r="D145" s="754"/>
      <c r="E145" s="861"/>
      <c r="F145" s="922"/>
      <c r="G145" s="834"/>
      <c r="H145" s="922"/>
      <c r="I145" s="688">
        <f t="shared" si="29"/>
        <v>0</v>
      </c>
      <c r="J145" s="709"/>
      <c r="K145" s="609"/>
      <c r="L145" s="713"/>
      <c r="M145" s="609"/>
      <c r="N145" s="620"/>
      <c r="O145" s="1098"/>
      <c r="P145" s="620"/>
      <c r="Q145" s="869"/>
      <c r="R145" s="981"/>
      <c r="S145" s="923">
        <f t="shared" si="15"/>
        <v>0</v>
      </c>
      <c r="T145" s="924" t="e">
        <f t="shared" si="31"/>
        <v>#DIV/0!</v>
      </c>
      <c r="X145" s="870">
        <v>3020.8</v>
      </c>
    </row>
    <row r="146" spans="1:24" s="148" customFormat="1" ht="53.25" customHeight="1" x14ac:dyDescent="0.25">
      <c r="A146" s="97"/>
      <c r="B146" s="979"/>
      <c r="C146" s="980"/>
      <c r="D146" s="754"/>
      <c r="E146" s="861"/>
      <c r="F146" s="922"/>
      <c r="G146" s="834"/>
      <c r="H146" s="922"/>
      <c r="I146" s="688">
        <f t="shared" si="29"/>
        <v>0</v>
      </c>
      <c r="J146" s="709"/>
      <c r="K146" s="609"/>
      <c r="L146" s="713"/>
      <c r="M146" s="609"/>
      <c r="N146" s="620"/>
      <c r="O146" s="1098"/>
      <c r="P146" s="620"/>
      <c r="Q146" s="869"/>
      <c r="R146" s="981"/>
      <c r="S146" s="923">
        <f t="shared" si="15"/>
        <v>0</v>
      </c>
      <c r="T146" s="924" t="e">
        <f t="shared" si="31"/>
        <v>#DIV/0!</v>
      </c>
      <c r="X146" s="870">
        <v>2810.03</v>
      </c>
    </row>
    <row r="147" spans="1:24" s="148" customFormat="1" ht="53.25" customHeight="1" x14ac:dyDescent="0.25">
      <c r="A147" s="97"/>
      <c r="B147" s="979"/>
      <c r="C147" s="980"/>
      <c r="D147" s="754"/>
      <c r="E147" s="861"/>
      <c r="F147" s="922"/>
      <c r="G147" s="834"/>
      <c r="H147" s="922"/>
      <c r="I147" s="688">
        <f t="shared" si="29"/>
        <v>0</v>
      </c>
      <c r="J147" s="709"/>
      <c r="K147" s="609"/>
      <c r="L147" s="713"/>
      <c r="M147" s="609"/>
      <c r="N147" s="620"/>
      <c r="O147" s="1098"/>
      <c r="P147" s="620"/>
      <c r="Q147" s="869"/>
      <c r="R147" s="981"/>
      <c r="S147" s="923">
        <f t="shared" si="15"/>
        <v>0</v>
      </c>
      <c r="T147" s="924" t="e">
        <f t="shared" si="31"/>
        <v>#DIV/0!</v>
      </c>
      <c r="X147" s="870">
        <v>148560.29999999999</v>
      </c>
    </row>
    <row r="148" spans="1:24" s="148" customFormat="1" ht="28.5" customHeight="1" x14ac:dyDescent="0.3">
      <c r="A148" s="97"/>
      <c r="B148" s="1140"/>
      <c r="C148" s="753"/>
      <c r="D148" s="753"/>
      <c r="E148" s="861"/>
      <c r="F148" s="890"/>
      <c r="G148" s="711"/>
      <c r="H148" s="890"/>
      <c r="I148" s="688">
        <f t="shared" ref="I148" si="32">H148-F148</f>
        <v>0</v>
      </c>
      <c r="J148" s="709"/>
      <c r="K148" s="609"/>
      <c r="L148" s="712"/>
      <c r="M148" s="609"/>
      <c r="N148" s="620"/>
      <c r="O148" s="1093"/>
      <c r="P148" s="874"/>
      <c r="Q148" s="869"/>
      <c r="R148" s="620"/>
      <c r="S148" s="923">
        <f t="shared" ref="S148" si="33">Q148+M148+K148</f>
        <v>0</v>
      </c>
      <c r="T148" s="924" t="e">
        <f t="shared" si="31"/>
        <v>#DIV/0!</v>
      </c>
      <c r="X148" s="926">
        <f>SUM(X141:X147)</f>
        <v>289689.82999999996</v>
      </c>
    </row>
    <row r="149" spans="1:24" s="148" customFormat="1" ht="33.75" customHeight="1" x14ac:dyDescent="0.3">
      <c r="A149" s="97"/>
      <c r="B149" s="754"/>
      <c r="C149" s="753"/>
      <c r="D149" s="974"/>
      <c r="E149" s="755"/>
      <c r="F149" s="891"/>
      <c r="G149" s="599"/>
      <c r="H149" s="891"/>
      <c r="I149" s="431">
        <f t="shared" si="29"/>
        <v>0</v>
      </c>
      <c r="J149" s="709"/>
      <c r="K149" s="609"/>
      <c r="L149" s="713"/>
      <c r="M149" s="609"/>
      <c r="N149" s="620"/>
      <c r="O149" s="1093"/>
      <c r="P149" s="620"/>
      <c r="Q149" s="863"/>
      <c r="R149" s="620"/>
      <c r="S149" s="923">
        <f t="shared" ref="S149" si="34">Q149+M149+K149</f>
        <v>0</v>
      </c>
      <c r="T149" s="924" t="e">
        <f t="shared" ref="T149" si="35">S149/H149</f>
        <v>#DIV/0!</v>
      </c>
    </row>
    <row r="150" spans="1:24" s="148" customFormat="1" ht="37.5" customHeight="1" x14ac:dyDescent="0.3">
      <c r="A150" s="97"/>
      <c r="B150" s="758"/>
      <c r="C150" s="753"/>
      <c r="D150" s="974"/>
      <c r="E150" s="755"/>
      <c r="F150" s="891"/>
      <c r="G150" s="599"/>
      <c r="H150" s="891"/>
      <c r="I150" s="431">
        <f t="shared" si="29"/>
        <v>0</v>
      </c>
      <c r="J150" s="709"/>
      <c r="K150" s="609"/>
      <c r="L150" s="713"/>
      <c r="M150" s="609"/>
      <c r="N150" s="620"/>
      <c r="O150" s="1099"/>
      <c r="P150" s="620"/>
      <c r="Q150" s="863"/>
      <c r="R150" s="620"/>
      <c r="S150" s="923">
        <f t="shared" ref="S150" si="36">Q150+M150+K150</f>
        <v>0</v>
      </c>
      <c r="T150" s="924" t="e">
        <f t="shared" ref="T150" si="37">S150/H150</f>
        <v>#DIV/0!</v>
      </c>
    </row>
    <row r="151" spans="1:24" s="148" customFormat="1" ht="47.25" customHeight="1" x14ac:dyDescent="0.3">
      <c r="A151" s="97"/>
      <c r="B151" s="758"/>
      <c r="C151" s="754"/>
      <c r="D151" s="975"/>
      <c r="E151" s="756"/>
      <c r="F151" s="891"/>
      <c r="G151" s="599"/>
      <c r="H151" s="891"/>
      <c r="I151" s="431">
        <f t="shared" si="29"/>
        <v>0</v>
      </c>
      <c r="J151" s="709"/>
      <c r="K151" s="609"/>
      <c r="L151" s="713"/>
      <c r="M151" s="609"/>
      <c r="N151" s="620"/>
      <c r="O151" s="1099"/>
      <c r="P151" s="620"/>
      <c r="Q151" s="863"/>
      <c r="R151" s="620"/>
      <c r="S151" s="923">
        <f t="shared" ref="S151:S152" si="38">Q151+M151+K151</f>
        <v>0</v>
      </c>
      <c r="T151" s="924" t="e">
        <f t="shared" ref="T151:T152" si="39">S151/H151</f>
        <v>#DIV/0!</v>
      </c>
    </row>
    <row r="152" spans="1:24" s="148" customFormat="1" ht="42.75" customHeight="1" x14ac:dyDescent="0.3">
      <c r="A152" s="97"/>
      <c r="B152" s="753"/>
      <c r="C152" s="754"/>
      <c r="D152" s="753"/>
      <c r="E152" s="835"/>
      <c r="F152" s="891"/>
      <c r="G152" s="599"/>
      <c r="H152" s="891"/>
      <c r="I152" s="431">
        <f t="shared" si="29"/>
        <v>0</v>
      </c>
      <c r="J152" s="709"/>
      <c r="K152" s="609"/>
      <c r="L152" s="712"/>
      <c r="M152" s="609"/>
      <c r="N152" s="620"/>
      <c r="O152" s="1099"/>
      <c r="P152" s="620"/>
      <c r="Q152" s="863"/>
      <c r="R152" s="620"/>
      <c r="S152" s="923">
        <f t="shared" si="38"/>
        <v>0</v>
      </c>
      <c r="T152" s="924" t="e">
        <f t="shared" si="39"/>
        <v>#DIV/0!</v>
      </c>
    </row>
    <row r="153" spans="1:24" s="148" customFormat="1" ht="42.75" customHeight="1" x14ac:dyDescent="0.3">
      <c r="A153" s="97"/>
      <c r="B153" s="754"/>
      <c r="C153" s="753"/>
      <c r="D153" s="753"/>
      <c r="E153" s="835"/>
      <c r="F153" s="891"/>
      <c r="G153" s="599"/>
      <c r="H153" s="891"/>
      <c r="I153" s="576">
        <f t="shared" si="29"/>
        <v>0</v>
      </c>
      <c r="J153" s="709"/>
      <c r="K153" s="609"/>
      <c r="L153" s="712"/>
      <c r="M153" s="609"/>
      <c r="N153" s="620"/>
      <c r="O153" s="1099"/>
      <c r="P153" s="620"/>
      <c r="Q153" s="863"/>
      <c r="R153" s="620"/>
      <c r="S153" s="923">
        <f t="shared" ref="S153:S157" si="40">Q153+M153+K153</f>
        <v>0</v>
      </c>
      <c r="T153" s="924" t="e">
        <f t="shared" ref="T153:T157" si="41">S153/H153</f>
        <v>#DIV/0!</v>
      </c>
    </row>
    <row r="154" spans="1:24" s="148" customFormat="1" ht="42.75" customHeight="1" x14ac:dyDescent="0.3">
      <c r="A154" s="97"/>
      <c r="B154" s="754"/>
      <c r="C154" s="753"/>
      <c r="D154" s="753"/>
      <c r="E154" s="835"/>
      <c r="F154" s="891"/>
      <c r="G154" s="599"/>
      <c r="H154" s="891"/>
      <c r="I154" s="576">
        <f t="shared" si="29"/>
        <v>0</v>
      </c>
      <c r="J154" s="709"/>
      <c r="K154" s="609"/>
      <c r="L154" s="712"/>
      <c r="M154" s="609"/>
      <c r="N154" s="620"/>
      <c r="O154" s="1099"/>
      <c r="P154" s="620"/>
      <c r="Q154" s="863"/>
      <c r="R154" s="620"/>
      <c r="S154" s="923">
        <f t="shared" si="40"/>
        <v>0</v>
      </c>
      <c r="T154" s="924" t="e">
        <f t="shared" si="41"/>
        <v>#DIV/0!</v>
      </c>
    </row>
    <row r="155" spans="1:24" s="148" customFormat="1" ht="42.75" customHeight="1" x14ac:dyDescent="0.3">
      <c r="A155" s="97"/>
      <c r="B155" s="754"/>
      <c r="C155" s="753"/>
      <c r="D155" s="753"/>
      <c r="E155" s="835"/>
      <c r="F155" s="891"/>
      <c r="G155" s="599"/>
      <c r="H155" s="891"/>
      <c r="I155" s="576">
        <f t="shared" si="29"/>
        <v>0</v>
      </c>
      <c r="J155" s="709"/>
      <c r="K155" s="609"/>
      <c r="L155" s="712"/>
      <c r="M155" s="609"/>
      <c r="N155" s="620"/>
      <c r="O155" s="1099"/>
      <c r="P155" s="620"/>
      <c r="Q155" s="863"/>
      <c r="R155" s="620"/>
      <c r="S155" s="923">
        <f t="shared" si="40"/>
        <v>0</v>
      </c>
      <c r="T155" s="924" t="e">
        <f t="shared" si="41"/>
        <v>#DIV/0!</v>
      </c>
    </row>
    <row r="156" spans="1:24" s="148" customFormat="1" ht="42.75" customHeight="1" x14ac:dyDescent="0.3">
      <c r="A156" s="97"/>
      <c r="B156" s="754"/>
      <c r="C156" s="753"/>
      <c r="D156" s="975"/>
      <c r="E156" s="755"/>
      <c r="F156" s="891"/>
      <c r="G156" s="599"/>
      <c r="H156" s="891"/>
      <c r="I156" s="576">
        <f t="shared" si="29"/>
        <v>0</v>
      </c>
      <c r="J156" s="709"/>
      <c r="K156" s="609"/>
      <c r="L156" s="712"/>
      <c r="M156" s="609"/>
      <c r="N156" s="620"/>
      <c r="O156" s="1099"/>
      <c r="P156" s="620"/>
      <c r="Q156" s="863"/>
      <c r="R156" s="620"/>
      <c r="S156" s="923">
        <f t="shared" si="40"/>
        <v>0</v>
      </c>
      <c r="T156" s="924" t="e">
        <f t="shared" si="41"/>
        <v>#DIV/0!</v>
      </c>
    </row>
    <row r="157" spans="1:24" s="148" customFormat="1" ht="42.75" customHeight="1" x14ac:dyDescent="0.3">
      <c r="A157" s="97"/>
      <c r="B157" s="754"/>
      <c r="C157" s="753"/>
      <c r="D157" s="975"/>
      <c r="E157" s="755"/>
      <c r="F157" s="891"/>
      <c r="G157" s="599"/>
      <c r="H157" s="891"/>
      <c r="I157" s="576">
        <f t="shared" si="29"/>
        <v>0</v>
      </c>
      <c r="J157" s="709"/>
      <c r="K157" s="609"/>
      <c r="L157" s="712"/>
      <c r="M157" s="609"/>
      <c r="N157" s="620"/>
      <c r="O157" s="1099"/>
      <c r="P157" s="620"/>
      <c r="Q157" s="863"/>
      <c r="R157" s="620"/>
      <c r="S157" s="923">
        <f t="shared" si="40"/>
        <v>0</v>
      </c>
      <c r="T157" s="924" t="e">
        <f t="shared" si="41"/>
        <v>#DIV/0!</v>
      </c>
    </row>
    <row r="158" spans="1:24" s="148" customFormat="1" ht="35.25" customHeight="1" x14ac:dyDescent="0.3">
      <c r="A158" s="97"/>
      <c r="B158" s="980"/>
      <c r="C158" s="753"/>
      <c r="D158" s="754"/>
      <c r="E158" s="977"/>
      <c r="F158" s="891"/>
      <c r="G158" s="599"/>
      <c r="H158" s="891"/>
      <c r="I158" s="102">
        <f t="shared" si="29"/>
        <v>0</v>
      </c>
      <c r="J158" s="709"/>
      <c r="K158" s="609"/>
      <c r="L158" s="712"/>
      <c r="M158" s="609"/>
      <c r="N158" s="620"/>
      <c r="O158" s="1099"/>
      <c r="P158" s="620"/>
      <c r="Q158" s="863"/>
      <c r="R158" s="620"/>
      <c r="S158" s="923">
        <f t="shared" ref="S158:S159" si="42">Q158+M158+K158</f>
        <v>0</v>
      </c>
      <c r="T158" s="924" t="e">
        <f t="shared" ref="T158:T159" si="43">S158/H158</f>
        <v>#DIV/0!</v>
      </c>
    </row>
    <row r="159" spans="1:24" s="148" customFormat="1" ht="38.25" customHeight="1" x14ac:dyDescent="0.3">
      <c r="A159" s="97"/>
      <c r="B159" s="980"/>
      <c r="C159" s="753"/>
      <c r="D159" s="753"/>
      <c r="E159" s="977"/>
      <c r="F159" s="891"/>
      <c r="G159" s="599"/>
      <c r="H159" s="891"/>
      <c r="I159" s="102">
        <f t="shared" si="29"/>
        <v>0</v>
      </c>
      <c r="J159" s="709"/>
      <c r="K159" s="609"/>
      <c r="L159" s="712"/>
      <c r="M159" s="609"/>
      <c r="N159" s="620"/>
      <c r="O159" s="1099"/>
      <c r="P159" s="620"/>
      <c r="Q159" s="863"/>
      <c r="R159" s="620"/>
      <c r="S159" s="923">
        <f t="shared" si="42"/>
        <v>0</v>
      </c>
      <c r="T159" s="924" t="e">
        <f t="shared" si="43"/>
        <v>#DIV/0!</v>
      </c>
    </row>
    <row r="160" spans="1:24" s="148" customFormat="1" ht="38.25" customHeight="1" x14ac:dyDescent="0.3">
      <c r="A160" s="97"/>
      <c r="B160" s="980"/>
      <c r="C160" s="753"/>
      <c r="D160" s="753"/>
      <c r="E160" s="977"/>
      <c r="F160" s="891"/>
      <c r="G160" s="599"/>
      <c r="H160" s="891"/>
      <c r="I160" s="840">
        <f t="shared" si="29"/>
        <v>0</v>
      </c>
      <c r="J160" s="709"/>
      <c r="K160" s="609"/>
      <c r="L160" s="712"/>
      <c r="M160" s="609"/>
      <c r="N160" s="620"/>
      <c r="O160" s="1099"/>
      <c r="P160" s="620"/>
      <c r="Q160" s="863"/>
      <c r="R160" s="620"/>
      <c r="S160" s="923">
        <f t="shared" ref="S160:S172" si="44">Q160+M160+K160</f>
        <v>0</v>
      </c>
      <c r="T160" s="924" t="e">
        <f t="shared" ref="T160:T172" si="45">S160/H160</f>
        <v>#DIV/0!</v>
      </c>
    </row>
    <row r="161" spans="1:20" s="148" customFormat="1" ht="27.75" customHeight="1" x14ac:dyDescent="0.3">
      <c r="A161" s="97"/>
      <c r="B161" s="980"/>
      <c r="C161" s="753"/>
      <c r="D161" s="753"/>
      <c r="E161" s="977"/>
      <c r="F161" s="891"/>
      <c r="G161" s="599"/>
      <c r="H161" s="891"/>
      <c r="I161" s="840">
        <f t="shared" si="29"/>
        <v>0</v>
      </c>
      <c r="J161" s="709"/>
      <c r="K161" s="609"/>
      <c r="L161" s="712"/>
      <c r="M161" s="609"/>
      <c r="N161" s="620"/>
      <c r="O161" s="1099"/>
      <c r="P161" s="620"/>
      <c r="Q161" s="863"/>
      <c r="R161" s="620"/>
      <c r="S161" s="923">
        <f t="shared" si="44"/>
        <v>0</v>
      </c>
      <c r="T161" s="924" t="e">
        <f t="shared" si="45"/>
        <v>#DIV/0!</v>
      </c>
    </row>
    <row r="162" spans="1:20" s="148" customFormat="1" ht="31.5" customHeight="1" x14ac:dyDescent="0.25">
      <c r="A162" s="97"/>
      <c r="B162" s="980"/>
      <c r="C162" s="753"/>
      <c r="D162" s="753"/>
      <c r="E162" s="977"/>
      <c r="F162" s="891"/>
      <c r="G162" s="599"/>
      <c r="H162" s="891"/>
      <c r="I162" s="840">
        <f t="shared" si="29"/>
        <v>0</v>
      </c>
      <c r="J162" s="709"/>
      <c r="K162" s="609"/>
      <c r="L162" s="712"/>
      <c r="M162" s="609"/>
      <c r="N162" s="620"/>
      <c r="O162" s="1099"/>
      <c r="P162" s="620"/>
      <c r="Q162" s="867"/>
      <c r="R162" s="620"/>
      <c r="S162" s="923">
        <f t="shared" si="44"/>
        <v>0</v>
      </c>
      <c r="T162" s="924" t="e">
        <f t="shared" si="45"/>
        <v>#DIV/0!</v>
      </c>
    </row>
    <row r="163" spans="1:20" s="148" customFormat="1" ht="25.5" customHeight="1" x14ac:dyDescent="0.25">
      <c r="A163" s="97"/>
      <c r="B163" s="980"/>
      <c r="C163" s="753"/>
      <c r="D163" s="753"/>
      <c r="E163" s="977"/>
      <c r="F163" s="891"/>
      <c r="G163" s="599"/>
      <c r="H163" s="891"/>
      <c r="I163" s="840">
        <f t="shared" si="29"/>
        <v>0</v>
      </c>
      <c r="J163" s="709"/>
      <c r="K163" s="609"/>
      <c r="L163" s="712"/>
      <c r="M163" s="609"/>
      <c r="N163" s="620"/>
      <c r="O163" s="1099"/>
      <c r="P163" s="620"/>
      <c r="Q163" s="867"/>
      <c r="R163" s="620"/>
      <c r="S163" s="923">
        <f t="shared" si="44"/>
        <v>0</v>
      </c>
      <c r="T163" s="924" t="e">
        <f t="shared" si="45"/>
        <v>#DIV/0!</v>
      </c>
    </row>
    <row r="164" spans="1:20" s="148" customFormat="1" ht="39" customHeight="1" x14ac:dyDescent="0.25">
      <c r="A164" s="97"/>
      <c r="B164" s="836"/>
      <c r="C164" s="624"/>
      <c r="D164" s="726"/>
      <c r="E164" s="759"/>
      <c r="F164" s="892"/>
      <c r="G164" s="625"/>
      <c r="H164" s="905"/>
      <c r="I164" s="840">
        <f t="shared" si="29"/>
        <v>0</v>
      </c>
      <c r="J164" s="709"/>
      <c r="K164" s="609"/>
      <c r="L164" s="712"/>
      <c r="M164" s="609"/>
      <c r="N164" s="620"/>
      <c r="O164" s="1099"/>
      <c r="P164" s="620"/>
      <c r="Q164" s="867"/>
      <c r="R164" s="620"/>
      <c r="S164" s="923">
        <f t="shared" si="44"/>
        <v>0</v>
      </c>
      <c r="T164" s="924" t="e">
        <f t="shared" si="45"/>
        <v>#DIV/0!</v>
      </c>
    </row>
    <row r="165" spans="1:20" s="148" customFormat="1" ht="25.5" customHeight="1" x14ac:dyDescent="0.25">
      <c r="A165" s="97"/>
      <c r="B165" s="836"/>
      <c r="C165" s="624"/>
      <c r="D165" s="726"/>
      <c r="E165" s="759"/>
      <c r="F165" s="892"/>
      <c r="G165" s="625"/>
      <c r="H165" s="905"/>
      <c r="I165" s="840">
        <f t="shared" si="29"/>
        <v>0</v>
      </c>
      <c r="J165" s="709"/>
      <c r="K165" s="609"/>
      <c r="L165" s="712"/>
      <c r="M165" s="609"/>
      <c r="N165" s="620"/>
      <c r="O165" s="1099"/>
      <c r="P165" s="620"/>
      <c r="Q165" s="867"/>
      <c r="R165" s="620"/>
      <c r="S165" s="923">
        <f t="shared" si="44"/>
        <v>0</v>
      </c>
      <c r="T165" s="924" t="e">
        <f t="shared" si="45"/>
        <v>#DIV/0!</v>
      </c>
    </row>
    <row r="166" spans="1:20" s="148" customFormat="1" ht="38.25" customHeight="1" x14ac:dyDescent="0.25">
      <c r="A166" s="97"/>
      <c r="B166" s="1256"/>
      <c r="C166" s="624"/>
      <c r="D166" s="624"/>
      <c r="E166" s="727"/>
      <c r="F166" s="892"/>
      <c r="G166" s="625"/>
      <c r="H166" s="892"/>
      <c r="I166" s="840">
        <f t="shared" si="29"/>
        <v>0</v>
      </c>
      <c r="J166" s="709"/>
      <c r="K166" s="609"/>
      <c r="L166" s="712"/>
      <c r="M166" s="609"/>
      <c r="N166" s="620"/>
      <c r="O166" s="1099"/>
      <c r="P166" s="620"/>
      <c r="Q166" s="867"/>
      <c r="R166" s="620"/>
      <c r="S166" s="923">
        <f t="shared" si="44"/>
        <v>0</v>
      </c>
      <c r="T166" s="924" t="e">
        <f t="shared" si="45"/>
        <v>#DIV/0!</v>
      </c>
    </row>
    <row r="167" spans="1:20" s="148" customFormat="1" ht="38.25" customHeight="1" x14ac:dyDescent="0.25">
      <c r="A167" s="97"/>
      <c r="B167" s="1256"/>
      <c r="C167" s="624"/>
      <c r="D167" s="757"/>
      <c r="E167" s="727"/>
      <c r="F167" s="892"/>
      <c r="G167" s="625"/>
      <c r="H167" s="892"/>
      <c r="I167" s="840">
        <f t="shared" si="29"/>
        <v>0</v>
      </c>
      <c r="J167" s="709"/>
      <c r="K167" s="609"/>
      <c r="L167" s="712"/>
      <c r="M167" s="609"/>
      <c r="N167" s="620"/>
      <c r="O167" s="1099"/>
      <c r="P167" s="620"/>
      <c r="Q167" s="867"/>
      <c r="R167" s="620"/>
      <c r="S167" s="923">
        <f t="shared" si="44"/>
        <v>0</v>
      </c>
      <c r="T167" s="924" t="e">
        <f t="shared" si="45"/>
        <v>#DIV/0!</v>
      </c>
    </row>
    <row r="168" spans="1:20" s="148" customFormat="1" ht="33" customHeight="1" x14ac:dyDescent="0.25">
      <c r="A168" s="97"/>
      <c r="B168" s="836"/>
      <c r="C168" s="624"/>
      <c r="D168" s="624"/>
      <c r="E168" s="727"/>
      <c r="F168" s="892"/>
      <c r="G168" s="625"/>
      <c r="H168" s="892"/>
      <c r="I168" s="840">
        <f t="shared" si="29"/>
        <v>0</v>
      </c>
      <c r="J168" s="709"/>
      <c r="K168" s="609"/>
      <c r="L168" s="712"/>
      <c r="M168" s="609"/>
      <c r="N168" s="620"/>
      <c r="O168" s="1099"/>
      <c r="P168" s="620"/>
      <c r="Q168" s="867"/>
      <c r="R168" s="620"/>
      <c r="S168" s="923">
        <f t="shared" si="44"/>
        <v>0</v>
      </c>
      <c r="T168" s="924" t="e">
        <f t="shared" si="45"/>
        <v>#DIV/0!</v>
      </c>
    </row>
    <row r="169" spans="1:20" s="148" customFormat="1" ht="33.75" customHeight="1" x14ac:dyDescent="0.25">
      <c r="A169" s="97"/>
      <c r="B169" s="836"/>
      <c r="C169" s="624"/>
      <c r="D169" s="757"/>
      <c r="E169" s="727"/>
      <c r="F169" s="892"/>
      <c r="G169" s="625"/>
      <c r="H169" s="892"/>
      <c r="I169" s="840">
        <f t="shared" si="29"/>
        <v>0</v>
      </c>
      <c r="J169" s="709"/>
      <c r="K169" s="609"/>
      <c r="L169" s="712"/>
      <c r="M169" s="609"/>
      <c r="N169" s="620"/>
      <c r="O169" s="1099"/>
      <c r="P169" s="620"/>
      <c r="Q169" s="867"/>
      <c r="R169" s="620"/>
      <c r="S169" s="923">
        <f t="shared" si="44"/>
        <v>0</v>
      </c>
      <c r="T169" s="924" t="e">
        <f t="shared" si="45"/>
        <v>#DIV/0!</v>
      </c>
    </row>
    <row r="170" spans="1:20" s="148" customFormat="1" ht="35.25" customHeight="1" x14ac:dyDescent="0.25">
      <c r="A170" s="97"/>
      <c r="B170" s="836"/>
      <c r="C170" s="624"/>
      <c r="D170" s="624"/>
      <c r="E170" s="727"/>
      <c r="F170" s="892"/>
      <c r="G170" s="625"/>
      <c r="H170" s="892"/>
      <c r="I170" s="840">
        <f t="shared" ref="I170:I172" si="46">H170-F170</f>
        <v>0</v>
      </c>
      <c r="J170" s="709"/>
      <c r="K170" s="609"/>
      <c r="L170" s="712"/>
      <c r="M170" s="609"/>
      <c r="N170" s="620"/>
      <c r="O170" s="1099"/>
      <c r="P170" s="620"/>
      <c r="Q170" s="867"/>
      <c r="R170" s="620"/>
      <c r="S170" s="923">
        <f t="shared" si="44"/>
        <v>0</v>
      </c>
      <c r="T170" s="924" t="e">
        <f t="shared" si="45"/>
        <v>#DIV/0!</v>
      </c>
    </row>
    <row r="171" spans="1:20" s="148" customFormat="1" ht="30" customHeight="1" x14ac:dyDescent="0.3">
      <c r="A171" s="97"/>
      <c r="B171" s="836"/>
      <c r="C171" s="837"/>
      <c r="D171" s="478"/>
      <c r="E171" s="727"/>
      <c r="F171" s="893"/>
      <c r="G171" s="599"/>
      <c r="H171" s="894"/>
      <c r="I171" s="841">
        <f t="shared" si="46"/>
        <v>0</v>
      </c>
      <c r="J171" s="760"/>
      <c r="K171" s="609"/>
      <c r="L171" s="712"/>
      <c r="M171" s="609"/>
      <c r="N171" s="620"/>
      <c r="O171" s="1099"/>
      <c r="P171" s="620"/>
      <c r="Q171" s="867"/>
      <c r="R171" s="620"/>
      <c r="S171" s="923">
        <f t="shared" si="44"/>
        <v>0</v>
      </c>
      <c r="T171" s="924" t="e">
        <f t="shared" si="45"/>
        <v>#DIV/0!</v>
      </c>
    </row>
    <row r="172" spans="1:20" s="148" customFormat="1" ht="33" customHeight="1" x14ac:dyDescent="0.3">
      <c r="A172" s="97"/>
      <c r="B172" s="987"/>
      <c r="C172" s="624"/>
      <c r="D172" s="754"/>
      <c r="E172" s="838"/>
      <c r="F172" s="894"/>
      <c r="G172" s="758"/>
      <c r="H172" s="894"/>
      <c r="I172" s="842">
        <f t="shared" si="46"/>
        <v>0</v>
      </c>
      <c r="J172" s="761"/>
      <c r="K172" s="609"/>
      <c r="L172" s="712"/>
      <c r="M172" s="609"/>
      <c r="N172" s="620"/>
      <c r="O172" s="1099"/>
      <c r="P172" s="620"/>
      <c r="Q172" s="867"/>
      <c r="R172" s="620"/>
      <c r="S172" s="923">
        <f t="shared" si="44"/>
        <v>0</v>
      </c>
      <c r="T172" s="924" t="e">
        <f t="shared" si="45"/>
        <v>#DIV/0!</v>
      </c>
    </row>
    <row r="173" spans="1:20" s="148" customFormat="1" ht="32.25" customHeight="1" x14ac:dyDescent="0.25">
      <c r="A173" s="97"/>
      <c r="B173" s="356"/>
      <c r="C173" s="356"/>
      <c r="D173" s="356"/>
      <c r="E173" s="500"/>
      <c r="F173" s="895"/>
      <c r="G173" s="510"/>
      <c r="H173" s="895"/>
      <c r="I173" s="102">
        <f t="shared" ref="I173:I197" si="47">H173-F173</f>
        <v>0</v>
      </c>
      <c r="J173" s="599"/>
      <c r="K173" s="609"/>
      <c r="L173" s="712"/>
      <c r="M173" s="609"/>
      <c r="N173" s="714"/>
      <c r="O173" s="1094"/>
      <c r="P173" s="796"/>
      <c r="Q173" s="478"/>
      <c r="R173" s="762"/>
      <c r="S173" s="923">
        <f t="shared" ref="S173:S182" si="48">Q173+M173+K173</f>
        <v>0</v>
      </c>
      <c r="T173" s="924" t="e">
        <f t="shared" ref="T173:T182" si="49">S173/H173</f>
        <v>#DIV/0!</v>
      </c>
    </row>
    <row r="174" spans="1:20" s="148" customFormat="1" ht="19.5" customHeight="1" x14ac:dyDescent="0.25">
      <c r="A174" s="97"/>
      <c r="B174" s="356"/>
      <c r="C174" s="356"/>
      <c r="D174" s="356"/>
      <c r="E174" s="500"/>
      <c r="F174" s="895"/>
      <c r="G174" s="510"/>
      <c r="H174" s="895"/>
      <c r="I174" s="102">
        <f t="shared" si="47"/>
        <v>0</v>
      </c>
      <c r="J174" s="599"/>
      <c r="K174" s="609"/>
      <c r="L174" s="712"/>
      <c r="M174" s="609"/>
      <c r="N174" s="714"/>
      <c r="O174" s="1094"/>
      <c r="P174" s="796"/>
      <c r="Q174" s="478"/>
      <c r="R174" s="762"/>
      <c r="S174" s="923">
        <f t="shared" si="48"/>
        <v>0</v>
      </c>
      <c r="T174" s="924" t="e">
        <f t="shared" si="49"/>
        <v>#DIV/0!</v>
      </c>
    </row>
    <row r="175" spans="1:20" s="148" customFormat="1" x14ac:dyDescent="0.25">
      <c r="A175" s="97"/>
      <c r="B175" s="381"/>
      <c r="C175" s="72"/>
      <c r="D175" s="152"/>
      <c r="E175" s="145"/>
      <c r="F175" s="896"/>
      <c r="G175" s="97"/>
      <c r="H175" s="900"/>
      <c r="I175" s="102">
        <f t="shared" si="47"/>
        <v>0</v>
      </c>
      <c r="J175" s="170"/>
      <c r="K175" s="214"/>
      <c r="L175" s="544"/>
      <c r="M175" s="213"/>
      <c r="N175" s="691"/>
      <c r="O175" s="1089"/>
      <c r="P175" s="797"/>
      <c r="Q175" s="479"/>
      <c r="R175" s="550"/>
      <c r="S175" s="923">
        <f t="shared" si="48"/>
        <v>0</v>
      </c>
      <c r="T175" s="924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896"/>
      <c r="G176" s="97"/>
      <c r="H176" s="900"/>
      <c r="I176" s="102">
        <f t="shared" si="47"/>
        <v>0</v>
      </c>
      <c r="J176" s="170"/>
      <c r="K176" s="214"/>
      <c r="L176" s="544"/>
      <c r="M176" s="213"/>
      <c r="N176" s="691"/>
      <c r="O176" s="1089"/>
      <c r="P176" s="797"/>
      <c r="Q176" s="479"/>
      <c r="R176" s="550"/>
      <c r="S176" s="923">
        <f t="shared" si="48"/>
        <v>0</v>
      </c>
      <c r="T176" s="924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96"/>
      <c r="G177" s="97"/>
      <c r="H177" s="900"/>
      <c r="I177" s="102">
        <f t="shared" si="47"/>
        <v>0</v>
      </c>
      <c r="J177" s="170"/>
      <c r="K177" s="214"/>
      <c r="L177" s="544"/>
      <c r="M177" s="213"/>
      <c r="N177" s="691"/>
      <c r="O177" s="1089"/>
      <c r="P177" s="797"/>
      <c r="Q177" s="479"/>
      <c r="R177" s="550"/>
      <c r="S177" s="923">
        <f t="shared" si="48"/>
        <v>0</v>
      </c>
      <c r="T177" s="924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96"/>
      <c r="G178" s="97"/>
      <c r="H178" s="900"/>
      <c r="I178" s="102">
        <f t="shared" si="47"/>
        <v>0</v>
      </c>
      <c r="J178" s="170"/>
      <c r="K178" s="214"/>
      <c r="L178" s="544"/>
      <c r="M178" s="213"/>
      <c r="N178" s="691"/>
      <c r="O178" s="1089"/>
      <c r="P178" s="797"/>
      <c r="Q178" s="479"/>
      <c r="R178" s="550"/>
      <c r="S178" s="923">
        <f t="shared" si="48"/>
        <v>0</v>
      </c>
      <c r="T178" s="924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96"/>
      <c r="G179" s="97"/>
      <c r="H179" s="900"/>
      <c r="I179" s="102">
        <f t="shared" si="47"/>
        <v>0</v>
      </c>
      <c r="J179" s="170"/>
      <c r="K179" s="214"/>
      <c r="L179" s="544"/>
      <c r="M179" s="213"/>
      <c r="N179" s="691"/>
      <c r="O179" s="1089"/>
      <c r="P179" s="797"/>
      <c r="Q179" s="479"/>
      <c r="R179" s="550"/>
      <c r="S179" s="923">
        <f t="shared" si="48"/>
        <v>0</v>
      </c>
      <c r="T179" s="924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96"/>
      <c r="G180" s="97"/>
      <c r="H180" s="900"/>
      <c r="I180" s="102">
        <f t="shared" si="47"/>
        <v>0</v>
      </c>
      <c r="J180" s="170"/>
      <c r="K180" s="214"/>
      <c r="L180" s="544"/>
      <c r="M180" s="213"/>
      <c r="N180" s="691"/>
      <c r="O180" s="1089"/>
      <c r="P180" s="797"/>
      <c r="Q180" s="479"/>
      <c r="R180" s="550"/>
      <c r="S180" s="923">
        <f t="shared" si="48"/>
        <v>0</v>
      </c>
      <c r="T180" s="924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96"/>
      <c r="G181" s="97"/>
      <c r="H181" s="900"/>
      <c r="I181" s="102">
        <f t="shared" si="47"/>
        <v>0</v>
      </c>
      <c r="J181" s="170"/>
      <c r="K181" s="214"/>
      <c r="L181" s="544"/>
      <c r="M181" s="213"/>
      <c r="N181" s="691"/>
      <c r="O181" s="1089"/>
      <c r="P181" s="797"/>
      <c r="Q181" s="479"/>
      <c r="R181" s="550"/>
      <c r="S181" s="923">
        <f t="shared" si="48"/>
        <v>0</v>
      </c>
      <c r="T181" s="924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96"/>
      <c r="G182" s="97"/>
      <c r="H182" s="900"/>
      <c r="I182" s="102">
        <f t="shared" si="47"/>
        <v>0</v>
      </c>
      <c r="J182" s="170"/>
      <c r="K182" s="214"/>
      <c r="L182" s="544"/>
      <c r="M182" s="213"/>
      <c r="N182" s="692"/>
      <c r="O182" s="1089"/>
      <c r="P182" s="797"/>
      <c r="Q182" s="480"/>
      <c r="R182" s="551"/>
      <c r="S182" s="923">
        <f t="shared" si="48"/>
        <v>0</v>
      </c>
      <c r="T182" s="924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96"/>
      <c r="G183" s="97"/>
      <c r="H183" s="900"/>
      <c r="I183" s="102">
        <f t="shared" si="47"/>
        <v>0</v>
      </c>
      <c r="J183" s="170"/>
      <c r="K183" s="214"/>
      <c r="L183" s="544"/>
      <c r="M183" s="213"/>
      <c r="N183" s="692"/>
      <c r="O183" s="1089"/>
      <c r="P183" s="797"/>
      <c r="Q183" s="480"/>
      <c r="R183" s="551"/>
      <c r="S183" s="923"/>
      <c r="T183" s="923"/>
    </row>
    <row r="184" spans="1:20" s="148" customFormat="1" x14ac:dyDescent="0.25">
      <c r="A184" s="97"/>
      <c r="B184" s="74"/>
      <c r="C184" s="72"/>
      <c r="D184" s="152"/>
      <c r="E184" s="145"/>
      <c r="F184" s="896"/>
      <c r="G184" s="97"/>
      <c r="H184" s="900"/>
      <c r="I184" s="102">
        <f t="shared" si="47"/>
        <v>0</v>
      </c>
      <c r="J184" s="170"/>
      <c r="K184" s="214"/>
      <c r="L184" s="544"/>
      <c r="M184" s="213"/>
      <c r="N184" s="692"/>
      <c r="O184" s="1089"/>
      <c r="P184" s="797"/>
      <c r="Q184" s="480"/>
      <c r="R184" s="551"/>
      <c r="S184" s="923"/>
      <c r="T184" s="923"/>
    </row>
    <row r="185" spans="1:20" s="148" customFormat="1" ht="16.5" thickBot="1" x14ac:dyDescent="0.3">
      <c r="A185" s="97"/>
      <c r="B185" s="74"/>
      <c r="C185" s="142"/>
      <c r="D185" s="142"/>
      <c r="E185" s="130"/>
      <c r="F185" s="880"/>
      <c r="G185" s="97"/>
      <c r="H185" s="900"/>
      <c r="I185" s="102">
        <f t="shared" si="47"/>
        <v>0</v>
      </c>
      <c r="J185" s="170"/>
      <c r="K185" s="105"/>
      <c r="L185" s="544"/>
      <c r="M185" s="70"/>
      <c r="N185" s="692"/>
      <c r="O185" s="1089"/>
      <c r="P185" s="378"/>
      <c r="Q185" s="481"/>
      <c r="R185" s="552"/>
      <c r="S185" s="923">
        <f t="shared" ref="S185:S190" si="50">Q185+M185+K185</f>
        <v>0</v>
      </c>
      <c r="T185" s="923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80"/>
      <c r="G186" s="97"/>
      <c r="H186" s="900"/>
      <c r="I186" s="102">
        <f t="shared" si="47"/>
        <v>0</v>
      </c>
      <c r="J186" s="170"/>
      <c r="K186" s="105"/>
      <c r="L186" s="544"/>
      <c r="M186" s="70"/>
      <c r="N186" s="692"/>
      <c r="O186" s="1089"/>
      <c r="P186" s="378"/>
      <c r="Q186" s="482"/>
      <c r="R186" s="553"/>
      <c r="S186" s="923">
        <f t="shared" si="50"/>
        <v>0</v>
      </c>
      <c r="T186" s="923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80"/>
      <c r="G187" s="97"/>
      <c r="H187" s="900"/>
      <c r="I187" s="102">
        <f t="shared" si="47"/>
        <v>0</v>
      </c>
      <c r="J187" s="170"/>
      <c r="K187" s="105"/>
      <c r="L187" s="544"/>
      <c r="M187" s="70"/>
      <c r="N187" s="692"/>
      <c r="O187" s="1089"/>
      <c r="P187" s="378"/>
      <c r="Q187" s="482"/>
      <c r="R187" s="553"/>
      <c r="S187" s="923">
        <f t="shared" si="50"/>
        <v>0</v>
      </c>
      <c r="T187" s="923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80"/>
      <c r="G188" s="97"/>
      <c r="H188" s="900"/>
      <c r="I188" s="102">
        <f t="shared" si="47"/>
        <v>0</v>
      </c>
      <c r="J188" s="170"/>
      <c r="K188" s="105"/>
      <c r="L188" s="544"/>
      <c r="M188" s="70"/>
      <c r="N188" s="692"/>
      <c r="O188" s="1089"/>
      <c r="P188" s="378"/>
      <c r="Q188" s="482"/>
      <c r="R188" s="554"/>
      <c r="S188" s="923">
        <f t="shared" si="50"/>
        <v>0</v>
      </c>
      <c r="T188" s="923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80"/>
      <c r="G189" s="97"/>
      <c r="H189" s="900"/>
      <c r="I189" s="102">
        <f t="shared" si="47"/>
        <v>0</v>
      </c>
      <c r="J189" s="170"/>
      <c r="K189" s="105"/>
      <c r="L189" s="544"/>
      <c r="M189" s="70"/>
      <c r="N189" s="692"/>
      <c r="O189" s="1089"/>
      <c r="P189" s="378"/>
      <c r="Q189" s="482"/>
      <c r="R189" s="554"/>
      <c r="S189" s="923">
        <f t="shared" si="50"/>
        <v>0</v>
      </c>
      <c r="T189" s="923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80"/>
      <c r="G190" s="97"/>
      <c r="H190" s="900"/>
      <c r="I190" s="102">
        <f t="shared" si="47"/>
        <v>0</v>
      </c>
      <c r="J190" s="170"/>
      <c r="K190" s="105"/>
      <c r="L190" s="544"/>
      <c r="M190" s="70"/>
      <c r="N190" s="692"/>
      <c r="O190" s="1089"/>
      <c r="P190" s="378"/>
      <c r="Q190" s="368"/>
      <c r="R190" s="555"/>
      <c r="S190" s="923">
        <f t="shared" si="50"/>
        <v>0</v>
      </c>
      <c r="T190" s="923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80"/>
      <c r="G191" s="97"/>
      <c r="H191" s="900"/>
      <c r="I191" s="102">
        <f t="shared" si="47"/>
        <v>0</v>
      </c>
      <c r="J191" s="170"/>
      <c r="K191" s="105"/>
      <c r="L191" s="544"/>
      <c r="M191" s="70"/>
      <c r="N191" s="692"/>
      <c r="O191" s="1089"/>
      <c r="P191" s="378"/>
      <c r="Q191" s="368"/>
      <c r="R191" s="555"/>
      <c r="S191" s="923">
        <f t="shared" ref="S191:S196" si="52">Q191+M191+K191</f>
        <v>0</v>
      </c>
      <c r="T191" s="923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80"/>
      <c r="G192" s="97"/>
      <c r="H192" s="900"/>
      <c r="I192" s="102">
        <f t="shared" si="47"/>
        <v>0</v>
      </c>
      <c r="J192" s="170"/>
      <c r="K192" s="105"/>
      <c r="L192" s="544"/>
      <c r="M192" s="70"/>
      <c r="N192" s="692"/>
      <c r="O192" s="1089"/>
      <c r="P192" s="378"/>
      <c r="Q192" s="368"/>
      <c r="R192" s="555"/>
      <c r="S192" s="923">
        <f t="shared" si="52"/>
        <v>0</v>
      </c>
      <c r="T192" s="923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80"/>
      <c r="G193" s="97"/>
      <c r="H193" s="900"/>
      <c r="I193" s="102">
        <f t="shared" si="47"/>
        <v>0</v>
      </c>
      <c r="J193" s="170"/>
      <c r="K193" s="105"/>
      <c r="L193" s="544"/>
      <c r="M193" s="70"/>
      <c r="N193" s="692"/>
      <c r="O193" s="1089"/>
      <c r="P193" s="378"/>
      <c r="Q193" s="368"/>
      <c r="R193" s="555"/>
      <c r="S193" s="923">
        <f t="shared" si="52"/>
        <v>0</v>
      </c>
      <c r="T193" s="923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80"/>
      <c r="G194" s="97"/>
      <c r="H194" s="900"/>
      <c r="I194" s="102">
        <f t="shared" si="47"/>
        <v>0</v>
      </c>
      <c r="J194" s="170"/>
      <c r="K194" s="105"/>
      <c r="L194" s="544"/>
      <c r="M194" s="70"/>
      <c r="N194" s="692"/>
      <c r="O194" s="1089"/>
      <c r="P194" s="378"/>
      <c r="Q194" s="368"/>
      <c r="R194" s="555"/>
      <c r="S194" s="923">
        <f t="shared" si="52"/>
        <v>0</v>
      </c>
      <c r="T194" s="923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80"/>
      <c r="G195" s="97"/>
      <c r="H195" s="900"/>
      <c r="I195" s="102">
        <f t="shared" si="47"/>
        <v>0</v>
      </c>
      <c r="J195" s="170"/>
      <c r="K195" s="105"/>
      <c r="L195" s="544"/>
      <c r="M195" s="70"/>
      <c r="N195" s="692"/>
      <c r="O195" s="1089"/>
      <c r="P195" s="378"/>
      <c r="Q195" s="483"/>
      <c r="R195" s="552"/>
      <c r="S195" s="923">
        <f t="shared" si="52"/>
        <v>0</v>
      </c>
      <c r="T195" s="923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80"/>
      <c r="G196" s="97"/>
      <c r="H196" s="900"/>
      <c r="I196" s="102">
        <f t="shared" si="47"/>
        <v>0</v>
      </c>
      <c r="J196" s="170"/>
      <c r="K196" s="105"/>
      <c r="L196" s="544"/>
      <c r="M196" s="70"/>
      <c r="N196" s="692"/>
      <c r="O196" s="1089"/>
      <c r="P196" s="378"/>
      <c r="Q196" s="483"/>
      <c r="R196" s="556"/>
      <c r="S196" s="923">
        <f t="shared" si="52"/>
        <v>0</v>
      </c>
      <c r="T196" s="923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18"/>
      <c r="F197" s="880"/>
      <c r="G197" s="97"/>
      <c r="H197" s="900"/>
      <c r="I197" s="102">
        <f t="shared" si="47"/>
        <v>0</v>
      </c>
      <c r="J197" s="125"/>
      <c r="K197" s="157"/>
      <c r="L197" s="545"/>
      <c r="M197" s="70"/>
      <c r="N197" s="693"/>
      <c r="O197" s="1089"/>
      <c r="P197" s="378"/>
      <c r="Q197" s="368"/>
      <c r="R197" s="557"/>
      <c r="S197" s="923">
        <f>Q197+M197+K197</f>
        <v>0</v>
      </c>
      <c r="T197" s="923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97" t="s">
        <v>31</v>
      </c>
      <c r="G198" s="71">
        <f>SUM(G5:G197)</f>
        <v>805</v>
      </c>
      <c r="H198" s="906">
        <f>SUM(H3:H197)</f>
        <v>177499.97999999998</v>
      </c>
      <c r="I198" s="432">
        <f>PIERNA!I37</f>
        <v>0</v>
      </c>
      <c r="J198" s="46"/>
      <c r="K198" s="159">
        <f>SUM(K5:K197)</f>
        <v>0</v>
      </c>
      <c r="L198" s="546"/>
      <c r="M198" s="159">
        <f>SUM(M5:M197)</f>
        <v>0</v>
      </c>
      <c r="N198" s="694"/>
      <c r="O198" s="1100"/>
      <c r="P198" s="798"/>
      <c r="Q198" s="484">
        <f>SUM(Q5:Q197)</f>
        <v>2055290.2659500004</v>
      </c>
      <c r="R198" s="558"/>
      <c r="S198" s="925">
        <f>Q198+M198+K198</f>
        <v>2055290.2659500004</v>
      </c>
      <c r="T198" s="923"/>
    </row>
    <row r="199" spans="1:20" s="148" customFormat="1" ht="16.5" thickTop="1" x14ac:dyDescent="0.25">
      <c r="B199" s="74"/>
      <c r="C199" s="74"/>
      <c r="D199" s="97"/>
      <c r="E199" s="130"/>
      <c r="F199" s="887"/>
      <c r="G199" s="97"/>
      <c r="H199" s="887"/>
      <c r="I199" s="74"/>
      <c r="J199" s="125"/>
      <c r="L199" s="547"/>
      <c r="N199" s="695"/>
      <c r="O199" s="1087"/>
      <c r="P199" s="378"/>
      <c r="Q199" s="368"/>
      <c r="R199" s="443" t="s">
        <v>42</v>
      </c>
      <c r="S199" s="409"/>
      <c r="T199" s="409"/>
    </row>
  </sheetData>
  <sortState ref="A101:AC105">
    <sortCondition ref="E99:E100"/>
  </sortState>
  <mergeCells count="6">
    <mergeCell ref="J40:K40"/>
    <mergeCell ref="Q1:Q2"/>
    <mergeCell ref="K1:K2"/>
    <mergeCell ref="M1:M2"/>
    <mergeCell ref="J34:K34"/>
    <mergeCell ref="J39:K3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I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79" t="s">
        <v>317</v>
      </c>
      <c r="B1" s="1279"/>
      <c r="C1" s="1279"/>
      <c r="D1" s="1279"/>
      <c r="E1" s="1279"/>
      <c r="F1" s="1279"/>
      <c r="G1" s="1279"/>
      <c r="H1" s="11">
        <v>1</v>
      </c>
      <c r="L1" s="1284" t="s">
        <v>339</v>
      </c>
      <c r="M1" s="1284"/>
      <c r="N1" s="1284"/>
      <c r="O1" s="1284"/>
      <c r="P1" s="1284"/>
      <c r="Q1" s="1284"/>
      <c r="R1" s="128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5"/>
      <c r="B4" s="1292" t="s">
        <v>70</v>
      </c>
      <c r="C4" s="233">
        <v>119.5</v>
      </c>
      <c r="D4" s="130">
        <v>45063</v>
      </c>
      <c r="E4" s="440">
        <v>10002.23</v>
      </c>
      <c r="F4" s="1072">
        <v>355</v>
      </c>
      <c r="G4" s="151"/>
      <c r="H4" s="151"/>
      <c r="L4" s="415"/>
      <c r="M4" s="1292" t="s">
        <v>70</v>
      </c>
      <c r="N4" s="233"/>
      <c r="O4" s="130"/>
      <c r="P4" s="440"/>
      <c r="Q4" s="1143"/>
      <c r="R4" s="151"/>
      <c r="S4" s="151"/>
    </row>
    <row r="5" spans="1:21" ht="21" customHeight="1" x14ac:dyDescent="0.25">
      <c r="A5" s="1294" t="s">
        <v>84</v>
      </c>
      <c r="B5" s="1293"/>
      <c r="C5" s="233"/>
      <c r="D5" s="130"/>
      <c r="E5" s="440">
        <v>138.53</v>
      </c>
      <c r="F5" s="1072">
        <v>7</v>
      </c>
      <c r="G5" s="5"/>
      <c r="L5" s="1294" t="s">
        <v>84</v>
      </c>
      <c r="M5" s="1293"/>
      <c r="N5" s="233">
        <v>116.5</v>
      </c>
      <c r="O5" s="130">
        <v>45084</v>
      </c>
      <c r="P5" s="440">
        <v>5142.66</v>
      </c>
      <c r="Q5" s="1143">
        <v>190</v>
      </c>
      <c r="R5" s="5"/>
    </row>
    <row r="6" spans="1:21" ht="21" customHeight="1" x14ac:dyDescent="0.25">
      <c r="A6" s="1294"/>
      <c r="B6" s="1293"/>
      <c r="C6" s="376"/>
      <c r="D6" s="130"/>
      <c r="E6" s="441"/>
      <c r="F6" s="1072"/>
      <c r="G6" s="47">
        <f>F79</f>
        <v>5256.6</v>
      </c>
      <c r="H6" s="7">
        <f>E6-G6+E7+E5-G5+E4</f>
        <v>4884.1599999999989</v>
      </c>
      <c r="L6" s="1294"/>
      <c r="M6" s="1293"/>
      <c r="N6" s="376"/>
      <c r="O6" s="130"/>
      <c r="P6" s="441"/>
      <c r="Q6" s="1143"/>
      <c r="R6" s="47">
        <f>Q79</f>
        <v>0</v>
      </c>
      <c r="S6" s="7">
        <f>P6-R6+P7+P5-R5+P4</f>
        <v>5142.66</v>
      </c>
    </row>
    <row r="7" spans="1:21" ht="15.75" x14ac:dyDescent="0.25">
      <c r="A7" s="696"/>
      <c r="B7" s="1293"/>
      <c r="C7" s="223"/>
      <c r="D7" s="221"/>
      <c r="E7" s="440"/>
      <c r="F7" s="1072"/>
      <c r="L7" s="696"/>
      <c r="M7" s="1293"/>
      <c r="N7" s="223"/>
      <c r="O7" s="221"/>
      <c r="P7" s="440"/>
      <c r="Q7" s="1143"/>
    </row>
    <row r="8" spans="1:21" ht="15.75" thickBot="1" x14ac:dyDescent="0.3">
      <c r="A8" s="415"/>
      <c r="B8" s="144"/>
      <c r="C8" s="223"/>
      <c r="D8" s="221"/>
      <c r="E8" s="440"/>
      <c r="F8" s="1072"/>
      <c r="L8" s="415"/>
      <c r="M8" s="144"/>
      <c r="N8" s="223"/>
      <c r="O8" s="221"/>
      <c r="P8" s="440"/>
      <c r="Q8" s="1143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</row>
    <row r="10" spans="1:21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</row>
    <row r="11" spans="1:21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2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3">Q11*S11</f>
        <v>0</v>
      </c>
    </row>
    <row r="12" spans="1:21" x14ac:dyDescent="0.25">
      <c r="A12" s="174"/>
      <c r="B12" s="681">
        <f t="shared" ref="B12:B75" si="4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5">I11-F12</f>
        <v>8093.74</v>
      </c>
      <c r="J12" s="663">
        <f t="shared" si="2"/>
        <v>6245.0999999999995</v>
      </c>
      <c r="L12" s="174"/>
      <c r="M12" s="681">
        <f t="shared" ref="M12:M75" si="6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7">T11-Q12</f>
        <v>5142.66</v>
      </c>
      <c r="U12" s="663">
        <f t="shared" si="3"/>
        <v>0</v>
      </c>
    </row>
    <row r="13" spans="1:21" x14ac:dyDescent="0.25">
      <c r="A13" s="174"/>
      <c r="B13" s="681">
        <f t="shared" si="4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5"/>
        <v>7099.28</v>
      </c>
      <c r="J13" s="663">
        <f t="shared" si="2"/>
        <v>134252.1</v>
      </c>
      <c r="L13" s="174"/>
      <c r="M13" s="681">
        <f t="shared" si="6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7"/>
        <v>5142.66</v>
      </c>
      <c r="U13" s="663">
        <f t="shared" si="3"/>
        <v>0</v>
      </c>
    </row>
    <row r="14" spans="1:21" x14ac:dyDescent="0.25">
      <c r="A14" s="81" t="s">
        <v>33</v>
      </c>
      <c r="B14" s="681">
        <f t="shared" si="4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5"/>
        <v>7069.21</v>
      </c>
      <c r="J14" s="663">
        <f t="shared" si="2"/>
        <v>4059.45</v>
      </c>
      <c r="L14" s="81" t="s">
        <v>33</v>
      </c>
      <c r="M14" s="681">
        <f t="shared" si="6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7"/>
        <v>5142.66</v>
      </c>
      <c r="U14" s="663">
        <f t="shared" si="3"/>
        <v>0</v>
      </c>
    </row>
    <row r="15" spans="1:21" x14ac:dyDescent="0.25">
      <c r="A15" s="1072"/>
      <c r="B15" s="681">
        <f t="shared" si="4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5"/>
        <v>7039.64</v>
      </c>
      <c r="J15" s="663">
        <f t="shared" si="2"/>
        <v>3991.95</v>
      </c>
      <c r="L15" s="584"/>
      <c r="M15" s="681">
        <f t="shared" si="6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7"/>
        <v>5142.66</v>
      </c>
      <c r="U15" s="663">
        <f t="shared" si="3"/>
        <v>0</v>
      </c>
    </row>
    <row r="16" spans="1:21" x14ac:dyDescent="0.25">
      <c r="A16" s="1072"/>
      <c r="B16" s="681">
        <f t="shared" si="4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5"/>
        <v>7014.47</v>
      </c>
      <c r="J16" s="663">
        <f t="shared" si="2"/>
        <v>3397.9500000000003</v>
      </c>
      <c r="L16" s="584"/>
      <c r="M16" s="681">
        <f t="shared" si="6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7"/>
        <v>5142.66</v>
      </c>
      <c r="U16" s="663">
        <f t="shared" si="3"/>
        <v>0</v>
      </c>
    </row>
    <row r="17" spans="1:21" x14ac:dyDescent="0.25">
      <c r="B17" s="681">
        <f t="shared" si="4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5"/>
        <v>6072.99</v>
      </c>
      <c r="J17" s="663">
        <f t="shared" si="2"/>
        <v>127099.8</v>
      </c>
      <c r="L17" s="602"/>
      <c r="M17" s="681">
        <f t="shared" si="6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7"/>
        <v>5142.66</v>
      </c>
      <c r="U17" s="663">
        <f t="shared" si="3"/>
        <v>0</v>
      </c>
    </row>
    <row r="18" spans="1:21" x14ac:dyDescent="0.25">
      <c r="B18" s="681">
        <f t="shared" si="4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5"/>
        <v>5049.99</v>
      </c>
      <c r="J18" s="663">
        <f t="shared" si="2"/>
        <v>138105</v>
      </c>
      <c r="L18" s="602"/>
      <c r="M18" s="681">
        <f t="shared" si="6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7"/>
        <v>5142.66</v>
      </c>
      <c r="U18" s="663">
        <f t="shared" si="3"/>
        <v>0</v>
      </c>
    </row>
    <row r="19" spans="1:21" x14ac:dyDescent="0.25">
      <c r="A19" s="118"/>
      <c r="B19" s="681">
        <f t="shared" si="4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5"/>
        <v>5023</v>
      </c>
      <c r="J19" s="663">
        <f t="shared" si="2"/>
        <v>3670.64</v>
      </c>
      <c r="L19" s="1249"/>
      <c r="M19" s="681">
        <f t="shared" si="6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7"/>
        <v>5142.66</v>
      </c>
      <c r="U19" s="663">
        <f t="shared" si="3"/>
        <v>0</v>
      </c>
    </row>
    <row r="20" spans="1:21" x14ac:dyDescent="0.25">
      <c r="A20" s="118"/>
      <c r="B20" s="637">
        <f t="shared" si="4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5"/>
        <v>4884.16</v>
      </c>
      <c r="J20" s="663">
        <f t="shared" si="2"/>
        <v>18882.240000000002</v>
      </c>
      <c r="L20" s="1249"/>
      <c r="M20" s="681">
        <f t="shared" si="6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7"/>
        <v>5142.66</v>
      </c>
      <c r="U20" s="663">
        <f t="shared" si="3"/>
        <v>0</v>
      </c>
    </row>
    <row r="21" spans="1:21" x14ac:dyDescent="0.25">
      <c r="A21" s="118"/>
      <c r="B21" s="681">
        <f t="shared" si="4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5"/>
        <v>4884.16</v>
      </c>
      <c r="J21" s="663">
        <f t="shared" si="2"/>
        <v>0</v>
      </c>
      <c r="L21" s="1249"/>
      <c r="M21" s="681">
        <f t="shared" si="6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7"/>
        <v>5142.66</v>
      </c>
      <c r="U21" s="663">
        <f t="shared" si="3"/>
        <v>0</v>
      </c>
    </row>
    <row r="22" spans="1:21" x14ac:dyDescent="0.25">
      <c r="A22" s="118"/>
      <c r="B22" s="681">
        <f t="shared" si="4"/>
        <v>176</v>
      </c>
      <c r="C22" s="632"/>
      <c r="D22" s="818"/>
      <c r="E22" s="1116"/>
      <c r="F22" s="818">
        <f t="shared" si="0"/>
        <v>0</v>
      </c>
      <c r="G22" s="819"/>
      <c r="H22" s="820"/>
      <c r="I22" s="1154">
        <f t="shared" si="5"/>
        <v>4884.16</v>
      </c>
      <c r="J22" s="663">
        <f t="shared" si="2"/>
        <v>0</v>
      </c>
      <c r="L22" s="1249"/>
      <c r="M22" s="681">
        <f t="shared" si="6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7"/>
        <v>5142.66</v>
      </c>
      <c r="U22" s="663">
        <f t="shared" si="3"/>
        <v>0</v>
      </c>
    </row>
    <row r="23" spans="1:21" x14ac:dyDescent="0.25">
      <c r="A23" s="118"/>
      <c r="B23" s="174">
        <f t="shared" si="4"/>
        <v>176</v>
      </c>
      <c r="C23" s="15"/>
      <c r="D23" s="817"/>
      <c r="E23" s="1116"/>
      <c r="F23" s="818">
        <f t="shared" si="0"/>
        <v>0</v>
      </c>
      <c r="G23" s="819"/>
      <c r="H23" s="820"/>
      <c r="I23" s="1154">
        <f t="shared" si="5"/>
        <v>4884.16</v>
      </c>
      <c r="J23" s="663">
        <f t="shared" si="2"/>
        <v>0</v>
      </c>
      <c r="L23" s="1249"/>
      <c r="M23" s="681">
        <f t="shared" si="6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7"/>
        <v>5142.66</v>
      </c>
      <c r="U23" s="663">
        <f t="shared" si="3"/>
        <v>0</v>
      </c>
    </row>
    <row r="24" spans="1:21" x14ac:dyDescent="0.25">
      <c r="A24" s="119"/>
      <c r="B24" s="174">
        <f t="shared" si="4"/>
        <v>176</v>
      </c>
      <c r="C24" s="15"/>
      <c r="D24" s="817"/>
      <c r="E24" s="1116"/>
      <c r="F24" s="818">
        <f t="shared" si="0"/>
        <v>0</v>
      </c>
      <c r="G24" s="819"/>
      <c r="H24" s="820"/>
      <c r="I24" s="1154">
        <f t="shared" si="5"/>
        <v>4884.16</v>
      </c>
      <c r="J24" s="663">
        <f t="shared" si="2"/>
        <v>0</v>
      </c>
      <c r="L24" s="1250"/>
      <c r="M24" s="681">
        <f t="shared" si="6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7"/>
        <v>5142.66</v>
      </c>
      <c r="U24" s="663">
        <f t="shared" si="3"/>
        <v>0</v>
      </c>
    </row>
    <row r="25" spans="1:21" x14ac:dyDescent="0.25">
      <c r="A25" s="118"/>
      <c r="B25" s="174">
        <f t="shared" si="4"/>
        <v>176</v>
      </c>
      <c r="C25" s="15"/>
      <c r="D25" s="817"/>
      <c r="E25" s="1117"/>
      <c r="F25" s="818">
        <f t="shared" si="0"/>
        <v>0</v>
      </c>
      <c r="G25" s="532"/>
      <c r="H25" s="363"/>
      <c r="I25" s="1155">
        <f t="shared" si="5"/>
        <v>4884.16</v>
      </c>
      <c r="J25" s="17">
        <f t="shared" si="2"/>
        <v>0</v>
      </c>
      <c r="L25" s="1249"/>
      <c r="M25" s="681">
        <f t="shared" si="6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7"/>
        <v>5142.66</v>
      </c>
      <c r="U25" s="663">
        <f t="shared" si="3"/>
        <v>0</v>
      </c>
    </row>
    <row r="26" spans="1:21" x14ac:dyDescent="0.25">
      <c r="A26" s="118"/>
      <c r="B26" s="174">
        <f t="shared" si="4"/>
        <v>176</v>
      </c>
      <c r="C26" s="15"/>
      <c r="D26" s="817"/>
      <c r="E26" s="1117"/>
      <c r="F26" s="817">
        <f t="shared" si="0"/>
        <v>0</v>
      </c>
      <c r="G26" s="532"/>
      <c r="H26" s="363"/>
      <c r="I26" s="1155">
        <f t="shared" si="5"/>
        <v>4884.16</v>
      </c>
      <c r="J26" s="17">
        <f t="shared" si="2"/>
        <v>0</v>
      </c>
      <c r="L26" s="118"/>
      <c r="M26" s="174">
        <f t="shared" si="6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5142.66</v>
      </c>
      <c r="U26" s="17">
        <f t="shared" si="3"/>
        <v>0</v>
      </c>
    </row>
    <row r="27" spans="1:21" x14ac:dyDescent="0.25">
      <c r="A27" s="118"/>
      <c r="B27" s="174">
        <f t="shared" si="4"/>
        <v>176</v>
      </c>
      <c r="C27" s="15"/>
      <c r="D27" s="817"/>
      <c r="E27" s="1117"/>
      <c r="F27" s="817">
        <f t="shared" si="0"/>
        <v>0</v>
      </c>
      <c r="G27" s="532"/>
      <c r="H27" s="363"/>
      <c r="I27" s="1155">
        <f t="shared" si="5"/>
        <v>4884.16</v>
      </c>
      <c r="J27" s="17">
        <f t="shared" si="2"/>
        <v>0</v>
      </c>
      <c r="L27" s="118"/>
      <c r="M27" s="174">
        <f t="shared" si="6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5142.66</v>
      </c>
      <c r="U27" s="17">
        <f t="shared" si="3"/>
        <v>0</v>
      </c>
    </row>
    <row r="28" spans="1:21" x14ac:dyDescent="0.25">
      <c r="A28" s="118"/>
      <c r="B28" s="174">
        <f t="shared" si="4"/>
        <v>176</v>
      </c>
      <c r="C28" s="15"/>
      <c r="D28" s="817"/>
      <c r="E28" s="1117"/>
      <c r="F28" s="817">
        <f t="shared" si="0"/>
        <v>0</v>
      </c>
      <c r="G28" s="532"/>
      <c r="H28" s="363"/>
      <c r="I28" s="1155">
        <f t="shared" si="5"/>
        <v>4884.16</v>
      </c>
      <c r="J28" s="17">
        <f t="shared" si="2"/>
        <v>0</v>
      </c>
      <c r="L28" s="118"/>
      <c r="M28" s="174">
        <f t="shared" si="6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5142.66</v>
      </c>
      <c r="U28" s="17">
        <f t="shared" si="3"/>
        <v>0</v>
      </c>
    </row>
    <row r="29" spans="1:21" x14ac:dyDescent="0.25">
      <c r="A29" s="118"/>
      <c r="B29" s="174">
        <f t="shared" si="4"/>
        <v>176</v>
      </c>
      <c r="C29" s="15"/>
      <c r="D29" s="817"/>
      <c r="E29" s="1117"/>
      <c r="F29" s="817">
        <f t="shared" si="0"/>
        <v>0</v>
      </c>
      <c r="G29" s="532"/>
      <c r="H29" s="363"/>
      <c r="I29" s="1155">
        <f t="shared" si="5"/>
        <v>4884.16</v>
      </c>
      <c r="J29" s="17">
        <f t="shared" si="2"/>
        <v>0</v>
      </c>
      <c r="L29" s="118"/>
      <c r="M29" s="174">
        <f t="shared" si="6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5142.66</v>
      </c>
      <c r="U29" s="17">
        <f t="shared" si="3"/>
        <v>0</v>
      </c>
    </row>
    <row r="30" spans="1:21" x14ac:dyDescent="0.25">
      <c r="A30" s="118"/>
      <c r="B30" s="174">
        <f t="shared" si="4"/>
        <v>176</v>
      </c>
      <c r="C30" s="15"/>
      <c r="D30" s="817"/>
      <c r="E30" s="1117"/>
      <c r="F30" s="817">
        <f t="shared" si="0"/>
        <v>0</v>
      </c>
      <c r="G30" s="532"/>
      <c r="H30" s="363"/>
      <c r="I30" s="1155">
        <f t="shared" si="5"/>
        <v>4884.16</v>
      </c>
      <c r="J30" s="17">
        <f t="shared" si="2"/>
        <v>0</v>
      </c>
      <c r="L30" s="118"/>
      <c r="M30" s="174">
        <f t="shared" si="6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5142.66</v>
      </c>
      <c r="U30" s="17">
        <f t="shared" si="3"/>
        <v>0</v>
      </c>
    </row>
    <row r="31" spans="1:21" x14ac:dyDescent="0.25">
      <c r="A31" s="118"/>
      <c r="B31" s="174">
        <f t="shared" si="4"/>
        <v>176</v>
      </c>
      <c r="C31" s="15"/>
      <c r="D31" s="817"/>
      <c r="E31" s="1117"/>
      <c r="F31" s="817">
        <f t="shared" si="0"/>
        <v>0</v>
      </c>
      <c r="G31" s="532"/>
      <c r="H31" s="363"/>
      <c r="I31" s="1155">
        <f t="shared" si="5"/>
        <v>4884.16</v>
      </c>
      <c r="J31" s="17">
        <f t="shared" si="2"/>
        <v>0</v>
      </c>
      <c r="L31" s="118"/>
      <c r="M31" s="174">
        <f t="shared" si="6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5142.66</v>
      </c>
      <c r="U31" s="17">
        <f t="shared" si="3"/>
        <v>0</v>
      </c>
    </row>
    <row r="32" spans="1:21" x14ac:dyDescent="0.25">
      <c r="A32" s="118"/>
      <c r="B32" s="174">
        <f t="shared" si="4"/>
        <v>176</v>
      </c>
      <c r="C32" s="15"/>
      <c r="D32" s="817"/>
      <c r="E32" s="1117"/>
      <c r="F32" s="817">
        <f t="shared" si="0"/>
        <v>0</v>
      </c>
      <c r="G32" s="532"/>
      <c r="H32" s="363"/>
      <c r="I32" s="1155">
        <f t="shared" si="5"/>
        <v>4884.16</v>
      </c>
      <c r="J32" s="17">
        <f t="shared" si="2"/>
        <v>0</v>
      </c>
      <c r="L32" s="118"/>
      <c r="M32" s="174">
        <f t="shared" si="6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5142.66</v>
      </c>
      <c r="U32" s="17">
        <f t="shared" si="3"/>
        <v>0</v>
      </c>
    </row>
    <row r="33" spans="1:21" x14ac:dyDescent="0.25">
      <c r="A33" s="118"/>
      <c r="B33" s="174">
        <f t="shared" si="4"/>
        <v>176</v>
      </c>
      <c r="C33" s="15"/>
      <c r="D33" s="817"/>
      <c r="E33" s="1117"/>
      <c r="F33" s="817">
        <f t="shared" si="0"/>
        <v>0</v>
      </c>
      <c r="G33" s="532"/>
      <c r="H33" s="363"/>
      <c r="I33" s="1155">
        <f t="shared" si="5"/>
        <v>4884.16</v>
      </c>
      <c r="J33" s="17">
        <f t="shared" si="2"/>
        <v>0</v>
      </c>
      <c r="L33" s="118"/>
      <c r="M33" s="174">
        <f t="shared" si="6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5142.66</v>
      </c>
      <c r="U33" s="17">
        <f t="shared" si="3"/>
        <v>0</v>
      </c>
    </row>
    <row r="34" spans="1:21" x14ac:dyDescent="0.25">
      <c r="A34" s="118"/>
      <c r="B34" s="174">
        <f t="shared" si="4"/>
        <v>176</v>
      </c>
      <c r="C34" s="15"/>
      <c r="D34" s="817"/>
      <c r="E34" s="1117"/>
      <c r="F34" s="817">
        <f t="shared" si="0"/>
        <v>0</v>
      </c>
      <c r="G34" s="532"/>
      <c r="H34" s="363"/>
      <c r="I34" s="1155">
        <f t="shared" si="5"/>
        <v>4884.16</v>
      </c>
      <c r="J34" s="17">
        <f t="shared" si="2"/>
        <v>0</v>
      </c>
      <c r="L34" s="118"/>
      <c r="M34" s="174">
        <f t="shared" si="6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5142.66</v>
      </c>
      <c r="U34" s="17">
        <f t="shared" si="3"/>
        <v>0</v>
      </c>
    </row>
    <row r="35" spans="1:21" x14ac:dyDescent="0.25">
      <c r="A35" s="118"/>
      <c r="B35" s="174">
        <f t="shared" si="4"/>
        <v>176</v>
      </c>
      <c r="C35" s="15"/>
      <c r="D35" s="817"/>
      <c r="E35" s="1117"/>
      <c r="F35" s="817">
        <f t="shared" si="0"/>
        <v>0</v>
      </c>
      <c r="G35" s="532"/>
      <c r="H35" s="363"/>
      <c r="I35" s="1155">
        <f t="shared" si="5"/>
        <v>4884.16</v>
      </c>
      <c r="J35" s="17">
        <f t="shared" si="2"/>
        <v>0</v>
      </c>
      <c r="L35" s="118"/>
      <c r="M35" s="174">
        <f t="shared" si="6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5142.66</v>
      </c>
      <c r="U35" s="17">
        <f t="shared" si="3"/>
        <v>0</v>
      </c>
    </row>
    <row r="36" spans="1:21" x14ac:dyDescent="0.25">
      <c r="A36" s="118"/>
      <c r="B36" s="174">
        <f t="shared" si="4"/>
        <v>176</v>
      </c>
      <c r="C36" s="15"/>
      <c r="D36" s="817"/>
      <c r="E36" s="1117"/>
      <c r="F36" s="817">
        <f t="shared" si="0"/>
        <v>0</v>
      </c>
      <c r="G36" s="532"/>
      <c r="H36" s="363"/>
      <c r="I36" s="1155">
        <f t="shared" si="5"/>
        <v>4884.16</v>
      </c>
      <c r="J36" s="17">
        <f t="shared" si="2"/>
        <v>0</v>
      </c>
      <c r="L36" s="118"/>
      <c r="M36" s="174">
        <f t="shared" si="6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5142.66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176</v>
      </c>
      <c r="C37" s="15"/>
      <c r="D37" s="817"/>
      <c r="E37" s="1117"/>
      <c r="F37" s="817">
        <f t="shared" si="0"/>
        <v>0</v>
      </c>
      <c r="G37" s="532"/>
      <c r="H37" s="363"/>
      <c r="I37" s="1155">
        <f t="shared" si="5"/>
        <v>4884.16</v>
      </c>
      <c r="J37" s="17">
        <f t="shared" si="2"/>
        <v>0</v>
      </c>
      <c r="L37" s="118" t="s">
        <v>22</v>
      </c>
      <c r="M37" s="174">
        <f t="shared" si="6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5142.66</v>
      </c>
      <c r="U37" s="17">
        <f t="shared" si="3"/>
        <v>0</v>
      </c>
    </row>
    <row r="38" spans="1:21" x14ac:dyDescent="0.25">
      <c r="A38" s="119"/>
      <c r="B38" s="174">
        <f t="shared" si="4"/>
        <v>176</v>
      </c>
      <c r="C38" s="15"/>
      <c r="D38" s="817"/>
      <c r="E38" s="1117"/>
      <c r="F38" s="817">
        <f t="shared" si="0"/>
        <v>0</v>
      </c>
      <c r="G38" s="532"/>
      <c r="H38" s="363"/>
      <c r="I38" s="1155">
        <f t="shared" si="5"/>
        <v>4884.16</v>
      </c>
      <c r="J38" s="17">
        <f t="shared" si="2"/>
        <v>0</v>
      </c>
      <c r="L38" s="119"/>
      <c r="M38" s="174">
        <f t="shared" si="6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5142.66</v>
      </c>
      <c r="U38" s="17">
        <f t="shared" si="3"/>
        <v>0</v>
      </c>
    </row>
    <row r="39" spans="1:21" x14ac:dyDescent="0.25">
      <c r="A39" s="118"/>
      <c r="B39" s="174">
        <f t="shared" si="4"/>
        <v>176</v>
      </c>
      <c r="C39" s="15"/>
      <c r="D39" s="817"/>
      <c r="E39" s="1117"/>
      <c r="F39" s="817">
        <f t="shared" si="0"/>
        <v>0</v>
      </c>
      <c r="G39" s="532"/>
      <c r="H39" s="363"/>
      <c r="I39" s="1155">
        <f t="shared" si="5"/>
        <v>4884.16</v>
      </c>
      <c r="J39" s="17">
        <f t="shared" si="2"/>
        <v>0</v>
      </c>
      <c r="L39" s="118"/>
      <c r="M39" s="174">
        <f t="shared" si="6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5142.66</v>
      </c>
      <c r="U39" s="17">
        <f t="shared" si="3"/>
        <v>0</v>
      </c>
    </row>
    <row r="40" spans="1:21" x14ac:dyDescent="0.25">
      <c r="A40" s="118"/>
      <c r="B40" s="174">
        <f t="shared" si="4"/>
        <v>176</v>
      </c>
      <c r="C40" s="15"/>
      <c r="D40" s="817"/>
      <c r="E40" s="1117"/>
      <c r="F40" s="817">
        <f t="shared" si="0"/>
        <v>0</v>
      </c>
      <c r="G40" s="532"/>
      <c r="H40" s="363"/>
      <c r="I40" s="1155">
        <f t="shared" si="5"/>
        <v>4884.16</v>
      </c>
      <c r="J40" s="17">
        <f t="shared" si="2"/>
        <v>0</v>
      </c>
      <c r="L40" s="118"/>
      <c r="M40" s="174">
        <f t="shared" si="6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5142.66</v>
      </c>
      <c r="U40" s="17">
        <f t="shared" si="3"/>
        <v>0</v>
      </c>
    </row>
    <row r="41" spans="1:21" x14ac:dyDescent="0.25">
      <c r="A41" s="118"/>
      <c r="B41" s="174">
        <f t="shared" si="4"/>
        <v>176</v>
      </c>
      <c r="C41" s="15"/>
      <c r="D41" s="817"/>
      <c r="E41" s="1117"/>
      <c r="F41" s="817">
        <f t="shared" si="0"/>
        <v>0</v>
      </c>
      <c r="G41" s="532"/>
      <c r="H41" s="363"/>
      <c r="I41" s="1155">
        <f t="shared" si="5"/>
        <v>4884.16</v>
      </c>
      <c r="J41" s="17">
        <f t="shared" si="2"/>
        <v>0</v>
      </c>
      <c r="L41" s="118"/>
      <c r="M41" s="174">
        <f t="shared" si="6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5142.66</v>
      </c>
      <c r="U41" s="17">
        <f t="shared" si="3"/>
        <v>0</v>
      </c>
    </row>
    <row r="42" spans="1:21" x14ac:dyDescent="0.25">
      <c r="A42" s="118"/>
      <c r="B42" s="174">
        <f t="shared" si="4"/>
        <v>176</v>
      </c>
      <c r="C42" s="15"/>
      <c r="D42" s="817"/>
      <c r="E42" s="1117"/>
      <c r="F42" s="817">
        <f t="shared" si="0"/>
        <v>0</v>
      </c>
      <c r="G42" s="532"/>
      <c r="H42" s="363"/>
      <c r="I42" s="1155">
        <f t="shared" si="5"/>
        <v>4884.16</v>
      </c>
      <c r="J42" s="17">
        <f t="shared" si="2"/>
        <v>0</v>
      </c>
      <c r="L42" s="118"/>
      <c r="M42" s="174">
        <f t="shared" si="6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5142.66</v>
      </c>
      <c r="U42" s="17">
        <f t="shared" si="3"/>
        <v>0</v>
      </c>
    </row>
    <row r="43" spans="1:21" x14ac:dyDescent="0.25">
      <c r="A43" s="118"/>
      <c r="B43" s="174">
        <f t="shared" si="4"/>
        <v>176</v>
      </c>
      <c r="C43" s="15"/>
      <c r="D43" s="817"/>
      <c r="E43" s="1117"/>
      <c r="F43" s="817">
        <f t="shared" si="0"/>
        <v>0</v>
      </c>
      <c r="G43" s="532"/>
      <c r="H43" s="363"/>
      <c r="I43" s="1155">
        <f t="shared" si="5"/>
        <v>4884.16</v>
      </c>
      <c r="J43" s="17">
        <f t="shared" si="2"/>
        <v>0</v>
      </c>
      <c r="L43" s="118"/>
      <c r="M43" s="174">
        <f t="shared" si="6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5142.66</v>
      </c>
      <c r="U43" s="17">
        <f t="shared" si="3"/>
        <v>0</v>
      </c>
    </row>
    <row r="44" spans="1:21" x14ac:dyDescent="0.25">
      <c r="A44" s="118"/>
      <c r="B44" s="174">
        <f t="shared" si="4"/>
        <v>176</v>
      </c>
      <c r="C44" s="15"/>
      <c r="D44" s="817"/>
      <c r="E44" s="1117"/>
      <c r="F44" s="817">
        <f t="shared" si="0"/>
        <v>0</v>
      </c>
      <c r="G44" s="532"/>
      <c r="H44" s="363"/>
      <c r="I44" s="1155">
        <f t="shared" si="5"/>
        <v>4884.16</v>
      </c>
      <c r="J44" s="17">
        <f t="shared" si="2"/>
        <v>0</v>
      </c>
      <c r="L44" s="118"/>
      <c r="M44" s="174">
        <f t="shared" si="6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5142.66</v>
      </c>
      <c r="U44" s="17">
        <f t="shared" si="3"/>
        <v>0</v>
      </c>
    </row>
    <row r="45" spans="1:21" x14ac:dyDescent="0.25">
      <c r="A45" s="118"/>
      <c r="B45" s="174">
        <f t="shared" si="4"/>
        <v>176</v>
      </c>
      <c r="C45" s="15"/>
      <c r="D45" s="817"/>
      <c r="E45" s="1117"/>
      <c r="F45" s="817">
        <f t="shared" si="0"/>
        <v>0</v>
      </c>
      <c r="G45" s="532"/>
      <c r="H45" s="363"/>
      <c r="I45" s="1155">
        <f t="shared" si="5"/>
        <v>4884.16</v>
      </c>
      <c r="J45" s="17">
        <f t="shared" si="2"/>
        <v>0</v>
      </c>
      <c r="L45" s="118"/>
      <c r="M45" s="174">
        <f t="shared" si="6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5142.66</v>
      </c>
      <c r="U45" s="17">
        <f t="shared" si="3"/>
        <v>0</v>
      </c>
    </row>
    <row r="46" spans="1:21" x14ac:dyDescent="0.25">
      <c r="A46" s="118"/>
      <c r="B46" s="174">
        <f t="shared" si="4"/>
        <v>176</v>
      </c>
      <c r="C46" s="15"/>
      <c r="D46" s="817"/>
      <c r="E46" s="1117"/>
      <c r="F46" s="817">
        <f t="shared" si="0"/>
        <v>0</v>
      </c>
      <c r="G46" s="532"/>
      <c r="H46" s="363"/>
      <c r="I46" s="1155">
        <f t="shared" si="5"/>
        <v>4884.16</v>
      </c>
      <c r="J46" s="17">
        <f t="shared" si="2"/>
        <v>0</v>
      </c>
      <c r="L46" s="118"/>
      <c r="M46" s="174">
        <f t="shared" si="6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5142.66</v>
      </c>
      <c r="U46" s="17">
        <f t="shared" si="3"/>
        <v>0</v>
      </c>
    </row>
    <row r="47" spans="1:21" x14ac:dyDescent="0.25">
      <c r="A47" s="118"/>
      <c r="B47" s="174">
        <f t="shared" si="4"/>
        <v>176</v>
      </c>
      <c r="C47" s="15"/>
      <c r="D47" s="817"/>
      <c r="E47" s="1117"/>
      <c r="F47" s="817">
        <f t="shared" si="0"/>
        <v>0</v>
      </c>
      <c r="G47" s="532"/>
      <c r="H47" s="363"/>
      <c r="I47" s="1155">
        <f t="shared" si="5"/>
        <v>4884.16</v>
      </c>
      <c r="J47" s="17">
        <f t="shared" si="2"/>
        <v>0</v>
      </c>
      <c r="L47" s="118"/>
      <c r="M47" s="174">
        <f t="shared" si="6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5142.66</v>
      </c>
      <c r="U47" s="17">
        <f t="shared" si="3"/>
        <v>0</v>
      </c>
    </row>
    <row r="48" spans="1:21" x14ac:dyDescent="0.25">
      <c r="A48" s="118"/>
      <c r="B48" s="174">
        <f t="shared" si="4"/>
        <v>176</v>
      </c>
      <c r="C48" s="15"/>
      <c r="D48" s="817"/>
      <c r="E48" s="1117"/>
      <c r="F48" s="817">
        <f t="shared" si="0"/>
        <v>0</v>
      </c>
      <c r="G48" s="532"/>
      <c r="H48" s="363"/>
      <c r="I48" s="1155">
        <f t="shared" si="5"/>
        <v>4884.16</v>
      </c>
      <c r="J48" s="17">
        <f t="shared" si="2"/>
        <v>0</v>
      </c>
      <c r="L48" s="118"/>
      <c r="M48" s="174">
        <f t="shared" si="6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5142.66</v>
      </c>
      <c r="U48" s="17">
        <f t="shared" si="3"/>
        <v>0</v>
      </c>
    </row>
    <row r="49" spans="1:21" x14ac:dyDescent="0.25">
      <c r="A49" s="118"/>
      <c r="B49" s="174">
        <f t="shared" si="4"/>
        <v>176</v>
      </c>
      <c r="C49" s="15"/>
      <c r="D49" s="817"/>
      <c r="E49" s="1117"/>
      <c r="F49" s="817">
        <f t="shared" si="0"/>
        <v>0</v>
      </c>
      <c r="G49" s="532"/>
      <c r="H49" s="363"/>
      <c r="I49" s="1155">
        <f t="shared" si="5"/>
        <v>4884.16</v>
      </c>
      <c r="J49" s="17">
        <f t="shared" si="2"/>
        <v>0</v>
      </c>
      <c r="L49" s="118"/>
      <c r="M49" s="174">
        <f t="shared" si="6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5142.66</v>
      </c>
      <c r="U49" s="17">
        <f t="shared" si="3"/>
        <v>0</v>
      </c>
    </row>
    <row r="50" spans="1:21" x14ac:dyDescent="0.25">
      <c r="A50" s="118"/>
      <c r="B50" s="174">
        <f t="shared" si="4"/>
        <v>176</v>
      </c>
      <c r="C50" s="15"/>
      <c r="D50" s="817"/>
      <c r="E50" s="1117"/>
      <c r="F50" s="817">
        <f t="shared" si="0"/>
        <v>0</v>
      </c>
      <c r="G50" s="532"/>
      <c r="H50" s="363"/>
      <c r="I50" s="1155">
        <f t="shared" si="5"/>
        <v>4884.16</v>
      </c>
      <c r="J50" s="17">
        <f t="shared" si="2"/>
        <v>0</v>
      </c>
      <c r="L50" s="118"/>
      <c r="M50" s="174">
        <f t="shared" si="6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5142.66</v>
      </c>
      <c r="U50" s="17">
        <f t="shared" si="3"/>
        <v>0</v>
      </c>
    </row>
    <row r="51" spans="1:21" x14ac:dyDescent="0.25">
      <c r="A51" s="118"/>
      <c r="B51" s="174">
        <f t="shared" si="4"/>
        <v>176</v>
      </c>
      <c r="C51" s="15"/>
      <c r="D51" s="817"/>
      <c r="E51" s="1117"/>
      <c r="F51" s="817">
        <f t="shared" si="0"/>
        <v>0</v>
      </c>
      <c r="G51" s="532"/>
      <c r="H51" s="363"/>
      <c r="I51" s="1155">
        <f t="shared" si="5"/>
        <v>4884.16</v>
      </c>
      <c r="J51" s="17">
        <f t="shared" si="2"/>
        <v>0</v>
      </c>
      <c r="L51" s="118"/>
      <c r="M51" s="174">
        <f t="shared" si="6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5142.66</v>
      </c>
      <c r="U51" s="17">
        <f t="shared" si="3"/>
        <v>0</v>
      </c>
    </row>
    <row r="52" spans="1:21" x14ac:dyDescent="0.25">
      <c r="A52" s="118"/>
      <c r="B52" s="174">
        <f t="shared" si="4"/>
        <v>176</v>
      </c>
      <c r="C52" s="15"/>
      <c r="D52" s="817"/>
      <c r="E52" s="1117"/>
      <c r="F52" s="817">
        <f t="shared" si="0"/>
        <v>0</v>
      </c>
      <c r="G52" s="532"/>
      <c r="H52" s="363"/>
      <c r="I52" s="1155">
        <f t="shared" si="5"/>
        <v>4884.16</v>
      </c>
      <c r="J52" s="17">
        <f t="shared" si="2"/>
        <v>0</v>
      </c>
      <c r="L52" s="118"/>
      <c r="M52" s="174">
        <f t="shared" si="6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5142.66</v>
      </c>
      <c r="U52" s="17">
        <f t="shared" si="3"/>
        <v>0</v>
      </c>
    </row>
    <row r="53" spans="1:21" x14ac:dyDescent="0.25">
      <c r="A53" s="118"/>
      <c r="B53" s="174">
        <f t="shared" si="4"/>
        <v>176</v>
      </c>
      <c r="C53" s="15"/>
      <c r="D53" s="817"/>
      <c r="E53" s="1117"/>
      <c r="F53" s="817">
        <f t="shared" si="0"/>
        <v>0</v>
      </c>
      <c r="G53" s="532"/>
      <c r="H53" s="363"/>
      <c r="I53" s="1155">
        <f t="shared" si="5"/>
        <v>4884.16</v>
      </c>
      <c r="J53" s="17">
        <f t="shared" si="2"/>
        <v>0</v>
      </c>
      <c r="L53" s="118"/>
      <c r="M53" s="174">
        <f t="shared" si="6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5142.66</v>
      </c>
      <c r="U53" s="17">
        <f t="shared" si="3"/>
        <v>0</v>
      </c>
    </row>
    <row r="54" spans="1:21" x14ac:dyDescent="0.25">
      <c r="A54" s="118"/>
      <c r="B54" s="174">
        <f t="shared" si="4"/>
        <v>176</v>
      </c>
      <c r="C54" s="15"/>
      <c r="D54" s="817"/>
      <c r="E54" s="1117"/>
      <c r="F54" s="817">
        <f t="shared" si="0"/>
        <v>0</v>
      </c>
      <c r="G54" s="532"/>
      <c r="H54" s="363"/>
      <c r="I54" s="1155">
        <f t="shared" si="5"/>
        <v>4884.16</v>
      </c>
      <c r="J54" s="17">
        <f t="shared" si="2"/>
        <v>0</v>
      </c>
      <c r="L54" s="118"/>
      <c r="M54" s="174">
        <f t="shared" si="6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5142.66</v>
      </c>
      <c r="U54" s="17">
        <f t="shared" si="3"/>
        <v>0</v>
      </c>
    </row>
    <row r="55" spans="1:21" x14ac:dyDescent="0.25">
      <c r="A55" s="118"/>
      <c r="B55" s="174">
        <f t="shared" si="4"/>
        <v>176</v>
      </c>
      <c r="C55" s="15"/>
      <c r="D55" s="817"/>
      <c r="E55" s="1117"/>
      <c r="F55" s="817">
        <f t="shared" si="0"/>
        <v>0</v>
      </c>
      <c r="G55" s="532"/>
      <c r="H55" s="363"/>
      <c r="I55" s="1155">
        <f t="shared" si="5"/>
        <v>4884.16</v>
      </c>
      <c r="J55" s="17">
        <f t="shared" si="2"/>
        <v>0</v>
      </c>
      <c r="L55" s="118"/>
      <c r="M55" s="174">
        <f t="shared" si="6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5142.66</v>
      </c>
      <c r="U55" s="17">
        <f t="shared" si="3"/>
        <v>0</v>
      </c>
    </row>
    <row r="56" spans="1:21" x14ac:dyDescent="0.25">
      <c r="A56" s="118"/>
      <c r="B56" s="174">
        <f t="shared" si="4"/>
        <v>176</v>
      </c>
      <c r="C56" s="15"/>
      <c r="D56" s="817"/>
      <c r="E56" s="1117"/>
      <c r="F56" s="817">
        <f t="shared" si="0"/>
        <v>0</v>
      </c>
      <c r="G56" s="532"/>
      <c r="H56" s="363"/>
      <c r="I56" s="1155">
        <f t="shared" si="5"/>
        <v>4884.16</v>
      </c>
      <c r="J56" s="17">
        <f t="shared" si="2"/>
        <v>0</v>
      </c>
      <c r="L56" s="118"/>
      <c r="M56" s="174">
        <f t="shared" si="6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5142.66</v>
      </c>
      <c r="U56" s="17">
        <f t="shared" si="3"/>
        <v>0</v>
      </c>
    </row>
    <row r="57" spans="1:21" x14ac:dyDescent="0.25">
      <c r="A57" s="118"/>
      <c r="B57" s="174">
        <f t="shared" si="4"/>
        <v>176</v>
      </c>
      <c r="C57" s="15"/>
      <c r="D57" s="817"/>
      <c r="E57" s="1117"/>
      <c r="F57" s="817">
        <f t="shared" si="0"/>
        <v>0</v>
      </c>
      <c r="G57" s="532"/>
      <c r="H57" s="363"/>
      <c r="I57" s="1155">
        <f t="shared" si="5"/>
        <v>4884.16</v>
      </c>
      <c r="J57" s="17">
        <f t="shared" si="2"/>
        <v>0</v>
      </c>
      <c r="L57" s="118"/>
      <c r="M57" s="174">
        <f t="shared" si="6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5142.66</v>
      </c>
      <c r="U57" s="17">
        <f t="shared" si="3"/>
        <v>0</v>
      </c>
    </row>
    <row r="58" spans="1:21" x14ac:dyDescent="0.25">
      <c r="A58" s="118"/>
      <c r="B58" s="174">
        <f t="shared" si="4"/>
        <v>176</v>
      </c>
      <c r="C58" s="15"/>
      <c r="D58" s="817"/>
      <c r="E58" s="1117"/>
      <c r="F58" s="817">
        <v>0</v>
      </c>
      <c r="G58" s="532"/>
      <c r="H58" s="363"/>
      <c r="I58" s="1155">
        <f t="shared" si="5"/>
        <v>4884.16</v>
      </c>
      <c r="J58" s="17">
        <f t="shared" si="2"/>
        <v>0</v>
      </c>
      <c r="L58" s="118"/>
      <c r="M58" s="174">
        <f t="shared" si="6"/>
        <v>190</v>
      </c>
      <c r="N58" s="15"/>
      <c r="O58" s="68"/>
      <c r="P58" s="194"/>
      <c r="Q58" s="68">
        <v>0</v>
      </c>
      <c r="R58" s="69"/>
      <c r="S58" s="70"/>
      <c r="T58" s="102">
        <f t="shared" si="7"/>
        <v>5142.66</v>
      </c>
      <c r="U58" s="17">
        <f t="shared" si="3"/>
        <v>0</v>
      </c>
    </row>
    <row r="59" spans="1:21" x14ac:dyDescent="0.25">
      <c r="A59" s="118"/>
      <c r="B59" s="174">
        <f t="shared" si="4"/>
        <v>176</v>
      </c>
      <c r="C59" s="15"/>
      <c r="D59" s="817"/>
      <c r="E59" s="1117"/>
      <c r="F59" s="817">
        <f t="shared" ref="F59:F74" si="8">D59</f>
        <v>0</v>
      </c>
      <c r="G59" s="532"/>
      <c r="H59" s="363"/>
      <c r="I59" s="1155">
        <f t="shared" si="5"/>
        <v>4884.16</v>
      </c>
      <c r="J59" s="17">
        <f t="shared" si="2"/>
        <v>0</v>
      </c>
      <c r="L59" s="118"/>
      <c r="M59" s="174">
        <f t="shared" si="6"/>
        <v>190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5142.66</v>
      </c>
      <c r="U59" s="17">
        <f t="shared" si="3"/>
        <v>0</v>
      </c>
    </row>
    <row r="60" spans="1:21" x14ac:dyDescent="0.25">
      <c r="A60" s="118"/>
      <c r="B60" s="174">
        <f t="shared" si="4"/>
        <v>176</v>
      </c>
      <c r="C60" s="15"/>
      <c r="D60" s="817"/>
      <c r="E60" s="1117"/>
      <c r="F60" s="817">
        <f t="shared" si="8"/>
        <v>0</v>
      </c>
      <c r="G60" s="532"/>
      <c r="H60" s="363"/>
      <c r="I60" s="1155">
        <f t="shared" si="5"/>
        <v>4884.16</v>
      </c>
      <c r="J60" s="17">
        <f t="shared" si="2"/>
        <v>0</v>
      </c>
      <c r="L60" s="118"/>
      <c r="M60" s="174">
        <f t="shared" si="6"/>
        <v>190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5142.66</v>
      </c>
      <c r="U60" s="17">
        <f t="shared" si="3"/>
        <v>0</v>
      </c>
    </row>
    <row r="61" spans="1:21" x14ac:dyDescent="0.25">
      <c r="A61" s="118"/>
      <c r="B61" s="174">
        <f t="shared" si="4"/>
        <v>176</v>
      </c>
      <c r="C61" s="15"/>
      <c r="D61" s="817"/>
      <c r="E61" s="1117"/>
      <c r="F61" s="817">
        <f t="shared" si="8"/>
        <v>0</v>
      </c>
      <c r="G61" s="532"/>
      <c r="H61" s="363"/>
      <c r="I61" s="1155">
        <f t="shared" si="5"/>
        <v>4884.16</v>
      </c>
      <c r="J61" s="17">
        <f t="shared" si="2"/>
        <v>0</v>
      </c>
      <c r="L61" s="118"/>
      <c r="M61" s="174">
        <f t="shared" si="6"/>
        <v>190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5142.66</v>
      </c>
      <c r="U61" s="17">
        <f t="shared" si="3"/>
        <v>0</v>
      </c>
    </row>
    <row r="62" spans="1:21" x14ac:dyDescent="0.25">
      <c r="A62" s="118"/>
      <c r="B62" s="174">
        <f t="shared" si="4"/>
        <v>176</v>
      </c>
      <c r="C62" s="15"/>
      <c r="D62" s="817"/>
      <c r="E62" s="1117"/>
      <c r="F62" s="817">
        <f t="shared" si="8"/>
        <v>0</v>
      </c>
      <c r="G62" s="532"/>
      <c r="H62" s="363"/>
      <c r="I62" s="1155">
        <f t="shared" si="5"/>
        <v>4884.16</v>
      </c>
      <c r="J62" s="17">
        <f t="shared" si="2"/>
        <v>0</v>
      </c>
      <c r="L62" s="118"/>
      <c r="M62" s="174">
        <f t="shared" si="6"/>
        <v>190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5142.66</v>
      </c>
      <c r="U62" s="17">
        <f t="shared" si="3"/>
        <v>0</v>
      </c>
    </row>
    <row r="63" spans="1:21" x14ac:dyDescent="0.25">
      <c r="A63" s="118"/>
      <c r="B63" s="174">
        <f t="shared" si="4"/>
        <v>176</v>
      </c>
      <c r="C63" s="15"/>
      <c r="D63" s="817"/>
      <c r="E63" s="1117"/>
      <c r="F63" s="817">
        <f t="shared" si="8"/>
        <v>0</v>
      </c>
      <c r="G63" s="532"/>
      <c r="H63" s="363"/>
      <c r="I63" s="1155">
        <f t="shared" si="5"/>
        <v>4884.16</v>
      </c>
      <c r="J63" s="17">
        <f t="shared" si="2"/>
        <v>0</v>
      </c>
      <c r="L63" s="118"/>
      <c r="M63" s="174">
        <f t="shared" si="6"/>
        <v>190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5142.66</v>
      </c>
      <c r="U63" s="17">
        <f t="shared" si="3"/>
        <v>0</v>
      </c>
    </row>
    <row r="64" spans="1:21" x14ac:dyDescent="0.25">
      <c r="A64" s="118"/>
      <c r="B64" s="174">
        <f t="shared" si="4"/>
        <v>176</v>
      </c>
      <c r="C64" s="15"/>
      <c r="D64" s="817"/>
      <c r="E64" s="1117"/>
      <c r="F64" s="817">
        <f t="shared" si="8"/>
        <v>0</v>
      </c>
      <c r="G64" s="532"/>
      <c r="H64" s="363"/>
      <c r="I64" s="1155">
        <f t="shared" si="5"/>
        <v>4884.16</v>
      </c>
      <c r="J64" s="17">
        <f t="shared" si="2"/>
        <v>0</v>
      </c>
      <c r="L64" s="118"/>
      <c r="M64" s="174">
        <f t="shared" si="6"/>
        <v>190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5142.66</v>
      </c>
      <c r="U64" s="17">
        <f t="shared" si="3"/>
        <v>0</v>
      </c>
    </row>
    <row r="65" spans="1:21" x14ac:dyDescent="0.25">
      <c r="A65" s="118"/>
      <c r="B65" s="174">
        <f t="shared" si="4"/>
        <v>176</v>
      </c>
      <c r="C65" s="15"/>
      <c r="D65" s="817"/>
      <c r="E65" s="1117"/>
      <c r="F65" s="817">
        <f t="shared" si="8"/>
        <v>0</v>
      </c>
      <c r="G65" s="532"/>
      <c r="H65" s="363"/>
      <c r="I65" s="1155">
        <f t="shared" si="5"/>
        <v>4884.16</v>
      </c>
      <c r="J65" s="17">
        <f t="shared" si="2"/>
        <v>0</v>
      </c>
      <c r="L65" s="118"/>
      <c r="M65" s="174">
        <f t="shared" si="6"/>
        <v>190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5142.66</v>
      </c>
      <c r="U65" s="17">
        <f t="shared" si="3"/>
        <v>0</v>
      </c>
    </row>
    <row r="66" spans="1:21" x14ac:dyDescent="0.25">
      <c r="A66" s="118"/>
      <c r="B66" s="174">
        <f t="shared" si="4"/>
        <v>176</v>
      </c>
      <c r="C66" s="15"/>
      <c r="D66" s="817"/>
      <c r="E66" s="1117"/>
      <c r="F66" s="817">
        <f t="shared" si="8"/>
        <v>0</v>
      </c>
      <c r="G66" s="532"/>
      <c r="H66" s="363"/>
      <c r="I66" s="1155">
        <f t="shared" si="5"/>
        <v>4884.16</v>
      </c>
      <c r="J66" s="17">
        <f t="shared" si="2"/>
        <v>0</v>
      </c>
      <c r="L66" s="118"/>
      <c r="M66" s="174">
        <f t="shared" si="6"/>
        <v>190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5142.66</v>
      </c>
      <c r="U66" s="17">
        <f t="shared" si="3"/>
        <v>0</v>
      </c>
    </row>
    <row r="67" spans="1:21" x14ac:dyDescent="0.25">
      <c r="A67" s="118"/>
      <c r="B67" s="174">
        <f t="shared" si="4"/>
        <v>176</v>
      </c>
      <c r="C67" s="15"/>
      <c r="D67" s="817"/>
      <c r="E67" s="1117"/>
      <c r="F67" s="817">
        <f t="shared" si="8"/>
        <v>0</v>
      </c>
      <c r="G67" s="532"/>
      <c r="H67" s="363"/>
      <c r="I67" s="1155">
        <f t="shared" si="5"/>
        <v>4884.16</v>
      </c>
      <c r="J67" s="17">
        <f t="shared" si="2"/>
        <v>0</v>
      </c>
      <c r="L67" s="118"/>
      <c r="M67" s="174">
        <f t="shared" si="6"/>
        <v>190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5142.66</v>
      </c>
      <c r="U67" s="17">
        <f t="shared" si="3"/>
        <v>0</v>
      </c>
    </row>
    <row r="68" spans="1:21" x14ac:dyDescent="0.25">
      <c r="A68" s="118"/>
      <c r="B68" s="174">
        <f t="shared" si="4"/>
        <v>176</v>
      </c>
      <c r="C68" s="15"/>
      <c r="D68" s="817"/>
      <c r="E68" s="1117"/>
      <c r="F68" s="817">
        <f t="shared" si="8"/>
        <v>0</v>
      </c>
      <c r="G68" s="532"/>
      <c r="H68" s="363"/>
      <c r="I68" s="1155">
        <f t="shared" si="5"/>
        <v>4884.16</v>
      </c>
      <c r="J68" s="17">
        <f t="shared" si="2"/>
        <v>0</v>
      </c>
      <c r="L68" s="118"/>
      <c r="M68" s="174">
        <f t="shared" si="6"/>
        <v>190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5142.66</v>
      </c>
      <c r="U68" s="17">
        <f t="shared" si="3"/>
        <v>0</v>
      </c>
    </row>
    <row r="69" spans="1:21" x14ac:dyDescent="0.25">
      <c r="A69" s="118"/>
      <c r="B69" s="174">
        <f t="shared" si="4"/>
        <v>176</v>
      </c>
      <c r="C69" s="15"/>
      <c r="D69" s="817"/>
      <c r="E69" s="1117"/>
      <c r="F69" s="817">
        <f t="shared" si="8"/>
        <v>0</v>
      </c>
      <c r="G69" s="532"/>
      <c r="H69" s="363"/>
      <c r="I69" s="1155">
        <f t="shared" si="5"/>
        <v>4884.16</v>
      </c>
      <c r="J69" s="17">
        <f t="shared" si="2"/>
        <v>0</v>
      </c>
      <c r="L69" s="118"/>
      <c r="M69" s="174">
        <f t="shared" si="6"/>
        <v>190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5142.66</v>
      </c>
      <c r="U69" s="17">
        <f t="shared" si="3"/>
        <v>0</v>
      </c>
    </row>
    <row r="70" spans="1:21" x14ac:dyDescent="0.25">
      <c r="A70" s="118"/>
      <c r="B70" s="174">
        <f t="shared" si="4"/>
        <v>176</v>
      </c>
      <c r="C70" s="15"/>
      <c r="D70" s="817"/>
      <c r="E70" s="1117"/>
      <c r="F70" s="817">
        <f t="shared" si="8"/>
        <v>0</v>
      </c>
      <c r="G70" s="532"/>
      <c r="H70" s="363"/>
      <c r="I70" s="1155">
        <f t="shared" si="5"/>
        <v>4884.16</v>
      </c>
      <c r="J70" s="17">
        <f t="shared" si="2"/>
        <v>0</v>
      </c>
      <c r="L70" s="118"/>
      <c r="M70" s="174">
        <f t="shared" si="6"/>
        <v>190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5142.66</v>
      </c>
      <c r="U70" s="17">
        <f t="shared" si="3"/>
        <v>0</v>
      </c>
    </row>
    <row r="71" spans="1:21" x14ac:dyDescent="0.25">
      <c r="A71" s="118"/>
      <c r="B71" s="174">
        <f t="shared" si="4"/>
        <v>176</v>
      </c>
      <c r="C71" s="15"/>
      <c r="D71" s="817"/>
      <c r="E71" s="1117"/>
      <c r="F71" s="817">
        <f t="shared" si="8"/>
        <v>0</v>
      </c>
      <c r="G71" s="532"/>
      <c r="H71" s="363"/>
      <c r="I71" s="1155">
        <f t="shared" si="5"/>
        <v>4884.16</v>
      </c>
      <c r="J71" s="17">
        <f t="shared" si="2"/>
        <v>0</v>
      </c>
      <c r="L71" s="118"/>
      <c r="M71" s="174">
        <f t="shared" si="6"/>
        <v>190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5142.66</v>
      </c>
      <c r="U71" s="17">
        <f t="shared" si="3"/>
        <v>0</v>
      </c>
    </row>
    <row r="72" spans="1:21" x14ac:dyDescent="0.25">
      <c r="A72" s="118"/>
      <c r="B72" s="174">
        <f t="shared" si="4"/>
        <v>176</v>
      </c>
      <c r="C72" s="15"/>
      <c r="D72" s="817"/>
      <c r="E72" s="1117"/>
      <c r="F72" s="817">
        <f t="shared" si="8"/>
        <v>0</v>
      </c>
      <c r="G72" s="532"/>
      <c r="H72" s="363"/>
      <c r="I72" s="1155">
        <f t="shared" si="5"/>
        <v>4884.16</v>
      </c>
      <c r="J72" s="17">
        <f t="shared" si="2"/>
        <v>0</v>
      </c>
      <c r="L72" s="118"/>
      <c r="M72" s="174">
        <f t="shared" si="6"/>
        <v>190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5142.66</v>
      </c>
      <c r="U72" s="17">
        <f t="shared" si="3"/>
        <v>0</v>
      </c>
    </row>
    <row r="73" spans="1:21" x14ac:dyDescent="0.25">
      <c r="A73" s="118"/>
      <c r="B73" s="174">
        <f t="shared" si="4"/>
        <v>176</v>
      </c>
      <c r="C73" s="15"/>
      <c r="D73" s="817"/>
      <c r="E73" s="1117"/>
      <c r="F73" s="817">
        <f t="shared" si="8"/>
        <v>0</v>
      </c>
      <c r="G73" s="532"/>
      <c r="H73" s="363"/>
      <c r="I73" s="1155">
        <f t="shared" si="5"/>
        <v>4884.16</v>
      </c>
      <c r="J73" s="17">
        <f t="shared" si="2"/>
        <v>0</v>
      </c>
      <c r="L73" s="118"/>
      <c r="M73" s="174">
        <f t="shared" si="6"/>
        <v>190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5142.66</v>
      </c>
      <c r="U73" s="17">
        <f t="shared" si="3"/>
        <v>0</v>
      </c>
    </row>
    <row r="74" spans="1:21" x14ac:dyDescent="0.25">
      <c r="A74" s="118"/>
      <c r="B74" s="174">
        <f t="shared" si="4"/>
        <v>176</v>
      </c>
      <c r="C74" s="15"/>
      <c r="D74" s="817"/>
      <c r="E74" s="1117"/>
      <c r="F74" s="817">
        <f t="shared" si="8"/>
        <v>0</v>
      </c>
      <c r="G74" s="532"/>
      <c r="H74" s="363"/>
      <c r="I74" s="1155">
        <f t="shared" si="5"/>
        <v>4884.16</v>
      </c>
      <c r="J74" s="17">
        <f t="shared" si="2"/>
        <v>0</v>
      </c>
      <c r="L74" s="118"/>
      <c r="M74" s="174">
        <f t="shared" si="6"/>
        <v>190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5142.66</v>
      </c>
      <c r="U74" s="17">
        <f t="shared" si="3"/>
        <v>0</v>
      </c>
    </row>
    <row r="75" spans="1:21" x14ac:dyDescent="0.25">
      <c r="A75" s="118"/>
      <c r="B75" s="174">
        <f t="shared" si="4"/>
        <v>176</v>
      </c>
      <c r="C75" s="15"/>
      <c r="D75" s="817"/>
      <c r="E75" s="1117"/>
      <c r="F75" s="817">
        <f>D75</f>
        <v>0</v>
      </c>
      <c r="G75" s="532"/>
      <c r="H75" s="363"/>
      <c r="I75" s="1155">
        <f t="shared" si="5"/>
        <v>4884.16</v>
      </c>
      <c r="J75" s="17">
        <f t="shared" ref="J75:J77" si="10">F75*H75</f>
        <v>0</v>
      </c>
      <c r="L75" s="118"/>
      <c r="M75" s="174">
        <f t="shared" si="6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5142.66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176</v>
      </c>
      <c r="C76" s="15"/>
      <c r="D76" s="817"/>
      <c r="E76" s="1117"/>
      <c r="F76" s="817">
        <f>D76</f>
        <v>0</v>
      </c>
      <c r="G76" s="532"/>
      <c r="H76" s="363"/>
      <c r="I76" s="1155">
        <f t="shared" ref="I76:I77" si="13">I75-F76</f>
        <v>4884.16</v>
      </c>
      <c r="J76" s="17">
        <f t="shared" si="10"/>
        <v>0</v>
      </c>
      <c r="L76" s="118"/>
      <c r="M76" s="174">
        <f t="shared" ref="M76" si="14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5142.66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4884.16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5142.66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</row>
    <row r="83" spans="3:17" ht="15.75" thickBot="1" x14ac:dyDescent="0.3"/>
    <row r="84" spans="3:17" ht="15.75" thickBot="1" x14ac:dyDescent="0.3">
      <c r="C84" s="1281" t="s">
        <v>11</v>
      </c>
      <c r="D84" s="1282"/>
      <c r="E84" s="56">
        <f>E5+E6-F79+E7+E4</f>
        <v>4884.1599999999989</v>
      </c>
      <c r="F84" s="1072"/>
      <c r="N84" s="1281" t="s">
        <v>11</v>
      </c>
      <c r="O84" s="1282"/>
      <c r="P84" s="56">
        <f>P5+P6-Q79+P7+P4</f>
        <v>5142.66</v>
      </c>
      <c r="Q84" s="114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9" t="s">
        <v>318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83" t="s">
        <v>52</v>
      </c>
      <c r="B5" s="129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283"/>
      <c r="B6" s="1295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283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7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8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8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48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8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8">
        <f t="shared" si="1"/>
        <v>34</v>
      </c>
      <c r="C14" s="632"/>
      <c r="D14" s="818"/>
      <c r="E14" s="1116"/>
      <c r="F14" s="818">
        <f t="shared" si="0"/>
        <v>0</v>
      </c>
      <c r="G14" s="819"/>
      <c r="H14" s="820"/>
      <c r="I14" s="604">
        <f t="shared" si="2"/>
        <v>902.37999999999965</v>
      </c>
    </row>
    <row r="15" spans="1:9" x14ac:dyDescent="0.25">
      <c r="A15" s="72"/>
      <c r="B15" s="808">
        <f t="shared" si="1"/>
        <v>34</v>
      </c>
      <c r="C15" s="632"/>
      <c r="D15" s="818"/>
      <c r="E15" s="1116"/>
      <c r="F15" s="818">
        <f t="shared" si="0"/>
        <v>0</v>
      </c>
      <c r="G15" s="819"/>
      <c r="H15" s="820"/>
      <c r="I15" s="604">
        <f t="shared" si="2"/>
        <v>902.37999999999965</v>
      </c>
    </row>
    <row r="16" spans="1:9" x14ac:dyDescent="0.25">
      <c r="B16" s="808">
        <f t="shared" si="1"/>
        <v>34</v>
      </c>
      <c r="C16" s="632"/>
      <c r="D16" s="818"/>
      <c r="E16" s="1116"/>
      <c r="F16" s="818">
        <f t="shared" si="0"/>
        <v>0</v>
      </c>
      <c r="G16" s="819"/>
      <c r="H16" s="820"/>
      <c r="I16" s="604">
        <f t="shared" si="2"/>
        <v>902.37999999999965</v>
      </c>
    </row>
    <row r="17" spans="1:9" x14ac:dyDescent="0.25">
      <c r="B17" s="808">
        <f t="shared" si="1"/>
        <v>34</v>
      </c>
      <c r="C17" s="632"/>
      <c r="D17" s="818"/>
      <c r="E17" s="1116"/>
      <c r="F17" s="818">
        <f t="shared" si="0"/>
        <v>0</v>
      </c>
      <c r="G17" s="819"/>
      <c r="H17" s="820"/>
      <c r="I17" s="604">
        <f t="shared" si="2"/>
        <v>902.37999999999965</v>
      </c>
    </row>
    <row r="18" spans="1:9" x14ac:dyDescent="0.25">
      <c r="B18" s="808">
        <f t="shared" si="1"/>
        <v>34</v>
      </c>
      <c r="C18" s="632"/>
      <c r="D18" s="818"/>
      <c r="E18" s="1116"/>
      <c r="F18" s="818">
        <f t="shared" si="0"/>
        <v>0</v>
      </c>
      <c r="G18" s="819"/>
      <c r="H18" s="820"/>
      <c r="I18" s="604">
        <f t="shared" si="2"/>
        <v>902.37999999999965</v>
      </c>
    </row>
    <row r="19" spans="1:9" x14ac:dyDescent="0.25">
      <c r="B19" s="808">
        <f t="shared" si="1"/>
        <v>34</v>
      </c>
      <c r="C19" s="632"/>
      <c r="D19" s="818"/>
      <c r="E19" s="1116"/>
      <c r="F19" s="818">
        <f t="shared" si="0"/>
        <v>0</v>
      </c>
      <c r="G19" s="819"/>
      <c r="H19" s="820"/>
      <c r="I19" s="604">
        <f t="shared" si="2"/>
        <v>902.37999999999965</v>
      </c>
    </row>
    <row r="20" spans="1:9" x14ac:dyDescent="0.25">
      <c r="B20" s="808">
        <f t="shared" si="1"/>
        <v>34</v>
      </c>
      <c r="C20" s="632"/>
      <c r="D20" s="818"/>
      <c r="E20" s="1116"/>
      <c r="F20" s="818">
        <f t="shared" si="0"/>
        <v>0</v>
      </c>
      <c r="G20" s="819"/>
      <c r="H20" s="820"/>
      <c r="I20" s="604">
        <f t="shared" si="2"/>
        <v>902.37999999999965</v>
      </c>
    </row>
    <row r="21" spans="1:9" x14ac:dyDescent="0.25">
      <c r="A21" s="118"/>
      <c r="B21" s="808">
        <f t="shared" si="1"/>
        <v>34</v>
      </c>
      <c r="C21" s="809"/>
      <c r="D21" s="818"/>
      <c r="E21" s="1116"/>
      <c r="F21" s="818">
        <f t="shared" si="0"/>
        <v>0</v>
      </c>
      <c r="G21" s="819"/>
      <c r="H21" s="820"/>
      <c r="I21" s="604">
        <f t="shared" si="2"/>
        <v>902.37999999999965</v>
      </c>
    </row>
    <row r="22" spans="1:9" x14ac:dyDescent="0.25">
      <c r="A22" s="118"/>
      <c r="B22" s="808">
        <f t="shared" si="1"/>
        <v>34</v>
      </c>
      <c r="C22" s="809"/>
      <c r="D22" s="818"/>
      <c r="E22" s="1116"/>
      <c r="F22" s="818">
        <f t="shared" si="0"/>
        <v>0</v>
      </c>
      <c r="G22" s="819"/>
      <c r="H22" s="820"/>
      <c r="I22" s="604">
        <f t="shared" si="2"/>
        <v>902.37999999999965</v>
      </c>
    </row>
    <row r="23" spans="1:9" x14ac:dyDescent="0.25">
      <c r="A23" s="119"/>
      <c r="B23" s="808">
        <f t="shared" si="1"/>
        <v>34</v>
      </c>
      <c r="C23" s="809"/>
      <c r="D23" s="818"/>
      <c r="E23" s="1116"/>
      <c r="F23" s="818">
        <f t="shared" si="0"/>
        <v>0</v>
      </c>
      <c r="G23" s="819"/>
      <c r="H23" s="820"/>
      <c r="I23" s="604">
        <f t="shared" si="2"/>
        <v>902.37999999999965</v>
      </c>
    </row>
    <row r="24" spans="1:9" x14ac:dyDescent="0.25">
      <c r="A24" s="118"/>
      <c r="B24" s="808">
        <f t="shared" si="1"/>
        <v>34</v>
      </c>
      <c r="C24" s="809"/>
      <c r="D24" s="818"/>
      <c r="E24" s="1116"/>
      <c r="F24" s="818">
        <f t="shared" si="0"/>
        <v>0</v>
      </c>
      <c r="G24" s="819"/>
      <c r="H24" s="820"/>
      <c r="I24" s="604">
        <f t="shared" si="2"/>
        <v>902.37999999999965</v>
      </c>
    </row>
    <row r="25" spans="1:9" x14ac:dyDescent="0.25">
      <c r="A25" s="118"/>
      <c r="B25" s="808">
        <f t="shared" si="1"/>
        <v>34</v>
      </c>
      <c r="C25" s="809"/>
      <c r="D25" s="818"/>
      <c r="E25" s="1116"/>
      <c r="F25" s="818">
        <f t="shared" si="0"/>
        <v>0</v>
      </c>
      <c r="G25" s="819"/>
      <c r="H25" s="820"/>
      <c r="I25" s="604">
        <f t="shared" si="2"/>
        <v>902.37999999999965</v>
      </c>
    </row>
    <row r="26" spans="1:9" x14ac:dyDescent="0.25">
      <c r="A26" s="118"/>
      <c r="B26" s="808">
        <f t="shared" si="1"/>
        <v>34</v>
      </c>
      <c r="C26" s="809"/>
      <c r="D26" s="818"/>
      <c r="E26" s="1116"/>
      <c r="F26" s="818">
        <f t="shared" si="0"/>
        <v>0</v>
      </c>
      <c r="G26" s="819"/>
      <c r="H26" s="820"/>
      <c r="I26" s="604">
        <f t="shared" si="2"/>
        <v>902.37999999999965</v>
      </c>
    </row>
    <row r="27" spans="1:9" x14ac:dyDescent="0.25">
      <c r="A27" s="118"/>
      <c r="B27" s="808">
        <f t="shared" si="1"/>
        <v>34</v>
      </c>
      <c r="C27" s="809"/>
      <c r="D27" s="818"/>
      <c r="E27" s="1116"/>
      <c r="F27" s="818">
        <f t="shared" si="0"/>
        <v>0</v>
      </c>
      <c r="G27" s="819"/>
      <c r="H27" s="820"/>
      <c r="I27" s="604">
        <f t="shared" si="2"/>
        <v>902.37999999999965</v>
      </c>
    </row>
    <row r="28" spans="1:9" x14ac:dyDescent="0.25">
      <c r="A28" s="118"/>
      <c r="B28" s="808">
        <f t="shared" si="1"/>
        <v>34</v>
      </c>
      <c r="C28" s="809"/>
      <c r="D28" s="818"/>
      <c r="E28" s="1116"/>
      <c r="F28" s="818">
        <f t="shared" si="0"/>
        <v>0</v>
      </c>
      <c r="G28" s="819"/>
      <c r="H28" s="820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7"/>
      <c r="E29" s="1116"/>
      <c r="F29" s="818">
        <f t="shared" si="0"/>
        <v>0</v>
      </c>
      <c r="G29" s="819"/>
      <c r="H29" s="820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7"/>
      <c r="E30" s="1116"/>
      <c r="F30" s="818">
        <f t="shared" si="0"/>
        <v>0</v>
      </c>
      <c r="G30" s="819"/>
      <c r="H30" s="820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7"/>
      <c r="E31" s="1116"/>
      <c r="F31" s="818">
        <f t="shared" si="0"/>
        <v>0</v>
      </c>
      <c r="G31" s="819"/>
      <c r="H31" s="820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7"/>
      <c r="E32" s="1116"/>
      <c r="F32" s="818">
        <f t="shared" si="0"/>
        <v>0</v>
      </c>
      <c r="G32" s="819"/>
      <c r="H32" s="820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7"/>
      <c r="E33" s="1116"/>
      <c r="F33" s="818">
        <f t="shared" si="0"/>
        <v>0</v>
      </c>
      <c r="G33" s="819"/>
      <c r="H33" s="820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64"/>
      <c r="E34" s="1165"/>
      <c r="F34" s="1166"/>
      <c r="G34" s="1167"/>
      <c r="H34" s="820"/>
      <c r="I34" s="766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6"/>
    </row>
    <row r="36" spans="1:9" x14ac:dyDescent="0.25">
      <c r="E36" s="602"/>
      <c r="F36" s="602"/>
      <c r="G36" s="602"/>
      <c r="H36" s="602"/>
      <c r="I36" s="766"/>
    </row>
    <row r="37" spans="1:9" ht="15.75" thickBot="1" x14ac:dyDescent="0.3">
      <c r="E37" s="602"/>
      <c r="F37" s="602"/>
      <c r="G37" s="602"/>
      <c r="H37" s="602"/>
      <c r="I37" s="766"/>
    </row>
    <row r="38" spans="1:9" ht="15.75" thickBot="1" x14ac:dyDescent="0.3">
      <c r="D38" s="45" t="s">
        <v>4</v>
      </c>
      <c r="E38" s="956">
        <f>F5+F6-C35+F7</f>
        <v>34</v>
      </c>
      <c r="F38" s="602"/>
      <c r="G38" s="602"/>
      <c r="H38" s="602"/>
      <c r="I38" s="766"/>
    </row>
    <row r="39" spans="1:9" ht="15.75" thickBot="1" x14ac:dyDescent="0.3"/>
    <row r="40" spans="1:9" ht="15.75" thickBot="1" x14ac:dyDescent="0.3">
      <c r="C40" s="1281" t="s">
        <v>11</v>
      </c>
      <c r="D40" s="1282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83"/>
      <c r="B5" s="1296" t="s">
        <v>121</v>
      </c>
      <c r="C5" s="368"/>
      <c r="D5" s="218"/>
      <c r="E5" s="911"/>
      <c r="F5" s="61"/>
      <c r="G5" s="5"/>
      <c r="H5" t="s">
        <v>41</v>
      </c>
    </row>
    <row r="6" spans="1:10" ht="15.75" x14ac:dyDescent="0.25">
      <c r="A6" s="1283"/>
      <c r="B6" s="1296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3" t="s">
        <v>2</v>
      </c>
      <c r="F9" s="804" t="s">
        <v>9</v>
      </c>
      <c r="G9" s="805" t="s">
        <v>15</v>
      </c>
      <c r="H9" s="806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279" t="s">
        <v>319</v>
      </c>
      <c r="B1" s="1279"/>
      <c r="C1" s="1279"/>
      <c r="D1" s="1279"/>
      <c r="E1" s="1279"/>
      <c r="F1" s="1279"/>
      <c r="G1" s="1279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297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283" t="s">
        <v>52</v>
      </c>
      <c r="B5" s="129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283"/>
      <c r="B6" s="1298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5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5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5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5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5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5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5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5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5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5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5">
        <f t="shared" si="1"/>
        <v>8</v>
      </c>
      <c r="C22" s="632"/>
      <c r="D22" s="818"/>
      <c r="E22" s="1116"/>
      <c r="F22" s="818">
        <f t="shared" si="0"/>
        <v>0</v>
      </c>
      <c r="G22" s="819"/>
      <c r="H22" s="820"/>
      <c r="I22" s="603">
        <f t="shared" si="2"/>
        <v>227.80000000000047</v>
      </c>
    </row>
    <row r="23" spans="1:9" x14ac:dyDescent="0.25">
      <c r="A23" s="119"/>
      <c r="B23" s="825">
        <f t="shared" si="1"/>
        <v>8</v>
      </c>
      <c r="C23" s="632"/>
      <c r="D23" s="818"/>
      <c r="E23" s="1116"/>
      <c r="F23" s="818">
        <f t="shared" si="0"/>
        <v>0</v>
      </c>
      <c r="G23" s="819"/>
      <c r="H23" s="820"/>
      <c r="I23" s="603">
        <f t="shared" si="2"/>
        <v>227.80000000000047</v>
      </c>
    </row>
    <row r="24" spans="1:9" x14ac:dyDescent="0.25">
      <c r="A24" s="118"/>
      <c r="B24" s="825">
        <f t="shared" si="1"/>
        <v>8</v>
      </c>
      <c r="C24" s="632"/>
      <c r="D24" s="818"/>
      <c r="E24" s="1116"/>
      <c r="F24" s="818">
        <f t="shared" si="0"/>
        <v>0</v>
      </c>
      <c r="G24" s="819"/>
      <c r="H24" s="820"/>
      <c r="I24" s="603">
        <f t="shared" si="2"/>
        <v>227.80000000000047</v>
      </c>
    </row>
    <row r="25" spans="1:9" x14ac:dyDescent="0.25">
      <c r="A25" s="118"/>
      <c r="B25" s="825">
        <f t="shared" si="1"/>
        <v>8</v>
      </c>
      <c r="C25" s="632"/>
      <c r="D25" s="818"/>
      <c r="E25" s="1116"/>
      <c r="F25" s="818">
        <f t="shared" si="0"/>
        <v>0</v>
      </c>
      <c r="G25" s="819"/>
      <c r="H25" s="820"/>
      <c r="I25" s="603">
        <f t="shared" si="2"/>
        <v>227.80000000000047</v>
      </c>
    </row>
    <row r="26" spans="1:9" x14ac:dyDescent="0.25">
      <c r="A26" s="118"/>
      <c r="B26" s="825">
        <f t="shared" si="1"/>
        <v>8</v>
      </c>
      <c r="C26" s="632"/>
      <c r="D26" s="818"/>
      <c r="E26" s="1116"/>
      <c r="F26" s="818">
        <f t="shared" si="0"/>
        <v>0</v>
      </c>
      <c r="G26" s="819"/>
      <c r="H26" s="820"/>
      <c r="I26" s="603">
        <f t="shared" si="2"/>
        <v>227.80000000000047</v>
      </c>
    </row>
    <row r="27" spans="1:9" x14ac:dyDescent="0.25">
      <c r="A27" s="118"/>
      <c r="B27" s="825">
        <f t="shared" si="1"/>
        <v>8</v>
      </c>
      <c r="C27" s="632"/>
      <c r="D27" s="818"/>
      <c r="E27" s="1116"/>
      <c r="F27" s="818">
        <v>0</v>
      </c>
      <c r="G27" s="819"/>
      <c r="H27" s="820"/>
      <c r="I27" s="603">
        <f t="shared" si="2"/>
        <v>227.80000000000047</v>
      </c>
    </row>
    <row r="28" spans="1:9" x14ac:dyDescent="0.25">
      <c r="A28" s="118"/>
      <c r="B28" s="825">
        <f t="shared" si="1"/>
        <v>8</v>
      </c>
      <c r="C28" s="632"/>
      <c r="D28" s="818"/>
      <c r="E28" s="1116"/>
      <c r="F28" s="818">
        <f t="shared" ref="F28:F33" si="3">D28</f>
        <v>0</v>
      </c>
      <c r="G28" s="819"/>
      <c r="H28" s="820"/>
      <c r="I28" s="603">
        <f t="shared" si="2"/>
        <v>227.80000000000047</v>
      </c>
    </row>
    <row r="29" spans="1:9" x14ac:dyDescent="0.25">
      <c r="A29" s="118"/>
      <c r="B29" s="825"/>
      <c r="C29" s="632"/>
      <c r="D29" s="818"/>
      <c r="E29" s="1116"/>
      <c r="F29" s="818">
        <f t="shared" si="3"/>
        <v>0</v>
      </c>
      <c r="G29" s="819"/>
      <c r="H29" s="820"/>
      <c r="I29" s="603">
        <f t="shared" si="2"/>
        <v>227.80000000000047</v>
      </c>
    </row>
    <row r="30" spans="1:9" x14ac:dyDescent="0.25">
      <c r="A30" s="118"/>
      <c r="B30" s="224"/>
      <c r="C30" s="15"/>
      <c r="D30" s="817"/>
      <c r="E30" s="1117"/>
      <c r="F30" s="817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6"/>
      <c r="F4" s="61"/>
      <c r="G4" s="151"/>
      <c r="H4" s="151"/>
      <c r="I4" s="151"/>
    </row>
    <row r="5" spans="1:10" ht="15.75" x14ac:dyDescent="0.25">
      <c r="A5" s="1287"/>
      <c r="B5" s="1299" t="s">
        <v>118</v>
      </c>
      <c r="C5" s="919"/>
      <c r="D5" s="218"/>
      <c r="E5" s="917"/>
      <c r="F5" s="61"/>
      <c r="G5" s="5"/>
      <c r="H5" t="s">
        <v>41</v>
      </c>
    </row>
    <row r="6" spans="1:10" ht="15.75" x14ac:dyDescent="0.25">
      <c r="A6" s="1287"/>
      <c r="B6" s="1299"/>
      <c r="C6" s="918"/>
      <c r="D6" s="130"/>
      <c r="E6" s="91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8"/>
      <c r="D7" s="130"/>
      <c r="E7" s="917"/>
      <c r="F7" s="61"/>
    </row>
    <row r="8" spans="1:10" ht="16.5" thickBot="1" x14ac:dyDescent="0.3">
      <c r="B8" s="144"/>
      <c r="C8" s="918"/>
      <c r="D8" s="130"/>
      <c r="E8" s="91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5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5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5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5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5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5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5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5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5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5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5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5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5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5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5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5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5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5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5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5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5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52"/>
      <c r="E34" s="105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12" sqref="D12:H3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279" t="s">
        <v>320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283" t="s">
        <v>187</v>
      </c>
      <c r="B5" s="1299" t="s">
        <v>76</v>
      </c>
      <c r="C5" s="457">
        <v>33</v>
      </c>
      <c r="D5" s="511">
        <v>45057</v>
      </c>
      <c r="E5" s="458">
        <v>490.67</v>
      </c>
      <c r="F5" s="990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283"/>
      <c r="B6" s="1300"/>
      <c r="C6" s="152"/>
      <c r="D6" s="145"/>
      <c r="E6" s="128"/>
      <c r="F6" s="72"/>
    </row>
    <row r="7" spans="1: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</row>
    <row r="9" spans="1: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1">D9</f>
        <v>178.28</v>
      </c>
      <c r="G9" s="571" t="s">
        <v>233</v>
      </c>
      <c r="H9" s="572">
        <v>35</v>
      </c>
      <c r="I9" s="652">
        <f>I8-F9</f>
        <v>227.28</v>
      </c>
    </row>
    <row r="10" spans="1:9" ht="15" customHeight="1" x14ac:dyDescent="0.25">
      <c r="B10" s="1150">
        <f t="shared" ref="B10:B35" si="2">B9-C10</f>
        <v>7</v>
      </c>
      <c r="C10" s="715">
        <v>6</v>
      </c>
      <c r="D10" s="573">
        <v>106.45</v>
      </c>
      <c r="E10" s="651">
        <v>45082</v>
      </c>
      <c r="F10" s="604">
        <f t="shared" si="1"/>
        <v>106.45</v>
      </c>
      <c r="G10" s="571" t="s">
        <v>313</v>
      </c>
      <c r="H10" s="572">
        <v>35</v>
      </c>
      <c r="I10" s="1149">
        <f>I9-F10</f>
        <v>120.83</v>
      </c>
    </row>
    <row r="11" spans="1:9" ht="15" customHeight="1" x14ac:dyDescent="0.25">
      <c r="A11" s="54" t="s">
        <v>33</v>
      </c>
      <c r="B11" s="487">
        <f t="shared" si="2"/>
        <v>7</v>
      </c>
      <c r="C11" s="632"/>
      <c r="D11" s="573">
        <v>0</v>
      </c>
      <c r="E11" s="651"/>
      <c r="F11" s="604">
        <f t="shared" si="1"/>
        <v>0</v>
      </c>
      <c r="G11" s="571"/>
      <c r="H11" s="572"/>
      <c r="I11" s="652">
        <f t="shared" ref="I11:I34" si="3">I10-F11</f>
        <v>120.83</v>
      </c>
    </row>
    <row r="12" spans="1:9" ht="15" customHeight="1" x14ac:dyDescent="0.25">
      <c r="A12" s="19"/>
      <c r="B12" s="487">
        <f t="shared" si="2"/>
        <v>7</v>
      </c>
      <c r="C12" s="715"/>
      <c r="D12" s="818">
        <v>0</v>
      </c>
      <c r="E12" s="1168"/>
      <c r="F12" s="1154">
        <f t="shared" si="1"/>
        <v>0</v>
      </c>
      <c r="G12" s="819"/>
      <c r="H12" s="820"/>
      <c r="I12" s="652">
        <f t="shared" si="3"/>
        <v>120.83</v>
      </c>
    </row>
    <row r="13" spans="1:9" ht="15" customHeight="1" x14ac:dyDescent="0.25">
      <c r="B13" s="487">
        <f t="shared" si="2"/>
        <v>7</v>
      </c>
      <c r="C13" s="632"/>
      <c r="D13" s="818">
        <v>0</v>
      </c>
      <c r="E13" s="1168"/>
      <c r="F13" s="1154">
        <f t="shared" si="1"/>
        <v>0</v>
      </c>
      <c r="G13" s="819"/>
      <c r="H13" s="820"/>
      <c r="I13" s="652">
        <f t="shared" si="3"/>
        <v>120.83</v>
      </c>
    </row>
    <row r="14" spans="1:9" ht="15" customHeight="1" x14ac:dyDescent="0.25">
      <c r="B14" s="487">
        <f t="shared" si="2"/>
        <v>7</v>
      </c>
      <c r="C14" s="632"/>
      <c r="D14" s="818">
        <v>0</v>
      </c>
      <c r="E14" s="1168"/>
      <c r="F14" s="1154">
        <f t="shared" si="1"/>
        <v>0</v>
      </c>
      <c r="G14" s="819"/>
      <c r="H14" s="820"/>
      <c r="I14" s="652">
        <f t="shared" si="3"/>
        <v>120.83</v>
      </c>
    </row>
    <row r="15" spans="1:9" ht="15" customHeight="1" x14ac:dyDescent="0.25">
      <c r="B15" s="487">
        <f t="shared" si="2"/>
        <v>7</v>
      </c>
      <c r="C15" s="715"/>
      <c r="D15" s="818">
        <v>0</v>
      </c>
      <c r="E15" s="1168"/>
      <c r="F15" s="1154">
        <f t="shared" si="1"/>
        <v>0</v>
      </c>
      <c r="G15" s="819"/>
      <c r="H15" s="820"/>
      <c r="I15" s="652">
        <f t="shared" si="3"/>
        <v>120.83</v>
      </c>
    </row>
    <row r="16" spans="1:9" ht="15" customHeight="1" x14ac:dyDescent="0.25">
      <c r="B16" s="487">
        <f t="shared" si="2"/>
        <v>7</v>
      </c>
      <c r="C16" s="632"/>
      <c r="D16" s="818">
        <v>0</v>
      </c>
      <c r="E16" s="1168"/>
      <c r="F16" s="1154">
        <f t="shared" si="1"/>
        <v>0</v>
      </c>
      <c r="G16" s="819"/>
      <c r="H16" s="820"/>
      <c r="I16" s="652">
        <f t="shared" si="3"/>
        <v>120.83</v>
      </c>
    </row>
    <row r="17" spans="1:9" ht="15" customHeight="1" x14ac:dyDescent="0.25">
      <c r="B17" s="487">
        <f t="shared" si="2"/>
        <v>7</v>
      </c>
      <c r="C17" s="632"/>
      <c r="D17" s="818">
        <v>0</v>
      </c>
      <c r="E17" s="1168"/>
      <c r="F17" s="1154">
        <f t="shared" si="1"/>
        <v>0</v>
      </c>
      <c r="G17" s="819"/>
      <c r="H17" s="820"/>
      <c r="I17" s="652">
        <f t="shared" si="3"/>
        <v>120.83</v>
      </c>
    </row>
    <row r="18" spans="1:9" ht="15" customHeight="1" x14ac:dyDescent="0.25">
      <c r="B18" s="487">
        <f t="shared" si="2"/>
        <v>7</v>
      </c>
      <c r="C18" s="632"/>
      <c r="D18" s="818">
        <v>0</v>
      </c>
      <c r="E18" s="1168"/>
      <c r="F18" s="1154">
        <f t="shared" si="1"/>
        <v>0</v>
      </c>
      <c r="G18" s="819"/>
      <c r="H18" s="820"/>
      <c r="I18" s="652">
        <f t="shared" si="3"/>
        <v>120.83</v>
      </c>
    </row>
    <row r="19" spans="1:9" ht="15" customHeight="1" x14ac:dyDescent="0.25">
      <c r="B19" s="487">
        <f t="shared" si="2"/>
        <v>7</v>
      </c>
      <c r="C19" s="632"/>
      <c r="D19" s="818">
        <v>0</v>
      </c>
      <c r="E19" s="1168"/>
      <c r="F19" s="1154">
        <f t="shared" si="1"/>
        <v>0</v>
      </c>
      <c r="G19" s="819"/>
      <c r="H19" s="820"/>
      <c r="I19" s="652">
        <f t="shared" si="3"/>
        <v>120.83</v>
      </c>
    </row>
    <row r="20" spans="1:9" ht="15" customHeight="1" x14ac:dyDescent="0.25">
      <c r="B20" s="488">
        <f t="shared" si="2"/>
        <v>7</v>
      </c>
      <c r="C20" s="15"/>
      <c r="D20" s="818">
        <v>0</v>
      </c>
      <c r="E20" s="1029"/>
      <c r="F20" s="1154">
        <f t="shared" si="1"/>
        <v>0</v>
      </c>
      <c r="G20" s="532"/>
      <c r="H20" s="363"/>
      <c r="I20" s="206">
        <f t="shared" si="3"/>
        <v>120.83</v>
      </c>
    </row>
    <row r="21" spans="1:9" ht="15" customHeight="1" x14ac:dyDescent="0.25">
      <c r="B21" s="488">
        <f t="shared" si="2"/>
        <v>7</v>
      </c>
      <c r="C21" s="15"/>
      <c r="D21" s="818">
        <v>0</v>
      </c>
      <c r="E21" s="1029"/>
      <c r="F21" s="1154">
        <f t="shared" si="1"/>
        <v>0</v>
      </c>
      <c r="G21" s="532"/>
      <c r="H21" s="363"/>
      <c r="I21" s="206">
        <f t="shared" si="3"/>
        <v>120.83</v>
      </c>
    </row>
    <row r="22" spans="1:9" ht="15" customHeight="1" x14ac:dyDescent="0.25">
      <c r="B22" s="488">
        <f t="shared" si="2"/>
        <v>7</v>
      </c>
      <c r="C22" s="15"/>
      <c r="D22" s="818">
        <v>0</v>
      </c>
      <c r="E22" s="1029"/>
      <c r="F22" s="1154">
        <f t="shared" si="1"/>
        <v>0</v>
      </c>
      <c r="G22" s="532"/>
      <c r="H22" s="363"/>
      <c r="I22" s="206">
        <f t="shared" si="3"/>
        <v>120.83</v>
      </c>
    </row>
    <row r="23" spans="1:9" ht="15" customHeight="1" x14ac:dyDescent="0.25">
      <c r="B23" s="488">
        <f t="shared" si="2"/>
        <v>7</v>
      </c>
      <c r="C23" s="15"/>
      <c r="D23" s="818">
        <v>0</v>
      </c>
      <c r="E23" s="1029"/>
      <c r="F23" s="1154">
        <f t="shared" si="1"/>
        <v>0</v>
      </c>
      <c r="G23" s="532"/>
      <c r="H23" s="363"/>
      <c r="I23" s="206">
        <f t="shared" si="3"/>
        <v>120.83</v>
      </c>
    </row>
    <row r="24" spans="1:9" ht="15" customHeight="1" x14ac:dyDescent="0.25">
      <c r="B24" s="488">
        <f t="shared" si="2"/>
        <v>7</v>
      </c>
      <c r="C24" s="15"/>
      <c r="D24" s="818">
        <v>0</v>
      </c>
      <c r="E24" s="1029"/>
      <c r="F24" s="1154">
        <f t="shared" si="1"/>
        <v>0</v>
      </c>
      <c r="G24" s="532"/>
      <c r="H24" s="363"/>
      <c r="I24" s="206">
        <f t="shared" si="3"/>
        <v>120.83</v>
      </c>
    </row>
    <row r="25" spans="1:9" ht="15" customHeight="1" x14ac:dyDescent="0.25">
      <c r="B25" s="488">
        <f t="shared" si="2"/>
        <v>7</v>
      </c>
      <c r="C25" s="15"/>
      <c r="D25" s="818">
        <v>0</v>
      </c>
      <c r="E25" s="1029"/>
      <c r="F25" s="1154">
        <f t="shared" si="1"/>
        <v>0</v>
      </c>
      <c r="G25" s="532"/>
      <c r="H25" s="363"/>
      <c r="I25" s="206">
        <f t="shared" si="3"/>
        <v>120.83</v>
      </c>
    </row>
    <row r="26" spans="1:9" ht="15" customHeight="1" x14ac:dyDescent="0.25">
      <c r="B26" s="488">
        <f t="shared" si="2"/>
        <v>7</v>
      </c>
      <c r="C26" s="15"/>
      <c r="D26" s="818">
        <v>0</v>
      </c>
      <c r="E26" s="1168"/>
      <c r="F26" s="1154">
        <f t="shared" si="1"/>
        <v>0</v>
      </c>
      <c r="G26" s="819"/>
      <c r="H26" s="820"/>
      <c r="I26" s="652">
        <f t="shared" si="3"/>
        <v>120.83</v>
      </c>
    </row>
    <row r="27" spans="1:9" ht="15" customHeight="1" x14ac:dyDescent="0.25">
      <c r="B27" s="488">
        <f t="shared" si="2"/>
        <v>7</v>
      </c>
      <c r="C27" s="15"/>
      <c r="D27" s="818">
        <v>0</v>
      </c>
      <c r="E27" s="1168"/>
      <c r="F27" s="1154">
        <f t="shared" si="1"/>
        <v>0</v>
      </c>
      <c r="G27" s="819"/>
      <c r="H27" s="820"/>
      <c r="I27" s="652">
        <f t="shared" si="3"/>
        <v>120.83</v>
      </c>
    </row>
    <row r="28" spans="1:9" ht="15" customHeight="1" x14ac:dyDescent="0.25">
      <c r="A28" s="47"/>
      <c r="B28" s="488">
        <f t="shared" si="2"/>
        <v>7</v>
      </c>
      <c r="C28" s="15"/>
      <c r="D28" s="818">
        <v>0</v>
      </c>
      <c r="E28" s="1168"/>
      <c r="F28" s="1154">
        <f t="shared" si="1"/>
        <v>0</v>
      </c>
      <c r="G28" s="819"/>
      <c r="H28" s="820"/>
      <c r="I28" s="652">
        <f t="shared" si="3"/>
        <v>120.83</v>
      </c>
    </row>
    <row r="29" spans="1:9" ht="15" customHeight="1" x14ac:dyDescent="0.25">
      <c r="A29" s="47"/>
      <c r="B29" s="488">
        <f t="shared" si="2"/>
        <v>7</v>
      </c>
      <c r="C29" s="15"/>
      <c r="D29" s="818">
        <v>0</v>
      </c>
      <c r="E29" s="1168"/>
      <c r="F29" s="1154">
        <f t="shared" si="1"/>
        <v>0</v>
      </c>
      <c r="G29" s="819"/>
      <c r="H29" s="820"/>
      <c r="I29" s="652">
        <f t="shared" si="3"/>
        <v>120.83</v>
      </c>
    </row>
    <row r="30" spans="1:9" ht="15" customHeight="1" x14ac:dyDescent="0.25">
      <c r="A30" s="47"/>
      <c r="B30" s="488">
        <f t="shared" si="2"/>
        <v>7</v>
      </c>
      <c r="C30" s="15"/>
      <c r="D30" s="818">
        <v>0</v>
      </c>
      <c r="E30" s="1168"/>
      <c r="F30" s="1154">
        <f t="shared" si="1"/>
        <v>0</v>
      </c>
      <c r="G30" s="819"/>
      <c r="H30" s="820"/>
      <c r="I30" s="652">
        <f t="shared" si="3"/>
        <v>120.83</v>
      </c>
    </row>
    <row r="31" spans="1:9" ht="15" customHeight="1" x14ac:dyDescent="0.25">
      <c r="A31" s="47"/>
      <c r="B31" s="488">
        <f t="shared" si="2"/>
        <v>7</v>
      </c>
      <c r="C31" s="15"/>
      <c r="D31" s="573">
        <v>0</v>
      </c>
      <c r="E31" s="234"/>
      <c r="F31" s="604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88">
        <f t="shared" si="2"/>
        <v>7</v>
      </c>
      <c r="C32" s="15"/>
      <c r="D32" s="573">
        <v>0</v>
      </c>
      <c r="E32" s="234"/>
      <c r="F32" s="604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88">
        <f t="shared" si="2"/>
        <v>7</v>
      </c>
      <c r="C33" s="15"/>
      <c r="D33" s="573">
        <v>0</v>
      </c>
      <c r="E33" s="234"/>
      <c r="F33" s="604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88">
        <f t="shared" si="2"/>
        <v>7</v>
      </c>
      <c r="C34" s="15"/>
      <c r="D34" s="573">
        <v>0</v>
      </c>
      <c r="E34" s="234"/>
      <c r="F34" s="604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88">
        <f t="shared" si="2"/>
        <v>7</v>
      </c>
      <c r="C35" s="37"/>
      <c r="D35" s="573">
        <v>0</v>
      </c>
      <c r="E35" s="195"/>
      <c r="F35" s="604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6"/>
      <c r="D38" s="1272" t="s">
        <v>21</v>
      </c>
      <c r="E38" s="1273"/>
      <c r="F38" s="137">
        <f>E4+E5-F36+E6</f>
        <v>120.83000000000004</v>
      </c>
    </row>
    <row r="39" spans="1:9" ht="15.75" thickBot="1" x14ac:dyDescent="0.3">
      <c r="A39" s="121"/>
      <c r="D39" s="988" t="s">
        <v>4</v>
      </c>
      <c r="E39" s="989"/>
      <c r="F39" s="49">
        <f>F4+F5-C36+F6</f>
        <v>7</v>
      </c>
    </row>
    <row r="40" spans="1:9" x14ac:dyDescent="0.25">
      <c r="B40" s="48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5"/>
      <c r="B4" s="815"/>
      <c r="C4" s="815"/>
      <c r="D4" s="815"/>
      <c r="E4" s="1030"/>
      <c r="F4" s="574"/>
      <c r="G4" s="816"/>
      <c r="H4" s="816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287"/>
      <c r="B6" s="130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287"/>
      <c r="B7" s="1302"/>
      <c r="C7" s="152"/>
      <c r="D7" s="145"/>
      <c r="E7" s="128"/>
      <c r="F7" s="72"/>
    </row>
    <row r="8" spans="1:10" ht="16.5" customHeight="1" thickTop="1" thickBot="1" x14ac:dyDescent="0.3">
      <c r="A8" s="321"/>
      <c r="B8" s="800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5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60">
        <f>E5+E6+E7-F9+E4</f>
        <v>0</v>
      </c>
      <c r="J9" s="105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72" t="s">
        <v>21</v>
      </c>
      <c r="E43" s="1273"/>
      <c r="F43" s="137">
        <f>E5+E6-F41+E7</f>
        <v>0</v>
      </c>
    </row>
    <row r="44" spans="1:10" ht="15.75" thickBot="1" x14ac:dyDescent="0.3">
      <c r="A44" s="121"/>
      <c r="D44" s="832" t="s">
        <v>4</v>
      </c>
      <c r="E44" s="833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87"/>
      <c r="B5" s="130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87"/>
      <c r="B6" s="130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5">
        <f>E5+E6-F8+E4</f>
        <v>0</v>
      </c>
      <c r="J8" s="846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5">
        <f>I8-F9</f>
        <v>0</v>
      </c>
      <c r="J9" s="846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69">
        <f t="shared" ref="I10:I27" si="3">I9-F10</f>
        <v>0</v>
      </c>
      <c r="J10" s="846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69">
        <f t="shared" si="3"/>
        <v>0</v>
      </c>
      <c r="J11" s="846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69">
        <f t="shared" si="3"/>
        <v>0</v>
      </c>
      <c r="J12" s="846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7">
        <f t="shared" si="3"/>
        <v>0</v>
      </c>
      <c r="J13" s="846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7">
        <f t="shared" si="3"/>
        <v>0</v>
      </c>
      <c r="J14" s="846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7">
        <f t="shared" si="3"/>
        <v>0</v>
      </c>
      <c r="J15" s="846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7">
        <f t="shared" si="3"/>
        <v>0</v>
      </c>
      <c r="J16" s="846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7">
        <f t="shared" si="3"/>
        <v>0</v>
      </c>
      <c r="J17" s="846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7">
        <f t="shared" si="3"/>
        <v>0</v>
      </c>
      <c r="J18" s="846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7">
        <f t="shared" si="3"/>
        <v>0</v>
      </c>
      <c r="J19" s="846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7">
        <f t="shared" si="3"/>
        <v>0</v>
      </c>
      <c r="J20" s="846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7">
        <f t="shared" si="3"/>
        <v>0</v>
      </c>
      <c r="J21" s="846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7">
        <f t="shared" si="3"/>
        <v>0</v>
      </c>
      <c r="J22" s="846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7">
        <f t="shared" si="3"/>
        <v>0</v>
      </c>
      <c r="J23" s="846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7">
        <f t="shared" si="3"/>
        <v>0</v>
      </c>
      <c r="J24" s="846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7">
        <f t="shared" si="3"/>
        <v>0</v>
      </c>
      <c r="J25" s="846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7">
        <f t="shared" si="3"/>
        <v>0</v>
      </c>
      <c r="J26" s="846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7">
        <f t="shared" si="3"/>
        <v>0</v>
      </c>
      <c r="J27" s="84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72" t="s">
        <v>21</v>
      </c>
      <c r="E31" s="12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05" t="s">
        <v>78</v>
      </c>
      <c r="C4" s="124"/>
      <c r="D4" s="130"/>
      <c r="E4" s="172"/>
      <c r="F4" s="133"/>
      <c r="G4" s="38"/>
    </row>
    <row r="5" spans="1:15" ht="15.75" x14ac:dyDescent="0.25">
      <c r="A5" s="1287"/>
      <c r="B5" s="130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8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72" t="s">
        <v>21</v>
      </c>
      <c r="E31" s="12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72" t="s">
        <v>21</v>
      </c>
      <c r="E31" s="127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I1" zoomScaleNormal="100" workbookViewId="0">
      <pane ySplit="7" topLeftCell="A8" activePane="bottomLeft" state="frozen"/>
      <selection activeCell="AO1" sqref="AO1"/>
      <selection pane="bottomLeft" activeCell="CP28" sqref="CP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71" t="s">
        <v>335</v>
      </c>
      <c r="L1" s="1271"/>
      <c r="M1" s="1271"/>
      <c r="N1" s="1271"/>
      <c r="O1" s="1271"/>
      <c r="P1" s="1271"/>
      <c r="Q1" s="1271"/>
      <c r="R1" s="258">
        <f>I1+1</f>
        <v>1</v>
      </c>
      <c r="S1" s="258"/>
      <c r="U1" s="1270" t="str">
        <f>K1</f>
        <v>ENTRADAS DEL MES DE JUNIO    2023</v>
      </c>
      <c r="V1" s="1270"/>
      <c r="W1" s="1270"/>
      <c r="X1" s="1270"/>
      <c r="Y1" s="1270"/>
      <c r="Z1" s="1270"/>
      <c r="AA1" s="1270"/>
      <c r="AB1" s="258">
        <f>R1+1</f>
        <v>2</v>
      </c>
      <c r="AC1" s="369"/>
      <c r="AE1" s="1270" t="str">
        <f>U1</f>
        <v>ENTRADAS DEL MES DE JUNIO    2023</v>
      </c>
      <c r="AF1" s="1270"/>
      <c r="AG1" s="1270"/>
      <c r="AH1" s="1270"/>
      <c r="AI1" s="1270"/>
      <c r="AJ1" s="1270"/>
      <c r="AK1" s="1270"/>
      <c r="AL1" s="258">
        <f>AB1+1</f>
        <v>3</v>
      </c>
      <c r="AM1" s="258"/>
      <c r="AO1" s="1270" t="str">
        <f>AE1</f>
        <v>ENTRADAS DEL MES DE JUNIO    2023</v>
      </c>
      <c r="AP1" s="1270"/>
      <c r="AQ1" s="1270"/>
      <c r="AR1" s="1270"/>
      <c r="AS1" s="1270"/>
      <c r="AT1" s="1270"/>
      <c r="AU1" s="1270"/>
      <c r="AV1" s="258">
        <f>AL1+1</f>
        <v>4</v>
      </c>
      <c r="AW1" s="369"/>
      <c r="AY1" s="1270" t="str">
        <f>AO1</f>
        <v>ENTRADAS DEL MES DE JUNIO    2023</v>
      </c>
      <c r="AZ1" s="1270"/>
      <c r="BA1" s="1270"/>
      <c r="BB1" s="1270"/>
      <c r="BC1" s="1270"/>
      <c r="BD1" s="1270"/>
      <c r="BE1" s="1270"/>
      <c r="BF1" s="258">
        <f>AV1+1</f>
        <v>5</v>
      </c>
      <c r="BG1" s="382"/>
      <c r="BI1" s="1270" t="str">
        <f>AY1</f>
        <v>ENTRADAS DEL MES DE JUNIO    2023</v>
      </c>
      <c r="BJ1" s="1270"/>
      <c r="BK1" s="1270"/>
      <c r="BL1" s="1270"/>
      <c r="BM1" s="1270"/>
      <c r="BN1" s="1270"/>
      <c r="BO1" s="1270"/>
      <c r="BP1" s="258">
        <f>BF1+1</f>
        <v>6</v>
      </c>
      <c r="BQ1" s="369"/>
      <c r="BS1" s="1270" t="str">
        <f>BI1</f>
        <v>ENTRADAS DEL MES DE JUNIO    2023</v>
      </c>
      <c r="BT1" s="1270"/>
      <c r="BU1" s="1270"/>
      <c r="BV1" s="1270"/>
      <c r="BW1" s="1270"/>
      <c r="BX1" s="1270"/>
      <c r="BY1" s="1270"/>
      <c r="BZ1" s="258">
        <f>BP1+1</f>
        <v>7</v>
      </c>
      <c r="CC1" s="1270" t="str">
        <f>BS1</f>
        <v>ENTRADAS DEL MES DE JUNIO    2023</v>
      </c>
      <c r="CD1" s="1270"/>
      <c r="CE1" s="1270"/>
      <c r="CF1" s="1270"/>
      <c r="CG1" s="1270"/>
      <c r="CH1" s="1270"/>
      <c r="CI1" s="1270"/>
      <c r="CJ1" s="258">
        <f>BZ1+1</f>
        <v>8</v>
      </c>
      <c r="CM1" s="1270" t="str">
        <f>CC1</f>
        <v>ENTRADAS DEL MES DE JUNIO    2023</v>
      </c>
      <c r="CN1" s="1270"/>
      <c r="CO1" s="1270"/>
      <c r="CP1" s="1270"/>
      <c r="CQ1" s="1270"/>
      <c r="CR1" s="1270"/>
      <c r="CS1" s="1270"/>
      <c r="CT1" s="258">
        <f>CJ1+1</f>
        <v>9</v>
      </c>
      <c r="CU1" s="369"/>
      <c r="CW1" s="1270" t="str">
        <f>CM1</f>
        <v>ENTRADAS DEL MES DE JUNIO    2023</v>
      </c>
      <c r="CX1" s="1270"/>
      <c r="CY1" s="1270"/>
      <c r="CZ1" s="1270"/>
      <c r="DA1" s="1270"/>
      <c r="DB1" s="1270"/>
      <c r="DC1" s="1270"/>
      <c r="DD1" s="258">
        <f>CT1+1</f>
        <v>10</v>
      </c>
      <c r="DE1" s="369"/>
      <c r="DG1" s="1270" t="str">
        <f>CW1</f>
        <v>ENTRADAS DEL MES DE JUNIO    2023</v>
      </c>
      <c r="DH1" s="1270"/>
      <c r="DI1" s="1270"/>
      <c r="DJ1" s="1270"/>
      <c r="DK1" s="1270"/>
      <c r="DL1" s="1270"/>
      <c r="DM1" s="1270"/>
      <c r="DN1" s="258">
        <f>DD1+1</f>
        <v>11</v>
      </c>
      <c r="DO1" s="369"/>
      <c r="DQ1" s="1270" t="str">
        <f>DG1</f>
        <v>ENTRADAS DEL MES DE JUNIO    2023</v>
      </c>
      <c r="DR1" s="1270"/>
      <c r="DS1" s="1270"/>
      <c r="DT1" s="1270"/>
      <c r="DU1" s="1270"/>
      <c r="DV1" s="1270"/>
      <c r="DW1" s="1270"/>
      <c r="DX1" s="258">
        <f>DN1+1</f>
        <v>12</v>
      </c>
      <c r="EA1" s="1270" t="str">
        <f>DQ1</f>
        <v>ENTRADAS DEL MES DE JUNIO    2023</v>
      </c>
      <c r="EB1" s="1270"/>
      <c r="EC1" s="1270"/>
      <c r="ED1" s="1270"/>
      <c r="EE1" s="1270"/>
      <c r="EF1" s="1270"/>
      <c r="EG1" s="1270"/>
      <c r="EH1" s="258">
        <f>DX1+1</f>
        <v>13</v>
      </c>
      <c r="EI1" s="369"/>
      <c r="EK1" s="1270" t="str">
        <f>EA1</f>
        <v>ENTRADAS DEL MES DE JUNIO    2023</v>
      </c>
      <c r="EL1" s="1270"/>
      <c r="EM1" s="1270"/>
      <c r="EN1" s="1270"/>
      <c r="EO1" s="1270"/>
      <c r="EP1" s="1270"/>
      <c r="EQ1" s="1270"/>
      <c r="ER1" s="258">
        <f>EH1+1</f>
        <v>14</v>
      </c>
      <c r="ES1" s="369"/>
      <c r="EU1" s="1270" t="str">
        <f>EK1</f>
        <v>ENTRADAS DEL MES DE JUNIO    2023</v>
      </c>
      <c r="EV1" s="1270"/>
      <c r="EW1" s="1270"/>
      <c r="EX1" s="1270"/>
      <c r="EY1" s="1270"/>
      <c r="EZ1" s="1270"/>
      <c r="FA1" s="1270"/>
      <c r="FB1" s="258">
        <f>ER1+1</f>
        <v>15</v>
      </c>
      <c r="FC1" s="369"/>
      <c r="FE1" s="1270" t="str">
        <f>EU1</f>
        <v>ENTRADAS DEL MES DE JUNIO    2023</v>
      </c>
      <c r="FF1" s="1270"/>
      <c r="FG1" s="1270"/>
      <c r="FH1" s="1270"/>
      <c r="FI1" s="1270"/>
      <c r="FJ1" s="1270"/>
      <c r="FK1" s="1270"/>
      <c r="FL1" s="258">
        <f>FB1+1</f>
        <v>16</v>
      </c>
      <c r="FM1" s="369"/>
      <c r="FO1" s="1270" t="str">
        <f>FE1</f>
        <v>ENTRADAS DEL MES DE JUNIO    2023</v>
      </c>
      <c r="FP1" s="1270"/>
      <c r="FQ1" s="1270"/>
      <c r="FR1" s="1270"/>
      <c r="FS1" s="1270"/>
      <c r="FT1" s="1270"/>
      <c r="FU1" s="1270"/>
      <c r="FV1" s="258">
        <f>FL1+1</f>
        <v>17</v>
      </c>
      <c r="FW1" s="369"/>
      <c r="FY1" s="1270" t="str">
        <f>FO1</f>
        <v>ENTRADAS DEL MES DE JUNIO    2023</v>
      </c>
      <c r="FZ1" s="1270"/>
      <c r="GA1" s="1270"/>
      <c r="GB1" s="1270"/>
      <c r="GC1" s="1270"/>
      <c r="GD1" s="1270"/>
      <c r="GE1" s="1270"/>
      <c r="GF1" s="258">
        <f>FV1+1</f>
        <v>18</v>
      </c>
      <c r="GG1" s="369"/>
      <c r="GH1" s="74" t="s">
        <v>37</v>
      </c>
      <c r="GI1" s="1270" t="str">
        <f>FY1</f>
        <v>ENTRADAS DEL MES DE JUNIO    2023</v>
      </c>
      <c r="GJ1" s="1270"/>
      <c r="GK1" s="1270"/>
      <c r="GL1" s="1270"/>
      <c r="GM1" s="1270"/>
      <c r="GN1" s="1270"/>
      <c r="GO1" s="1270"/>
      <c r="GP1" s="258">
        <f>GF1+1</f>
        <v>19</v>
      </c>
      <c r="GQ1" s="369"/>
      <c r="GS1" s="1270" t="str">
        <f>GI1</f>
        <v>ENTRADAS DEL MES DE JUNIO    2023</v>
      </c>
      <c r="GT1" s="1270"/>
      <c r="GU1" s="1270"/>
      <c r="GV1" s="1270"/>
      <c r="GW1" s="1270"/>
      <c r="GX1" s="1270"/>
      <c r="GY1" s="1270"/>
      <c r="GZ1" s="258">
        <f>GP1+1</f>
        <v>20</v>
      </c>
      <c r="HA1" s="369"/>
      <c r="HC1" s="1270" t="str">
        <f>GS1</f>
        <v>ENTRADAS DEL MES DE JUNIO    2023</v>
      </c>
      <c r="HD1" s="1270"/>
      <c r="HE1" s="1270"/>
      <c r="HF1" s="1270"/>
      <c r="HG1" s="1270"/>
      <c r="HH1" s="1270"/>
      <c r="HI1" s="1270"/>
      <c r="HJ1" s="258">
        <f>GZ1+1</f>
        <v>21</v>
      </c>
      <c r="HK1" s="369"/>
      <c r="HM1" s="1270" t="str">
        <f>HC1</f>
        <v>ENTRADAS DEL MES DE JUNIO    2023</v>
      </c>
      <c r="HN1" s="1270"/>
      <c r="HO1" s="1270"/>
      <c r="HP1" s="1270"/>
      <c r="HQ1" s="1270"/>
      <c r="HR1" s="1270"/>
      <c r="HS1" s="1270"/>
      <c r="HT1" s="258">
        <f>HJ1+1</f>
        <v>22</v>
      </c>
      <c r="HU1" s="369"/>
      <c r="HW1" s="1270" t="str">
        <f>HM1</f>
        <v>ENTRADAS DEL MES DE JUNIO    2023</v>
      </c>
      <c r="HX1" s="1270"/>
      <c r="HY1" s="1270"/>
      <c r="HZ1" s="1270"/>
      <c r="IA1" s="1270"/>
      <c r="IB1" s="1270"/>
      <c r="IC1" s="1270"/>
      <c r="ID1" s="258">
        <f>HT1+1</f>
        <v>23</v>
      </c>
      <c r="IE1" s="369"/>
      <c r="IG1" s="1270" t="str">
        <f>HW1</f>
        <v>ENTRADAS DEL MES DE JUNIO    2023</v>
      </c>
      <c r="IH1" s="1270"/>
      <c r="II1" s="1270"/>
      <c r="IJ1" s="1270"/>
      <c r="IK1" s="1270"/>
      <c r="IL1" s="1270"/>
      <c r="IM1" s="1270"/>
      <c r="IN1" s="258">
        <f>ID1+1</f>
        <v>24</v>
      </c>
      <c r="IO1" s="369"/>
      <c r="IQ1" s="1270" t="str">
        <f>IG1</f>
        <v>ENTRADAS DEL MES DE JUNIO    2023</v>
      </c>
      <c r="IR1" s="1270"/>
      <c r="IS1" s="1270"/>
      <c r="IT1" s="1270"/>
      <c r="IU1" s="1270"/>
      <c r="IV1" s="1270"/>
      <c r="IW1" s="1270"/>
      <c r="IX1" s="258">
        <f>IN1+1</f>
        <v>25</v>
      </c>
      <c r="IY1" s="369"/>
      <c r="JA1" s="1270" t="str">
        <f>IQ1</f>
        <v>ENTRADAS DEL MES DE JUNIO    2023</v>
      </c>
      <c r="JB1" s="1270"/>
      <c r="JC1" s="1270"/>
      <c r="JD1" s="1270"/>
      <c r="JE1" s="1270"/>
      <c r="JF1" s="1270"/>
      <c r="JG1" s="1270"/>
      <c r="JH1" s="258">
        <f>IX1+1</f>
        <v>26</v>
      </c>
      <c r="JI1" s="369"/>
      <c r="JK1" s="1278" t="str">
        <f>JA1</f>
        <v>ENTRADAS DEL MES DE JUNIO    2023</v>
      </c>
      <c r="JL1" s="1278"/>
      <c r="JM1" s="1278"/>
      <c r="JN1" s="1278"/>
      <c r="JO1" s="1278"/>
      <c r="JP1" s="1278"/>
      <c r="JQ1" s="1278"/>
      <c r="JR1" s="258">
        <f>JH1+1</f>
        <v>27</v>
      </c>
      <c r="JS1" s="369"/>
      <c r="JU1" s="1270" t="str">
        <f>JK1</f>
        <v>ENTRADAS DEL MES DE JUNIO    2023</v>
      </c>
      <c r="JV1" s="1270"/>
      <c r="JW1" s="1270"/>
      <c r="JX1" s="1270"/>
      <c r="JY1" s="1270"/>
      <c r="JZ1" s="1270"/>
      <c r="KA1" s="1270"/>
      <c r="KB1" s="258">
        <f>JR1+1</f>
        <v>28</v>
      </c>
      <c r="KC1" s="369"/>
      <c r="KE1" s="1270" t="str">
        <f>JU1</f>
        <v>ENTRADAS DEL MES DE JUNIO    2023</v>
      </c>
      <c r="KF1" s="1270"/>
      <c r="KG1" s="1270"/>
      <c r="KH1" s="1270"/>
      <c r="KI1" s="1270"/>
      <c r="KJ1" s="1270"/>
      <c r="KK1" s="1270"/>
      <c r="KL1" s="258">
        <f>KB1+1</f>
        <v>29</v>
      </c>
      <c r="KM1" s="369"/>
      <c r="KO1" s="1270" t="str">
        <f>KE1</f>
        <v>ENTRADAS DEL MES DE JUNIO    2023</v>
      </c>
      <c r="KP1" s="1270"/>
      <c r="KQ1" s="1270"/>
      <c r="KR1" s="1270"/>
      <c r="KS1" s="1270"/>
      <c r="KT1" s="1270"/>
      <c r="KU1" s="1270"/>
      <c r="KV1" s="258">
        <f>KL1+1</f>
        <v>30</v>
      </c>
      <c r="KW1" s="369"/>
      <c r="KY1" s="1270" t="str">
        <f>KO1</f>
        <v>ENTRADAS DEL MES DE JUNIO    2023</v>
      </c>
      <c r="KZ1" s="1270"/>
      <c r="LA1" s="1270"/>
      <c r="LB1" s="1270"/>
      <c r="LC1" s="1270"/>
      <c r="LD1" s="1270"/>
      <c r="LE1" s="1270"/>
      <c r="LF1" s="258">
        <f>KV1+1</f>
        <v>31</v>
      </c>
      <c r="LG1" s="369"/>
      <c r="LI1" s="1270" t="str">
        <f>KY1</f>
        <v>ENTRADAS DEL MES DE JUNIO    2023</v>
      </c>
      <c r="LJ1" s="1270"/>
      <c r="LK1" s="1270"/>
      <c r="LL1" s="1270"/>
      <c r="LM1" s="1270"/>
      <c r="LN1" s="1270"/>
      <c r="LO1" s="1270"/>
      <c r="LP1" s="258">
        <f>LF1+1</f>
        <v>32</v>
      </c>
      <c r="LQ1" s="369"/>
      <c r="LS1" s="1270" t="str">
        <f>LI1</f>
        <v>ENTRADAS DEL MES DE JUNIO    2023</v>
      </c>
      <c r="LT1" s="1270"/>
      <c r="LU1" s="1270"/>
      <c r="LV1" s="1270"/>
      <c r="LW1" s="1270"/>
      <c r="LX1" s="1270"/>
      <c r="LY1" s="1270"/>
      <c r="LZ1" s="258">
        <f>LP1+1</f>
        <v>33</v>
      </c>
      <c r="MC1" s="1270" t="str">
        <f>LS1</f>
        <v>ENTRADAS DEL MES DE JUNIO    2023</v>
      </c>
      <c r="MD1" s="1270"/>
      <c r="ME1" s="1270"/>
      <c r="MF1" s="1270"/>
      <c r="MG1" s="1270"/>
      <c r="MH1" s="1270"/>
      <c r="MI1" s="1270"/>
      <c r="MJ1" s="258">
        <f>LZ1+1</f>
        <v>34</v>
      </c>
      <c r="MK1" s="258"/>
      <c r="MM1" s="1270" t="str">
        <f>MC1</f>
        <v>ENTRADAS DEL MES DE JUNIO    2023</v>
      </c>
      <c r="MN1" s="1270"/>
      <c r="MO1" s="1270"/>
      <c r="MP1" s="1270"/>
      <c r="MQ1" s="1270"/>
      <c r="MR1" s="1270"/>
      <c r="MS1" s="1270"/>
      <c r="MT1" s="258">
        <f>MJ1+1</f>
        <v>35</v>
      </c>
      <c r="MU1" s="258"/>
      <c r="MW1" s="1270" t="str">
        <f>MM1</f>
        <v>ENTRADAS DEL MES DE JUNIO    2023</v>
      </c>
      <c r="MX1" s="1270"/>
      <c r="MY1" s="1270"/>
      <c r="MZ1" s="1270"/>
      <c r="NA1" s="1270"/>
      <c r="NB1" s="1270"/>
      <c r="NC1" s="1270"/>
      <c r="ND1" s="258">
        <f>MT1+1</f>
        <v>36</v>
      </c>
      <c r="NE1" s="258"/>
      <c r="NG1" s="1270" t="str">
        <f>MW1</f>
        <v>ENTRADAS DEL MES DE JUNIO    2023</v>
      </c>
      <c r="NH1" s="1270"/>
      <c r="NI1" s="1270"/>
      <c r="NJ1" s="1270"/>
      <c r="NK1" s="1270"/>
      <c r="NL1" s="1270"/>
      <c r="NM1" s="1270"/>
      <c r="NN1" s="258">
        <f>ND1+1</f>
        <v>37</v>
      </c>
      <c r="NO1" s="258"/>
      <c r="NQ1" s="1270" t="str">
        <f>NG1</f>
        <v>ENTRADAS DEL MES DE JUNIO    2023</v>
      </c>
      <c r="NR1" s="1270"/>
      <c r="NS1" s="1270"/>
      <c r="NT1" s="1270"/>
      <c r="NU1" s="1270"/>
      <c r="NV1" s="1270"/>
      <c r="NW1" s="1270"/>
      <c r="NX1" s="258">
        <f>NN1+1</f>
        <v>38</v>
      </c>
      <c r="NY1" s="258"/>
      <c r="OA1" s="1270" t="str">
        <f>NQ1</f>
        <v>ENTRADAS DEL MES DE JUNIO    2023</v>
      </c>
      <c r="OB1" s="1270"/>
      <c r="OC1" s="1270"/>
      <c r="OD1" s="1270"/>
      <c r="OE1" s="1270"/>
      <c r="OF1" s="1270"/>
      <c r="OG1" s="1270"/>
      <c r="OH1" s="258">
        <f>NX1+1</f>
        <v>39</v>
      </c>
      <c r="OI1" s="258"/>
      <c r="OK1" s="1270" t="str">
        <f>OA1</f>
        <v>ENTRADAS DEL MES DE JUNIO    2023</v>
      </c>
      <c r="OL1" s="1270"/>
      <c r="OM1" s="1270"/>
      <c r="ON1" s="1270"/>
      <c r="OO1" s="1270"/>
      <c r="OP1" s="1270"/>
      <c r="OQ1" s="1270"/>
      <c r="OR1" s="258">
        <f>OH1+1</f>
        <v>40</v>
      </c>
      <c r="OS1" s="258"/>
      <c r="OU1" s="1270" t="str">
        <f>OK1</f>
        <v>ENTRADAS DEL MES DE JUNIO    2023</v>
      </c>
      <c r="OV1" s="1270"/>
      <c r="OW1" s="1270"/>
      <c r="OX1" s="1270"/>
      <c r="OY1" s="1270"/>
      <c r="OZ1" s="1270"/>
      <c r="PA1" s="1270"/>
      <c r="PB1" s="258">
        <f>OR1+1</f>
        <v>41</v>
      </c>
      <c r="PC1" s="258"/>
      <c r="PE1" s="1270" t="str">
        <f>OU1</f>
        <v>ENTRADAS DEL MES DE JUNIO    2023</v>
      </c>
      <c r="PF1" s="1270"/>
      <c r="PG1" s="1270"/>
      <c r="PH1" s="1270"/>
      <c r="PI1" s="1270"/>
      <c r="PJ1" s="1270"/>
      <c r="PK1" s="1270"/>
      <c r="PL1" s="258">
        <f>PB1+1</f>
        <v>42</v>
      </c>
      <c r="PM1" s="258"/>
      <c r="PN1" s="258"/>
      <c r="PP1" s="1270" t="str">
        <f>PE1</f>
        <v>ENTRADAS DEL MES DE JUNIO    2023</v>
      </c>
      <c r="PQ1" s="1270"/>
      <c r="PR1" s="1270"/>
      <c r="PS1" s="1270"/>
      <c r="PT1" s="1270"/>
      <c r="PU1" s="1270"/>
      <c r="PV1" s="1270"/>
      <c r="PW1" s="258">
        <f>PL1+1</f>
        <v>43</v>
      </c>
      <c r="PX1" s="258"/>
      <c r="PZ1" s="1270" t="str">
        <f>PP1</f>
        <v>ENTRADAS DEL MES DE JUNIO    2023</v>
      </c>
      <c r="QA1" s="1270"/>
      <c r="QB1" s="1270"/>
      <c r="QC1" s="1270"/>
      <c r="QD1" s="1270"/>
      <c r="QE1" s="1270"/>
      <c r="QF1" s="1270"/>
      <c r="QG1" s="258">
        <f>PW1+1</f>
        <v>44</v>
      </c>
      <c r="QH1" s="258"/>
      <c r="QJ1" s="1270" t="str">
        <f>PZ1</f>
        <v>ENTRADAS DEL MES DE JUNIO    2023</v>
      </c>
      <c r="QK1" s="1270"/>
      <c r="QL1" s="1270"/>
      <c r="QM1" s="1270"/>
      <c r="QN1" s="1270"/>
      <c r="QO1" s="1270"/>
      <c r="QP1" s="1270"/>
      <c r="QQ1" s="258">
        <f>QG1+1</f>
        <v>45</v>
      </c>
      <c r="QR1" s="258"/>
      <c r="QT1" s="1270" t="str">
        <f>QJ1</f>
        <v>ENTRADAS DEL MES DE JUNIO    2023</v>
      </c>
      <c r="QU1" s="1270"/>
      <c r="QV1" s="1270"/>
      <c r="QW1" s="1270"/>
      <c r="QX1" s="1270"/>
      <c r="QY1" s="1270"/>
      <c r="QZ1" s="1270"/>
      <c r="RA1" s="258">
        <f>QQ1+1</f>
        <v>46</v>
      </c>
      <c r="RB1" s="258"/>
      <c r="RD1" s="1270" t="str">
        <f>QT1</f>
        <v>ENTRADAS DEL MES DE JUNIO    2023</v>
      </c>
      <c r="RE1" s="1270"/>
      <c r="RF1" s="1270"/>
      <c r="RG1" s="1270"/>
      <c r="RH1" s="1270"/>
      <c r="RI1" s="1270"/>
      <c r="RJ1" s="1270"/>
      <c r="RK1" s="258">
        <f>RA1+1</f>
        <v>47</v>
      </c>
      <c r="RL1" s="258"/>
      <c r="RN1" s="1270" t="str">
        <f>RD1</f>
        <v>ENTRADAS DEL MES DE JUNIO    2023</v>
      </c>
      <c r="RO1" s="1270"/>
      <c r="RP1" s="1270"/>
      <c r="RQ1" s="1270"/>
      <c r="RR1" s="1270"/>
      <c r="RS1" s="1270"/>
      <c r="RT1" s="1270"/>
      <c r="RU1" s="258">
        <f>RK1+1</f>
        <v>48</v>
      </c>
      <c r="RV1" s="258"/>
      <c r="RX1" s="1270" t="str">
        <f>RN1</f>
        <v>ENTRADAS DEL MES DE JUNIO    2023</v>
      </c>
      <c r="RY1" s="1270"/>
      <c r="RZ1" s="1270"/>
      <c r="SA1" s="1270"/>
      <c r="SB1" s="1270"/>
      <c r="SC1" s="1270"/>
      <c r="SD1" s="1270"/>
      <c r="SE1" s="258">
        <f>RU1+1</f>
        <v>49</v>
      </c>
      <c r="SF1" s="258"/>
      <c r="SH1" s="1270" t="str">
        <f>RX1</f>
        <v>ENTRADAS DEL MES DE JUNIO    2023</v>
      </c>
      <c r="SI1" s="1270"/>
      <c r="SJ1" s="1270"/>
      <c r="SK1" s="1270"/>
      <c r="SL1" s="1270"/>
      <c r="SM1" s="1270"/>
      <c r="SN1" s="1270"/>
      <c r="SO1" s="258">
        <f>SE1+1</f>
        <v>50</v>
      </c>
      <c r="SP1" s="258"/>
      <c r="SR1" s="1270" t="str">
        <f>SH1</f>
        <v>ENTRADAS DEL MES DE JUNIO    2023</v>
      </c>
      <c r="SS1" s="1270"/>
      <c r="ST1" s="1270"/>
      <c r="SU1" s="1270"/>
      <c r="SV1" s="1270"/>
      <c r="SW1" s="1270"/>
      <c r="SX1" s="1270"/>
      <c r="SY1" s="258">
        <f>SO1+1</f>
        <v>51</v>
      </c>
      <c r="SZ1" s="258"/>
      <c r="TB1" s="1270" t="str">
        <f>SR1</f>
        <v>ENTRADAS DEL MES DE JUNIO    2023</v>
      </c>
      <c r="TC1" s="1270"/>
      <c r="TD1" s="1270"/>
      <c r="TE1" s="1270"/>
      <c r="TF1" s="1270"/>
      <c r="TG1" s="1270"/>
      <c r="TH1" s="1270"/>
      <c r="TI1" s="258">
        <f>SY1+1</f>
        <v>52</v>
      </c>
      <c r="TJ1" s="258"/>
      <c r="TL1" s="1270" t="str">
        <f>TB1</f>
        <v>ENTRADAS DEL MES DE JUNIO    2023</v>
      </c>
      <c r="TM1" s="1270"/>
      <c r="TN1" s="1270"/>
      <c r="TO1" s="1270"/>
      <c r="TP1" s="1270"/>
      <c r="TQ1" s="1270"/>
      <c r="TR1" s="1270"/>
      <c r="TS1" s="258">
        <f>TI1+1</f>
        <v>53</v>
      </c>
      <c r="TT1" s="258"/>
      <c r="TV1" s="1270" t="str">
        <f>TL1</f>
        <v>ENTRADAS DEL MES DE JUNIO    2023</v>
      </c>
      <c r="TW1" s="1270"/>
      <c r="TX1" s="1270"/>
      <c r="TY1" s="1270"/>
      <c r="TZ1" s="1270"/>
      <c r="UA1" s="1270"/>
      <c r="UB1" s="1270"/>
      <c r="UC1" s="258">
        <f>TS1+1</f>
        <v>54</v>
      </c>
      <c r="UE1" s="1270" t="str">
        <f>TV1</f>
        <v>ENTRADAS DEL MES DE JUNIO    2023</v>
      </c>
      <c r="UF1" s="1270"/>
      <c r="UG1" s="1270"/>
      <c r="UH1" s="1270"/>
      <c r="UI1" s="1270"/>
      <c r="UJ1" s="1270"/>
      <c r="UK1" s="1270"/>
      <c r="UL1" s="258">
        <f>UC1+1</f>
        <v>55</v>
      </c>
      <c r="UN1" s="1270" t="str">
        <f>UE1</f>
        <v>ENTRADAS DEL MES DE JUNIO    2023</v>
      </c>
      <c r="UO1" s="1270"/>
      <c r="UP1" s="1270"/>
      <c r="UQ1" s="1270"/>
      <c r="UR1" s="1270"/>
      <c r="US1" s="1270"/>
      <c r="UT1" s="1270"/>
      <c r="UU1" s="258">
        <f>UL1+1</f>
        <v>56</v>
      </c>
      <c r="UW1" s="1270" t="str">
        <f>UN1</f>
        <v>ENTRADAS DEL MES DE JUNIO    2023</v>
      </c>
      <c r="UX1" s="1270"/>
      <c r="UY1" s="1270"/>
      <c r="UZ1" s="1270"/>
      <c r="VA1" s="1270"/>
      <c r="VB1" s="1270"/>
      <c r="VC1" s="1270"/>
      <c r="VD1" s="258">
        <f>UU1+1</f>
        <v>57</v>
      </c>
      <c r="VF1" s="1270" t="str">
        <f>UW1</f>
        <v>ENTRADAS DEL MES DE JUNIO    2023</v>
      </c>
      <c r="VG1" s="1270"/>
      <c r="VH1" s="1270"/>
      <c r="VI1" s="1270"/>
      <c r="VJ1" s="1270"/>
      <c r="VK1" s="1270"/>
      <c r="VL1" s="1270"/>
      <c r="VM1" s="258">
        <f>VD1+1</f>
        <v>58</v>
      </c>
      <c r="VO1" s="1270" t="str">
        <f>VF1</f>
        <v>ENTRADAS DEL MES DE JUNIO    2023</v>
      </c>
      <c r="VP1" s="1270"/>
      <c r="VQ1" s="1270"/>
      <c r="VR1" s="1270"/>
      <c r="VS1" s="1270"/>
      <c r="VT1" s="1270"/>
      <c r="VU1" s="1270"/>
      <c r="VV1" s="258">
        <f>VM1+1</f>
        <v>59</v>
      </c>
      <c r="VX1" s="1270" t="str">
        <f>VO1</f>
        <v>ENTRADAS DEL MES DE JUNIO    2023</v>
      </c>
      <c r="VY1" s="1270"/>
      <c r="VZ1" s="1270"/>
      <c r="WA1" s="1270"/>
      <c r="WB1" s="1270"/>
      <c r="WC1" s="1270"/>
      <c r="WD1" s="1270"/>
      <c r="WE1" s="258">
        <f>VV1+1</f>
        <v>60</v>
      </c>
      <c r="WG1" s="1270" t="str">
        <f>VX1</f>
        <v>ENTRADAS DEL MES DE JUNIO    2023</v>
      </c>
      <c r="WH1" s="1270"/>
      <c r="WI1" s="1270"/>
      <c r="WJ1" s="1270"/>
      <c r="WK1" s="1270"/>
      <c r="WL1" s="1270"/>
      <c r="WM1" s="1270"/>
      <c r="WN1" s="258">
        <f>WE1+1</f>
        <v>61</v>
      </c>
      <c r="WP1" s="1270" t="str">
        <f>WG1</f>
        <v>ENTRADAS DEL MES DE JUNIO    2023</v>
      </c>
      <c r="WQ1" s="1270"/>
      <c r="WR1" s="1270"/>
      <c r="WS1" s="1270"/>
      <c r="WT1" s="1270"/>
      <c r="WU1" s="1270"/>
      <c r="WV1" s="1270"/>
      <c r="WW1" s="258">
        <f>WN1+1</f>
        <v>62</v>
      </c>
      <c r="WY1" s="1270" t="str">
        <f>WP1</f>
        <v>ENTRADAS DEL MES DE JUNIO    2023</v>
      </c>
      <c r="WZ1" s="1270"/>
      <c r="XA1" s="1270"/>
      <c r="XB1" s="1270"/>
      <c r="XC1" s="1270"/>
      <c r="XD1" s="1270"/>
      <c r="XE1" s="1270"/>
      <c r="XF1" s="258">
        <f>WW1+1</f>
        <v>63</v>
      </c>
      <c r="XH1" s="1270" t="str">
        <f>WY1</f>
        <v>ENTRADAS DEL MES DE JUNIO    2023</v>
      </c>
      <c r="XI1" s="1270"/>
      <c r="XJ1" s="1270"/>
      <c r="XK1" s="1270"/>
      <c r="XL1" s="1270"/>
      <c r="XM1" s="1270"/>
      <c r="XN1" s="1270"/>
      <c r="XO1" s="258">
        <f>XF1+1</f>
        <v>64</v>
      </c>
      <c r="XQ1" s="1270" t="str">
        <f>XH1</f>
        <v>ENTRADAS DEL MES DE JUNIO    2023</v>
      </c>
      <c r="XR1" s="1270"/>
      <c r="XS1" s="1270"/>
      <c r="XT1" s="1270"/>
      <c r="XU1" s="1270"/>
      <c r="XV1" s="1270"/>
      <c r="XW1" s="1270"/>
      <c r="XX1" s="258">
        <f>XO1+1</f>
        <v>65</v>
      </c>
      <c r="XZ1" s="1270" t="str">
        <f>XQ1</f>
        <v>ENTRADAS DEL MES DE JUNIO    2023</v>
      </c>
      <c r="YA1" s="1270"/>
      <c r="YB1" s="1270"/>
      <c r="YC1" s="1270"/>
      <c r="YD1" s="1270"/>
      <c r="YE1" s="1270"/>
      <c r="YF1" s="1270"/>
      <c r="YG1" s="258">
        <f>XX1+1</f>
        <v>66</v>
      </c>
      <c r="YI1" s="1270" t="str">
        <f>XZ1</f>
        <v>ENTRADAS DEL MES DE JUNIO    2023</v>
      </c>
      <c r="YJ1" s="1270"/>
      <c r="YK1" s="1270"/>
      <c r="YL1" s="1270"/>
      <c r="YM1" s="1270"/>
      <c r="YN1" s="1270"/>
      <c r="YO1" s="1270"/>
      <c r="YP1" s="258">
        <f>YG1+1</f>
        <v>67</v>
      </c>
      <c r="YR1" s="1270" t="str">
        <f>YI1</f>
        <v>ENTRADAS DEL MES DE JUNIO    2023</v>
      </c>
      <c r="YS1" s="1270"/>
      <c r="YT1" s="1270"/>
      <c r="YU1" s="1270"/>
      <c r="YV1" s="1270"/>
      <c r="YW1" s="1270"/>
      <c r="YX1" s="1270"/>
      <c r="YY1" s="258">
        <f>YP1+1</f>
        <v>68</v>
      </c>
      <c r="ZA1" s="1270" t="str">
        <f>YR1</f>
        <v>ENTRADAS DEL MES DE JUNIO    2023</v>
      </c>
      <c r="ZB1" s="1270"/>
      <c r="ZC1" s="1270"/>
      <c r="ZD1" s="1270"/>
      <c r="ZE1" s="1270"/>
      <c r="ZF1" s="1270"/>
      <c r="ZG1" s="1270"/>
      <c r="ZH1" s="258">
        <f>YY1+1</f>
        <v>69</v>
      </c>
      <c r="ZJ1" s="1270" t="str">
        <f>ZA1</f>
        <v>ENTRADAS DEL MES DE JUNIO    2023</v>
      </c>
      <c r="ZK1" s="1270"/>
      <c r="ZL1" s="1270"/>
      <c r="ZM1" s="1270"/>
      <c r="ZN1" s="1270"/>
      <c r="ZO1" s="1270"/>
      <c r="ZP1" s="1270"/>
      <c r="ZQ1" s="258">
        <f>ZH1+1</f>
        <v>70</v>
      </c>
      <c r="ZS1" s="1270" t="str">
        <f>ZJ1</f>
        <v>ENTRADAS DEL MES DE JUNIO    2023</v>
      </c>
      <c r="ZT1" s="1270"/>
      <c r="ZU1" s="1270"/>
      <c r="ZV1" s="1270"/>
      <c r="ZW1" s="1270"/>
      <c r="ZX1" s="1270"/>
      <c r="ZY1" s="1270"/>
      <c r="ZZ1" s="258">
        <f>ZQ1+1</f>
        <v>71</v>
      </c>
      <c r="AAB1" s="1270" t="str">
        <f>ZS1</f>
        <v>ENTRADAS DEL MES DE JUNIO    2023</v>
      </c>
      <c r="AAC1" s="1270"/>
      <c r="AAD1" s="1270"/>
      <c r="AAE1" s="1270"/>
      <c r="AAF1" s="1270"/>
      <c r="AAG1" s="1270"/>
      <c r="AAH1" s="1270"/>
      <c r="AAI1" s="258">
        <f>ZZ1+1</f>
        <v>72</v>
      </c>
      <c r="AAK1" s="1270" t="str">
        <f>AAB1</f>
        <v>ENTRADAS DEL MES DE JUNIO    2023</v>
      </c>
      <c r="AAL1" s="1270"/>
      <c r="AAM1" s="1270"/>
      <c r="AAN1" s="1270"/>
      <c r="AAO1" s="1270"/>
      <c r="AAP1" s="1270"/>
      <c r="AAQ1" s="1270"/>
      <c r="AAR1" s="258">
        <f>AAI1+1</f>
        <v>73</v>
      </c>
      <c r="AAT1" s="1270" t="str">
        <f>AAK1</f>
        <v>ENTRADAS DEL MES DE JUNIO    2023</v>
      </c>
      <c r="AAU1" s="1270"/>
      <c r="AAV1" s="1270"/>
      <c r="AAW1" s="1270"/>
      <c r="AAX1" s="1270"/>
      <c r="AAY1" s="1270"/>
      <c r="AAZ1" s="1270"/>
      <c r="ABA1" s="258">
        <f>AAR1+1</f>
        <v>74</v>
      </c>
      <c r="ABC1" s="1270" t="str">
        <f>AAT1</f>
        <v>ENTRADAS DEL MES DE JUNIO    2023</v>
      </c>
      <c r="ABD1" s="1270"/>
      <c r="ABE1" s="1270"/>
      <c r="ABF1" s="1270"/>
      <c r="ABG1" s="1270"/>
      <c r="ABH1" s="1270"/>
      <c r="ABI1" s="1270"/>
      <c r="ABJ1" s="258">
        <f>ABA1+1</f>
        <v>75</v>
      </c>
      <c r="ABL1" s="1270" t="str">
        <f>ABC1</f>
        <v>ENTRADAS DEL MES DE JUNIO    2023</v>
      </c>
      <c r="ABM1" s="1270"/>
      <c r="ABN1" s="1270"/>
      <c r="ABO1" s="1270"/>
      <c r="ABP1" s="1270"/>
      <c r="ABQ1" s="1270"/>
      <c r="ABR1" s="1270"/>
      <c r="ABS1" s="258">
        <f>ABJ1+1</f>
        <v>76</v>
      </c>
      <c r="ABU1" s="1270" t="str">
        <f>ABL1</f>
        <v>ENTRADAS DEL MES DE JUNIO    2023</v>
      </c>
      <c r="ABV1" s="1270"/>
      <c r="ABW1" s="1270"/>
      <c r="ABX1" s="1270"/>
      <c r="ABY1" s="1270"/>
      <c r="ABZ1" s="1270"/>
      <c r="ACA1" s="1270"/>
      <c r="ACB1" s="258">
        <f>ABS1+1</f>
        <v>77</v>
      </c>
      <c r="ACD1" s="1270" t="str">
        <f>ABU1</f>
        <v>ENTRADAS DEL MES DE JUNIO    2023</v>
      </c>
      <c r="ACE1" s="1270"/>
      <c r="ACF1" s="1270"/>
      <c r="ACG1" s="1270"/>
      <c r="ACH1" s="1270"/>
      <c r="ACI1" s="1270"/>
      <c r="ACJ1" s="1270"/>
      <c r="ACK1" s="258">
        <f>ACB1+1</f>
        <v>78</v>
      </c>
      <c r="ACM1" s="1270" t="str">
        <f>ACD1</f>
        <v>ENTRADAS DEL MES DE JUNIO    2023</v>
      </c>
      <c r="ACN1" s="1270"/>
      <c r="ACO1" s="1270"/>
      <c r="ACP1" s="1270"/>
      <c r="ACQ1" s="1270"/>
      <c r="ACR1" s="1270"/>
      <c r="ACS1" s="1270"/>
      <c r="ACT1" s="258">
        <f>ACK1+1</f>
        <v>79</v>
      </c>
      <c r="ACV1" s="1270" t="str">
        <f>ACM1</f>
        <v>ENTRADAS DEL MES DE JUNIO    2023</v>
      </c>
      <c r="ACW1" s="1270"/>
      <c r="ACX1" s="1270"/>
      <c r="ACY1" s="1270"/>
      <c r="ACZ1" s="1270"/>
      <c r="ADA1" s="1270"/>
      <c r="ADB1" s="1270"/>
      <c r="ADC1" s="258">
        <f>ACT1+1</f>
        <v>80</v>
      </c>
      <c r="ADE1" s="1270" t="str">
        <f>ACV1</f>
        <v>ENTRADAS DEL MES DE JUNIO    2023</v>
      </c>
      <c r="ADF1" s="1270"/>
      <c r="ADG1" s="1270"/>
      <c r="ADH1" s="1270"/>
      <c r="ADI1" s="1270"/>
      <c r="ADJ1" s="1270"/>
      <c r="ADK1" s="1270"/>
      <c r="ADL1" s="258">
        <f>ADC1+1</f>
        <v>81</v>
      </c>
      <c r="ADN1" s="1270" t="str">
        <f>ADE1</f>
        <v>ENTRADAS DEL MES DE JUNIO    2023</v>
      </c>
      <c r="ADO1" s="1270"/>
      <c r="ADP1" s="1270"/>
      <c r="ADQ1" s="1270"/>
      <c r="ADR1" s="1270"/>
      <c r="ADS1" s="1270"/>
      <c r="ADT1" s="1270"/>
      <c r="ADU1" s="258">
        <f>ADL1+1</f>
        <v>82</v>
      </c>
      <c r="ADW1" s="1270" t="str">
        <f>ADN1</f>
        <v>ENTRADAS DEL MES DE JUNIO    2023</v>
      </c>
      <c r="ADX1" s="1270"/>
      <c r="ADY1" s="1270"/>
      <c r="ADZ1" s="1270"/>
      <c r="AEA1" s="1270"/>
      <c r="AEB1" s="1270"/>
      <c r="AEC1" s="1270"/>
      <c r="AED1" s="258">
        <f>ADU1+1</f>
        <v>83</v>
      </c>
      <c r="AEF1" s="1270" t="str">
        <f>ADW1</f>
        <v>ENTRADAS DEL MES DE JUNIO    2023</v>
      </c>
      <c r="AEG1" s="1270"/>
      <c r="AEH1" s="1270"/>
      <c r="AEI1" s="1270"/>
      <c r="AEJ1" s="1270"/>
      <c r="AEK1" s="1270"/>
      <c r="AEL1" s="1270"/>
      <c r="AEM1" s="258">
        <f>AED1+1</f>
        <v>84</v>
      </c>
      <c r="AEO1" s="1270" t="str">
        <f>AEF1</f>
        <v>ENTRADAS DEL MES DE JUNIO    2023</v>
      </c>
      <c r="AEP1" s="1270"/>
      <c r="AEQ1" s="1270"/>
      <c r="AER1" s="1270"/>
      <c r="AES1" s="1270"/>
      <c r="AET1" s="1270"/>
      <c r="AEU1" s="1270"/>
      <c r="AEV1" s="258">
        <f>AEM1+1</f>
        <v>85</v>
      </c>
      <c r="AEX1" s="1270" t="str">
        <f>AEO1</f>
        <v>ENTRADAS DEL MES DE JUNIO    2023</v>
      </c>
      <c r="AEY1" s="1270"/>
      <c r="AEZ1" s="1270"/>
      <c r="AFA1" s="1270"/>
      <c r="AFB1" s="1270"/>
      <c r="AFC1" s="1270"/>
      <c r="AFD1" s="127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52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35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45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2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6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6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6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6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6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6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9" t="s">
        <v>189</v>
      </c>
      <c r="BT5" s="106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84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90" t="s">
        <v>189</v>
      </c>
      <c r="CN5" s="1084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/>
      <c r="CX5" s="584"/>
      <c r="CY5" s="585"/>
      <c r="CZ5" s="586"/>
      <c r="DA5" s="587"/>
      <c r="DB5" s="584"/>
      <c r="DC5" s="744"/>
      <c r="DD5" s="134">
        <f>DA5-DC5</f>
        <v>0</v>
      </c>
      <c r="DE5" s="371"/>
      <c r="DG5" s="589"/>
      <c r="DH5" s="747"/>
      <c r="DI5" s="590"/>
      <c r="DJ5" s="586"/>
      <c r="DK5" s="587"/>
      <c r="DL5" s="584"/>
      <c r="DM5" s="744"/>
      <c r="DN5" s="134">
        <f>DK5-DM5</f>
        <v>0</v>
      </c>
      <c r="DO5" s="371"/>
      <c r="DQ5" s="597"/>
      <c r="DR5" s="1153"/>
      <c r="DS5" s="590"/>
      <c r="DT5" s="586"/>
      <c r="DU5" s="587"/>
      <c r="DV5" s="584"/>
      <c r="DW5" s="744"/>
      <c r="DX5" s="134">
        <f>DU5-DW5</f>
        <v>0</v>
      </c>
      <c r="DY5" s="233"/>
      <c r="EA5" s="589"/>
      <c r="EB5" s="1151"/>
      <c r="EC5" s="590"/>
      <c r="ED5" s="586"/>
      <c r="EE5" s="587"/>
      <c r="EF5" s="584"/>
      <c r="EG5" s="744"/>
      <c r="EH5" s="134">
        <f>EE5-EG5</f>
        <v>0</v>
      </c>
      <c r="EI5" s="371"/>
      <c r="EJ5" s="74" t="s">
        <v>49</v>
      </c>
      <c r="EK5" s="589"/>
      <c r="EL5" s="1151"/>
      <c r="EM5" s="590"/>
      <c r="EN5" s="586"/>
      <c r="EO5" s="587"/>
      <c r="EP5" s="584"/>
      <c r="EQ5" s="744"/>
      <c r="ER5" s="134">
        <f>EO5-EQ5</f>
        <v>0</v>
      </c>
      <c r="ES5" s="371"/>
      <c r="ET5" s="74" t="s">
        <v>49</v>
      </c>
      <c r="EU5" s="583"/>
      <c r="EV5" s="1151"/>
      <c r="EW5" s="585"/>
      <c r="EX5" s="586"/>
      <c r="EY5" s="587"/>
      <c r="EZ5" s="584"/>
      <c r="FA5" s="568"/>
      <c r="FB5" s="134">
        <f>EY5-FA5</f>
        <v>0</v>
      </c>
      <c r="FC5" s="371"/>
      <c r="FE5" s="589"/>
      <c r="FF5" s="584"/>
      <c r="FG5" s="590"/>
      <c r="FH5" s="586"/>
      <c r="FI5" s="587"/>
      <c r="FJ5" s="584"/>
      <c r="FK5" s="568"/>
      <c r="FL5" s="134">
        <f>FI5-FK5</f>
        <v>0</v>
      </c>
      <c r="FM5" s="371"/>
      <c r="FO5" s="597"/>
      <c r="FP5" s="584"/>
      <c r="FQ5" s="590"/>
      <c r="FR5" s="586"/>
      <c r="FS5" s="587"/>
      <c r="FT5" s="584"/>
      <c r="FU5" s="744"/>
      <c r="FV5" s="134">
        <f>FS5-FU5</f>
        <v>0</v>
      </c>
      <c r="FW5" s="371"/>
      <c r="FY5" s="626"/>
      <c r="FZ5" s="584"/>
      <c r="GA5" s="590"/>
      <c r="GB5" s="588"/>
      <c r="GC5" s="587"/>
      <c r="GD5" s="584"/>
      <c r="GE5" s="744"/>
      <c r="GF5" s="134">
        <f>GC5-GE5</f>
        <v>0</v>
      </c>
      <c r="GG5" s="371"/>
      <c r="GI5" s="931"/>
      <c r="GJ5" s="584"/>
      <c r="GK5" s="584"/>
      <c r="GL5" s="588"/>
      <c r="GM5" s="587"/>
      <c r="GN5" s="584"/>
      <c r="GO5" s="744"/>
      <c r="GP5" s="134">
        <f>GM5-GO5</f>
        <v>0</v>
      </c>
      <c r="GQ5" s="371"/>
      <c r="GS5" s="931"/>
      <c r="GT5" s="584"/>
      <c r="GU5" s="584"/>
      <c r="GV5" s="588"/>
      <c r="GW5" s="587"/>
      <c r="GX5" s="584"/>
      <c r="GY5" s="744"/>
      <c r="GZ5" s="134">
        <f>GW5-GY5</f>
        <v>0</v>
      </c>
      <c r="HA5" s="371"/>
      <c r="HC5" s="1142"/>
      <c r="HD5" s="584"/>
      <c r="HE5" s="590"/>
      <c r="HF5" s="588"/>
      <c r="HG5" s="587"/>
      <c r="HH5" s="584"/>
      <c r="HI5" s="744"/>
      <c r="HJ5" s="134">
        <f>HG5-HI5</f>
        <v>0</v>
      </c>
      <c r="HK5" s="371"/>
      <c r="HM5" s="589"/>
      <c r="HN5" s="584"/>
      <c r="HO5" s="590"/>
      <c r="HP5" s="586"/>
      <c r="HQ5" s="587"/>
      <c r="HR5" s="584"/>
      <c r="HS5" s="568"/>
      <c r="HT5" s="134">
        <f>HQ5-HS5</f>
        <v>0</v>
      </c>
      <c r="HU5" s="371"/>
      <c r="HW5" s="931"/>
      <c r="HX5" s="584"/>
      <c r="HY5" s="590"/>
      <c r="HZ5" s="586"/>
      <c r="IA5" s="587"/>
      <c r="IB5" s="584"/>
      <c r="IC5" s="744"/>
      <c r="ID5" s="134">
        <f>IA5-IC5</f>
        <v>0</v>
      </c>
      <c r="IE5" s="371"/>
      <c r="IG5" s="583"/>
      <c r="IH5" s="584"/>
      <c r="II5" s="585"/>
      <c r="IJ5" s="586"/>
      <c r="IK5" s="587"/>
      <c r="IL5" s="584"/>
      <c r="IM5" s="744"/>
      <c r="IN5" s="134">
        <f>IK5-IM5</f>
        <v>0</v>
      </c>
      <c r="IO5" s="371"/>
      <c r="IQ5" s="583"/>
      <c r="IR5" s="584"/>
      <c r="IS5" s="585"/>
      <c r="IT5" s="586"/>
      <c r="IU5" s="587"/>
      <c r="IV5" s="584"/>
      <c r="IW5" s="744"/>
      <c r="IX5" s="134">
        <f>IU5-IW5</f>
        <v>0</v>
      </c>
      <c r="IY5" s="371"/>
      <c r="JA5" s="589"/>
      <c r="JB5" s="584"/>
      <c r="JC5" s="585"/>
      <c r="JD5" s="586"/>
      <c r="JE5" s="587"/>
      <c r="JF5" s="584"/>
      <c r="JG5" s="744"/>
      <c r="JH5" s="134">
        <f>JE5-JG5</f>
        <v>0</v>
      </c>
      <c r="JI5" s="371"/>
      <c r="JK5" s="1277"/>
      <c r="JL5" s="599"/>
      <c r="JM5" s="590"/>
      <c r="JN5" s="586"/>
      <c r="JO5" s="587"/>
      <c r="JP5" s="584"/>
      <c r="JQ5" s="568"/>
      <c r="JR5" s="134">
        <f>JO5-JQ5</f>
        <v>0</v>
      </c>
      <c r="JS5" s="371"/>
      <c r="JU5" s="583"/>
      <c r="JV5" s="584"/>
      <c r="JW5" s="585"/>
      <c r="JX5" s="586"/>
      <c r="JY5" s="587"/>
      <c r="JZ5" s="584"/>
      <c r="KA5" s="744"/>
      <c r="KB5" s="134">
        <f>JY5-KA5</f>
        <v>0</v>
      </c>
      <c r="KC5" s="371"/>
      <c r="KE5" s="1276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9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90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589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31"/>
      <c r="GJ6" s="598"/>
      <c r="GK6" s="589"/>
      <c r="GL6" s="589"/>
      <c r="GM6" s="589"/>
      <c r="GN6" s="589"/>
      <c r="GO6" s="584"/>
      <c r="GQ6" s="233"/>
      <c r="GS6" s="931"/>
      <c r="GT6" s="598"/>
      <c r="GU6" s="589"/>
      <c r="GV6" s="589"/>
      <c r="GW6" s="589"/>
      <c r="GX6" s="589"/>
      <c r="GY6" s="584"/>
      <c r="HA6" s="233"/>
      <c r="HC6" s="932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31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127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276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/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/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/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/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/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/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/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/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/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/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/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/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/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/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/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/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/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/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/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/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/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/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/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/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/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/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/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/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/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/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/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/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/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/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/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/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/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/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/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/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/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/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/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/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/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/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/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/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/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/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/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/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/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/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/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/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/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/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/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/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/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/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/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/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/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/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/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/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/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/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/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/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/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/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/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/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/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/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/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/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/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/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/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/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/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/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/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/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/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/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/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/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/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/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/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/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/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/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/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/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/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/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/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/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/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/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/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/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/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/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/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/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/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/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/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/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/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/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/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/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/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/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/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/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/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/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/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/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/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/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/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/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/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/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/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/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/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/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/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/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/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/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/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/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/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/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/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/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/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/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/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/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/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/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/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/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/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/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/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/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/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/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/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/>
      <c r="CZ29" s="91"/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/>
      <c r="CZ30" s="68"/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/>
      <c r="JD30" s="68"/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2"/>
      <c r="GK31" s="52"/>
      <c r="GL31" s="300"/>
      <c r="GM31" s="301"/>
      <c r="GN31" s="302"/>
      <c r="GO31" s="303"/>
      <c r="GP31" s="304"/>
      <c r="GQ31" s="375"/>
      <c r="GT31" s="929"/>
      <c r="GU31" s="52"/>
      <c r="GV31" s="300"/>
      <c r="GW31" s="301"/>
      <c r="GX31" s="302"/>
      <c r="GY31" s="303"/>
      <c r="GZ31" s="304"/>
      <c r="HA31" s="375"/>
      <c r="HD31" s="929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2" t="s">
        <v>21</v>
      </c>
      <c r="O33" s="953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21"/>
      <c r="AB33" s="821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30" t="s">
        <v>21</v>
      </c>
      <c r="BM33" s="831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10" t="s">
        <v>21</v>
      </c>
      <c r="GC33" s="811"/>
      <c r="GD33" s="137">
        <f>GB32-GD32</f>
        <v>0</v>
      </c>
      <c r="GL33" s="810" t="s">
        <v>21</v>
      </c>
      <c r="GM33" s="811"/>
      <c r="GN33" s="137">
        <f>GL32-GN32</f>
        <v>0</v>
      </c>
      <c r="GV33" s="927" t="s">
        <v>21</v>
      </c>
      <c r="GW33" s="928"/>
      <c r="GX33" s="137">
        <f>GV32-GX32</f>
        <v>0</v>
      </c>
      <c r="HF33" s="927" t="s">
        <v>21</v>
      </c>
      <c r="HG33" s="928"/>
      <c r="HH33" s="137">
        <f>HF32-HH32</f>
        <v>0</v>
      </c>
      <c r="HP33" s="927" t="s">
        <v>21</v>
      </c>
      <c r="HQ33" s="928"/>
      <c r="HR33" s="137">
        <f>HP32-HR32</f>
        <v>0</v>
      </c>
      <c r="HZ33" s="927" t="s">
        <v>21</v>
      </c>
      <c r="IA33" s="928"/>
      <c r="IB33" s="137">
        <f>IC5-IB32</f>
        <v>0</v>
      </c>
      <c r="IJ33" s="810" t="s">
        <v>21</v>
      </c>
      <c r="IK33" s="811"/>
      <c r="IL33" s="137">
        <f>IM5-IL32</f>
        <v>0</v>
      </c>
      <c r="IT33" s="810" t="s">
        <v>21</v>
      </c>
      <c r="IU33" s="811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72" t="s">
        <v>21</v>
      </c>
      <c r="SB33" s="1273"/>
      <c r="SC33" s="137">
        <f>SUM(SD5-SC32)</f>
        <v>0</v>
      </c>
      <c r="SK33" s="1272" t="s">
        <v>21</v>
      </c>
      <c r="SL33" s="1273"/>
      <c r="SM33" s="137">
        <f>SUM(SN5-SM32)</f>
        <v>0</v>
      </c>
      <c r="SU33" s="1272" t="s">
        <v>21</v>
      </c>
      <c r="SV33" s="1273"/>
      <c r="SW33" s="208">
        <f>SUM(SX5-SW32)</f>
        <v>0</v>
      </c>
      <c r="TE33" s="1272" t="s">
        <v>21</v>
      </c>
      <c r="TF33" s="1273"/>
      <c r="TG33" s="137">
        <f>SUM(TH5-TG32)</f>
        <v>0</v>
      </c>
      <c r="TO33" s="1272" t="s">
        <v>21</v>
      </c>
      <c r="TP33" s="1273"/>
      <c r="TQ33" s="137">
        <f>SUM(TR5-TQ32)</f>
        <v>0</v>
      </c>
      <c r="TY33" s="1272" t="s">
        <v>21</v>
      </c>
      <c r="TZ33" s="1273"/>
      <c r="UA33" s="137">
        <f>SUM(UB5-UA32)</f>
        <v>0</v>
      </c>
      <c r="UH33" s="1272" t="s">
        <v>21</v>
      </c>
      <c r="UI33" s="1273"/>
      <c r="UJ33" s="137">
        <f>SUM(UK5-UJ32)</f>
        <v>0</v>
      </c>
      <c r="UQ33" s="1272" t="s">
        <v>21</v>
      </c>
      <c r="UR33" s="1273"/>
      <c r="US33" s="137">
        <f>SUM(UT5-US32)</f>
        <v>0</v>
      </c>
      <c r="UZ33" s="1272" t="s">
        <v>21</v>
      </c>
      <c r="VA33" s="127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72" t="s">
        <v>21</v>
      </c>
      <c r="WB33" s="1273"/>
      <c r="WC33" s="137">
        <f>WD5-WC32</f>
        <v>-22</v>
      </c>
      <c r="WJ33" s="1272" t="s">
        <v>21</v>
      </c>
      <c r="WK33" s="1273"/>
      <c r="WL33" s="137">
        <f>WM5-WL32</f>
        <v>-22</v>
      </c>
      <c r="WS33" s="1272" t="s">
        <v>21</v>
      </c>
      <c r="WT33" s="1273"/>
      <c r="WU33" s="137">
        <f>WV5-WU32</f>
        <v>-22</v>
      </c>
      <c r="XB33" s="1272" t="s">
        <v>21</v>
      </c>
      <c r="XC33" s="1273"/>
      <c r="XD33" s="137">
        <f>XE5-XD32</f>
        <v>-22</v>
      </c>
      <c r="XK33" s="1272" t="s">
        <v>21</v>
      </c>
      <c r="XL33" s="1273"/>
      <c r="XM33" s="137">
        <f>XN5-XM32</f>
        <v>-22</v>
      </c>
      <c r="XT33" s="1272" t="s">
        <v>21</v>
      </c>
      <c r="XU33" s="1273"/>
      <c r="XV33" s="137">
        <f>XW5-XV32</f>
        <v>-22</v>
      </c>
      <c r="YC33" s="1272" t="s">
        <v>21</v>
      </c>
      <c r="YD33" s="1273"/>
      <c r="YE33" s="137">
        <f>YF5-YE32</f>
        <v>-22</v>
      </c>
      <c r="YL33" s="1272" t="s">
        <v>21</v>
      </c>
      <c r="YM33" s="1273"/>
      <c r="YN33" s="137">
        <f>YO5-YN32</f>
        <v>-22</v>
      </c>
      <c r="YU33" s="1272" t="s">
        <v>21</v>
      </c>
      <c r="YV33" s="1273"/>
      <c r="YW33" s="137">
        <f>YX5-YW32</f>
        <v>-22</v>
      </c>
      <c r="ZD33" s="1272" t="s">
        <v>21</v>
      </c>
      <c r="ZE33" s="1273"/>
      <c r="ZF33" s="137">
        <f>ZG5-ZF32</f>
        <v>-22</v>
      </c>
      <c r="ZM33" s="1272" t="s">
        <v>21</v>
      </c>
      <c r="ZN33" s="1273"/>
      <c r="ZO33" s="137">
        <f>ZP5-ZO32</f>
        <v>-22</v>
      </c>
      <c r="ZV33" s="1272" t="s">
        <v>21</v>
      </c>
      <c r="ZW33" s="1273"/>
      <c r="ZX33" s="137">
        <f>ZY5-ZX32</f>
        <v>-22</v>
      </c>
      <c r="AAE33" s="1272" t="s">
        <v>21</v>
      </c>
      <c r="AAF33" s="1273"/>
      <c r="AAG33" s="137">
        <f>AAH5-AAG32</f>
        <v>-22</v>
      </c>
      <c r="AAN33" s="1272" t="s">
        <v>21</v>
      </c>
      <c r="AAO33" s="1273"/>
      <c r="AAP33" s="137">
        <f>AAQ5-AAP32</f>
        <v>-22</v>
      </c>
      <c r="AAW33" s="1272" t="s">
        <v>21</v>
      </c>
      <c r="AAX33" s="1273"/>
      <c r="AAY33" s="137">
        <f>AAZ5-AAY32</f>
        <v>-22</v>
      </c>
      <c r="ABF33" s="1272" t="s">
        <v>21</v>
      </c>
      <c r="ABG33" s="1273"/>
      <c r="ABH33" s="137">
        <f>ABH32-ABF32</f>
        <v>22</v>
      </c>
      <c r="ABO33" s="1272" t="s">
        <v>21</v>
      </c>
      <c r="ABP33" s="1273"/>
      <c r="ABQ33" s="137">
        <f>ABR5-ABQ32</f>
        <v>-22</v>
      </c>
      <c r="ABX33" s="1272" t="s">
        <v>21</v>
      </c>
      <c r="ABY33" s="1273"/>
      <c r="ABZ33" s="137">
        <f>ACA5-ABZ32</f>
        <v>-22</v>
      </c>
      <c r="ACG33" s="1272" t="s">
        <v>21</v>
      </c>
      <c r="ACH33" s="1273"/>
      <c r="ACI33" s="137">
        <f>ACJ5-ACI32</f>
        <v>-22</v>
      </c>
      <c r="ACP33" s="1272" t="s">
        <v>21</v>
      </c>
      <c r="ACQ33" s="1273"/>
      <c r="ACR33" s="137">
        <f>ACS5-ACR32</f>
        <v>-22</v>
      </c>
      <c r="ACY33" s="1272" t="s">
        <v>21</v>
      </c>
      <c r="ACZ33" s="1273"/>
      <c r="ADA33" s="137">
        <f>ADB5-ADA32</f>
        <v>-22</v>
      </c>
      <c r="ADH33" s="1272" t="s">
        <v>21</v>
      </c>
      <c r="ADI33" s="1273"/>
      <c r="ADJ33" s="137">
        <f>ADK5-ADJ32</f>
        <v>-22</v>
      </c>
      <c r="ADQ33" s="1272" t="s">
        <v>21</v>
      </c>
      <c r="ADR33" s="1273"/>
      <c r="ADS33" s="137">
        <f>ADT5-ADS32</f>
        <v>-22</v>
      </c>
      <c r="ADZ33" s="1272" t="s">
        <v>21</v>
      </c>
      <c r="AEA33" s="1273"/>
      <c r="AEB33" s="137">
        <f>AEC5-AEB32</f>
        <v>-22</v>
      </c>
      <c r="AEI33" s="1272" t="s">
        <v>21</v>
      </c>
      <c r="AEJ33" s="1273"/>
      <c r="AEK33" s="137">
        <f>AEL5-AEK32</f>
        <v>-22</v>
      </c>
      <c r="AER33" s="1272" t="s">
        <v>21</v>
      </c>
      <c r="AES33" s="1273"/>
      <c r="AET33" s="137">
        <f>AEU5-AET32</f>
        <v>-22</v>
      </c>
      <c r="AFA33" s="1272" t="s">
        <v>21</v>
      </c>
      <c r="AFB33" s="127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4" t="s">
        <v>4</v>
      </c>
      <c r="O34" s="955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2" t="s">
        <v>4</v>
      </c>
      <c r="BM34" s="833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2" t="s">
        <v>4</v>
      </c>
      <c r="GC34" s="813"/>
      <c r="GD34" s="49"/>
      <c r="GL34" s="812" t="s">
        <v>4</v>
      </c>
      <c r="GM34" s="813"/>
      <c r="GN34" s="49"/>
      <c r="GV34" s="929" t="s">
        <v>4</v>
      </c>
      <c r="GW34" s="930"/>
      <c r="GX34" s="49"/>
      <c r="HF34" s="929" t="s">
        <v>4</v>
      </c>
      <c r="HG34" s="930"/>
      <c r="HH34" s="49"/>
      <c r="HP34" s="929" t="s">
        <v>4</v>
      </c>
      <c r="HQ34" s="930"/>
      <c r="HR34" s="49">
        <v>0</v>
      </c>
      <c r="HZ34" s="929" t="s">
        <v>4</v>
      </c>
      <c r="IA34" s="930"/>
      <c r="IB34" s="49"/>
      <c r="IJ34" s="812" t="s">
        <v>4</v>
      </c>
      <c r="IK34" s="813"/>
      <c r="IL34" s="49"/>
      <c r="IT34" s="812" t="s">
        <v>4</v>
      </c>
      <c r="IU34" s="813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74" t="s">
        <v>4</v>
      </c>
      <c r="SB34" s="1275"/>
      <c r="SC34" s="49"/>
      <c r="SK34" s="1274" t="s">
        <v>4</v>
      </c>
      <c r="SL34" s="1275"/>
      <c r="SM34" s="49"/>
      <c r="SU34" s="1274" t="s">
        <v>4</v>
      </c>
      <c r="SV34" s="1275"/>
      <c r="SW34" s="49"/>
      <c r="TE34" s="1274" t="s">
        <v>4</v>
      </c>
      <c r="TF34" s="1275"/>
      <c r="TG34" s="49"/>
      <c r="TO34" s="1274" t="s">
        <v>4</v>
      </c>
      <c r="TP34" s="1275"/>
      <c r="TQ34" s="49"/>
      <c r="TY34" s="1274" t="s">
        <v>4</v>
      </c>
      <c r="TZ34" s="1275"/>
      <c r="UA34" s="49"/>
      <c r="UH34" s="1274" t="s">
        <v>4</v>
      </c>
      <c r="UI34" s="1275"/>
      <c r="UJ34" s="49"/>
      <c r="UQ34" s="1274" t="s">
        <v>4</v>
      </c>
      <c r="UR34" s="1275"/>
      <c r="US34" s="49"/>
      <c r="UZ34" s="1274" t="s">
        <v>4</v>
      </c>
      <c r="VA34" s="127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74" t="s">
        <v>4</v>
      </c>
      <c r="WB34" s="1275"/>
      <c r="WC34" s="49"/>
      <c r="WJ34" s="1274" t="s">
        <v>4</v>
      </c>
      <c r="WK34" s="1275"/>
      <c r="WL34" s="49"/>
      <c r="WS34" s="1274" t="s">
        <v>4</v>
      </c>
      <c r="WT34" s="1275"/>
      <c r="WU34" s="49"/>
      <c r="XB34" s="1274" t="s">
        <v>4</v>
      </c>
      <c r="XC34" s="1275"/>
      <c r="XD34" s="49"/>
      <c r="XK34" s="1274" t="s">
        <v>4</v>
      </c>
      <c r="XL34" s="1275"/>
      <c r="XM34" s="49"/>
      <c r="XT34" s="1274" t="s">
        <v>4</v>
      </c>
      <c r="XU34" s="1275"/>
      <c r="XV34" s="49"/>
      <c r="YC34" s="1274" t="s">
        <v>4</v>
      </c>
      <c r="YD34" s="1275"/>
      <c r="YE34" s="49"/>
      <c r="YL34" s="1274" t="s">
        <v>4</v>
      </c>
      <c r="YM34" s="1275"/>
      <c r="YN34" s="49"/>
      <c r="YU34" s="1274" t="s">
        <v>4</v>
      </c>
      <c r="YV34" s="1275"/>
      <c r="YW34" s="49"/>
      <c r="ZD34" s="1274" t="s">
        <v>4</v>
      </c>
      <c r="ZE34" s="1275"/>
      <c r="ZF34" s="49"/>
      <c r="ZM34" s="1274" t="s">
        <v>4</v>
      </c>
      <c r="ZN34" s="1275"/>
      <c r="ZO34" s="49"/>
      <c r="ZV34" s="1274" t="s">
        <v>4</v>
      </c>
      <c r="ZW34" s="1275"/>
      <c r="ZX34" s="49"/>
      <c r="AAE34" s="1274" t="s">
        <v>4</v>
      </c>
      <c r="AAF34" s="1275"/>
      <c r="AAG34" s="49"/>
      <c r="AAN34" s="1274" t="s">
        <v>4</v>
      </c>
      <c r="AAO34" s="1275"/>
      <c r="AAP34" s="49"/>
      <c r="AAW34" s="1274" t="s">
        <v>4</v>
      </c>
      <c r="AAX34" s="1275"/>
      <c r="AAY34" s="49"/>
      <c r="ABF34" s="1274" t="s">
        <v>4</v>
      </c>
      <c r="ABG34" s="1275"/>
      <c r="ABH34" s="49"/>
      <c r="ABO34" s="1274" t="s">
        <v>4</v>
      </c>
      <c r="ABP34" s="1275"/>
      <c r="ABQ34" s="49"/>
      <c r="ABX34" s="1274" t="s">
        <v>4</v>
      </c>
      <c r="ABY34" s="1275"/>
      <c r="ABZ34" s="49"/>
      <c r="ACG34" s="1274" t="s">
        <v>4</v>
      </c>
      <c r="ACH34" s="1275"/>
      <c r="ACI34" s="49"/>
      <c r="ACP34" s="1274" t="s">
        <v>4</v>
      </c>
      <c r="ACQ34" s="1275"/>
      <c r="ACR34" s="49"/>
      <c r="ACY34" s="1274" t="s">
        <v>4</v>
      </c>
      <c r="ACZ34" s="1275"/>
      <c r="ADA34" s="49"/>
      <c r="ADH34" s="1274" t="s">
        <v>4</v>
      </c>
      <c r="ADI34" s="1275"/>
      <c r="ADJ34" s="49"/>
      <c r="ADQ34" s="1274" t="s">
        <v>4</v>
      </c>
      <c r="ADR34" s="1275"/>
      <c r="ADS34" s="49"/>
      <c r="ADZ34" s="1274" t="s">
        <v>4</v>
      </c>
      <c r="AEA34" s="1275"/>
      <c r="AEB34" s="49"/>
      <c r="AEI34" s="1274" t="s">
        <v>4</v>
      </c>
      <c r="AEJ34" s="1275"/>
      <c r="AEK34" s="49"/>
      <c r="AER34" s="1274" t="s">
        <v>4</v>
      </c>
      <c r="AES34" s="1275"/>
      <c r="AET34" s="49"/>
      <c r="AFA34" s="1274" t="s">
        <v>4</v>
      </c>
      <c r="AFB34" s="127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87" t="s">
        <v>115</v>
      </c>
      <c r="B5" s="130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87"/>
      <c r="B6" s="1302"/>
      <c r="C6" s="124"/>
      <c r="D6" s="145"/>
      <c r="E6" s="85"/>
      <c r="F6" s="72"/>
    </row>
    <row r="7" spans="1:11" ht="17.25" thickTop="1" thickBot="1" x14ac:dyDescent="0.3">
      <c r="A7" s="321"/>
      <c r="B7" s="8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60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72" t="s">
        <v>21</v>
      </c>
      <c r="E42" s="1273"/>
      <c r="F42" s="137">
        <f>E4+E5-F40+E6</f>
        <v>0</v>
      </c>
    </row>
    <row r="43" spans="1:10" ht="15.75" thickBot="1" x14ac:dyDescent="0.3">
      <c r="A43" s="121"/>
      <c r="D43" s="864" t="s">
        <v>4</v>
      </c>
      <c r="E43" s="8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6" t="s">
        <v>321</v>
      </c>
      <c r="B1" s="1306"/>
      <c r="C1" s="1306"/>
      <c r="D1" s="1306"/>
      <c r="E1" s="1306"/>
      <c r="F1" s="1306"/>
      <c r="G1" s="1306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8"/>
      <c r="C4" s="233"/>
      <c r="D4" s="130"/>
      <c r="E4" s="362"/>
      <c r="F4" s="72"/>
      <c r="G4" s="1001"/>
      <c r="H4" s="144"/>
      <c r="I4" s="374"/>
    </row>
    <row r="5" spans="1:10" ht="14.25" customHeight="1" x14ac:dyDescent="0.25">
      <c r="A5" s="1283" t="s">
        <v>102</v>
      </c>
      <c r="B5" s="1307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283"/>
      <c r="B6" s="130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0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51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7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8">
        <f t="shared" si="3"/>
        <v>80</v>
      </c>
      <c r="E15" s="1118">
        <v>45059</v>
      </c>
      <c r="F15" s="716">
        <f t="shared" si="0"/>
        <v>80</v>
      </c>
      <c r="G15" s="819" t="s">
        <v>202</v>
      </c>
      <c r="H15" s="820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8">
        <f t="shared" si="3"/>
        <v>100</v>
      </c>
      <c r="E16" s="1118">
        <v>45059</v>
      </c>
      <c r="F16" s="716">
        <f t="shared" si="0"/>
        <v>100</v>
      </c>
      <c r="G16" s="819" t="s">
        <v>207</v>
      </c>
      <c r="H16" s="820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8">
        <f t="shared" si="3"/>
        <v>80</v>
      </c>
      <c r="E17" s="1118">
        <v>45066</v>
      </c>
      <c r="F17" s="716">
        <f t="shared" si="0"/>
        <v>80</v>
      </c>
      <c r="G17" s="819" t="s">
        <v>233</v>
      </c>
      <c r="H17" s="820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8">
        <f t="shared" si="3"/>
        <v>100</v>
      </c>
      <c r="E18" s="1118">
        <v>45068</v>
      </c>
      <c r="F18" s="716">
        <f t="shared" si="0"/>
        <v>100</v>
      </c>
      <c r="G18" s="819" t="s">
        <v>238</v>
      </c>
      <c r="H18" s="820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8">
        <f t="shared" si="3"/>
        <v>80</v>
      </c>
      <c r="E19" s="1118">
        <v>45082</v>
      </c>
      <c r="F19" s="716">
        <f t="shared" si="0"/>
        <v>80</v>
      </c>
      <c r="G19" s="819" t="s">
        <v>308</v>
      </c>
      <c r="H19" s="820">
        <v>48</v>
      </c>
      <c r="I19" s="951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8">
        <f t="shared" si="3"/>
        <v>0</v>
      </c>
      <c r="E20" s="1118"/>
      <c r="F20" s="716">
        <f t="shared" si="0"/>
        <v>0</v>
      </c>
      <c r="G20" s="819"/>
      <c r="H20" s="820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7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7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7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7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7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7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7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7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7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7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7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7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7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7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7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7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7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1004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8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272" t="s">
        <v>21</v>
      </c>
      <c r="E47" s="1273"/>
      <c r="F47" s="137">
        <f>G5-F45</f>
        <v>0</v>
      </c>
    </row>
    <row r="48" spans="1:10" ht="15.75" thickBot="1" x14ac:dyDescent="0.3">
      <c r="A48" s="121"/>
      <c r="D48" s="999" t="s">
        <v>4</v>
      </c>
      <c r="E48" s="1000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0" t="s">
        <v>99</v>
      </c>
      <c r="B1" s="1270"/>
      <c r="C1" s="1270"/>
      <c r="D1" s="1270"/>
      <c r="E1" s="1270"/>
      <c r="F1" s="1270"/>
      <c r="G1" s="1270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283"/>
      <c r="B5" s="1308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283"/>
      <c r="B6" s="130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72" t="s">
        <v>21</v>
      </c>
      <c r="E32" s="127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7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7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7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7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7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72" t="s">
        <v>21</v>
      </c>
      <c r="E29" s="127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9" t="s">
        <v>322</v>
      </c>
      <c r="B1" s="1309"/>
      <c r="C1" s="1309"/>
      <c r="D1" s="1309"/>
      <c r="E1" s="1309"/>
      <c r="F1" s="1309"/>
      <c r="G1" s="130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23"/>
      <c r="H4" s="144"/>
      <c r="I4" s="374"/>
    </row>
    <row r="5" spans="1:10" ht="14.25" customHeight="1" x14ac:dyDescent="0.25">
      <c r="A5" s="1283" t="s">
        <v>102</v>
      </c>
      <c r="B5" s="1308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283"/>
      <c r="B6" s="130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0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7" t="s">
        <v>57</v>
      </c>
      <c r="I8" s="1028" t="s">
        <v>3</v>
      </c>
      <c r="J8" s="1026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34">
        <v>100</v>
      </c>
      <c r="D10" s="1020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51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20">
        <f t="shared" si="0"/>
        <v>30</v>
      </c>
      <c r="E13" s="1121">
        <v>45058</v>
      </c>
      <c r="F13" s="1120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20">
        <f t="shared" si="0"/>
        <v>100</v>
      </c>
      <c r="E14" s="1121">
        <v>45059</v>
      </c>
      <c r="F14" s="1120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20">
        <f t="shared" si="0"/>
        <v>20</v>
      </c>
      <c r="E15" s="1121">
        <v>45059</v>
      </c>
      <c r="F15" s="1120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20">
        <f>10*C16</f>
        <v>50</v>
      </c>
      <c r="E16" s="1121">
        <v>45059</v>
      </c>
      <c r="F16" s="1120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20">
        <f t="shared" ref="D17:D49" si="5">10*C17</f>
        <v>100</v>
      </c>
      <c r="E17" s="1121">
        <v>45061</v>
      </c>
      <c r="F17" s="1120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20">
        <f t="shared" si="5"/>
        <v>500</v>
      </c>
      <c r="E18" s="1121">
        <v>45065</v>
      </c>
      <c r="F18" s="1120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22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22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22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22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23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23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23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23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23">
        <v>45082</v>
      </c>
      <c r="F27" s="718">
        <f t="shared" si="1"/>
        <v>100</v>
      </c>
      <c r="G27" s="720" t="s">
        <v>313</v>
      </c>
      <c r="H27" s="721">
        <v>48</v>
      </c>
      <c r="I27" s="951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23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70"/>
      <c r="F29" s="716">
        <f t="shared" si="1"/>
        <v>0</v>
      </c>
      <c r="G29" s="819"/>
      <c r="H29" s="820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71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71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71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71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71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71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71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71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71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71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71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71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71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71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71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71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71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71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71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71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32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272" t="s">
        <v>21</v>
      </c>
      <c r="E53" s="1273"/>
      <c r="F53" s="137">
        <f>G5-F51</f>
        <v>0</v>
      </c>
    </row>
    <row r="54" spans="1:10" ht="15.75" thickBot="1" x14ac:dyDescent="0.3">
      <c r="A54" s="121"/>
      <c r="D54" s="1021" t="s">
        <v>4</v>
      </c>
      <c r="E54" s="102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9" t="s">
        <v>322</v>
      </c>
      <c r="B1" s="1309"/>
      <c r="C1" s="1309"/>
      <c r="D1" s="1309"/>
      <c r="E1" s="1309"/>
      <c r="F1" s="1309"/>
      <c r="G1" s="130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310" t="s">
        <v>110</v>
      </c>
      <c r="C4" s="233"/>
      <c r="D4" s="130"/>
      <c r="E4" s="362">
        <v>30</v>
      </c>
      <c r="F4" s="72">
        <v>3</v>
      </c>
      <c r="G4" s="1001"/>
      <c r="H4" s="144"/>
      <c r="I4" s="374"/>
    </row>
    <row r="5" spans="1:10" ht="14.25" customHeight="1" x14ac:dyDescent="0.25">
      <c r="A5" s="1283" t="s">
        <v>102</v>
      </c>
      <c r="B5" s="1310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283"/>
      <c r="B6" s="131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1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34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51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7">
        <f t="shared" si="3"/>
        <v>50</v>
      </c>
      <c r="E19" s="1118">
        <v>45059</v>
      </c>
      <c r="F19" s="716">
        <f t="shared" si="0"/>
        <v>50</v>
      </c>
      <c r="G19" s="819" t="s">
        <v>207</v>
      </c>
      <c r="H19" s="820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7">
        <f t="shared" si="3"/>
        <v>50</v>
      </c>
      <c r="E20" s="1118">
        <v>45061</v>
      </c>
      <c r="F20" s="716">
        <f t="shared" si="0"/>
        <v>50</v>
      </c>
      <c r="G20" s="819" t="s">
        <v>209</v>
      </c>
      <c r="H20" s="820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7">
        <f t="shared" si="3"/>
        <v>50</v>
      </c>
      <c r="E21" s="1118">
        <v>45073</v>
      </c>
      <c r="F21" s="716">
        <f t="shared" si="0"/>
        <v>50</v>
      </c>
      <c r="G21" s="819" t="s">
        <v>268</v>
      </c>
      <c r="H21" s="820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7">
        <f t="shared" si="3"/>
        <v>50</v>
      </c>
      <c r="E22" s="1118">
        <v>45075</v>
      </c>
      <c r="F22" s="716">
        <f t="shared" si="0"/>
        <v>50</v>
      </c>
      <c r="G22" s="819" t="s">
        <v>241</v>
      </c>
      <c r="H22" s="820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8"/>
      <c r="B23" s="637">
        <f t="shared" si="2"/>
        <v>329</v>
      </c>
      <c r="C23" s="584">
        <v>3</v>
      </c>
      <c r="D23" s="817">
        <f t="shared" si="3"/>
        <v>30</v>
      </c>
      <c r="E23" s="1110">
        <v>45082</v>
      </c>
      <c r="F23" s="716">
        <f t="shared" si="0"/>
        <v>30</v>
      </c>
      <c r="G23" s="819" t="s">
        <v>309</v>
      </c>
      <c r="H23" s="820">
        <v>52</v>
      </c>
      <c r="I23" s="951">
        <f t="shared" si="4"/>
        <v>3290</v>
      </c>
      <c r="J23" s="603">
        <f t="shared" si="1"/>
        <v>1560</v>
      </c>
    </row>
    <row r="24" spans="1:10" s="602" customFormat="1" x14ac:dyDescent="0.25">
      <c r="A24" s="1008"/>
      <c r="B24" s="681">
        <f t="shared" si="2"/>
        <v>329</v>
      </c>
      <c r="C24" s="584"/>
      <c r="D24" s="817">
        <f t="shared" si="3"/>
        <v>0</v>
      </c>
      <c r="E24" s="1110"/>
      <c r="F24" s="716">
        <f t="shared" si="0"/>
        <v>0</v>
      </c>
      <c r="G24" s="819"/>
      <c r="H24" s="820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8"/>
      <c r="B25" s="681">
        <f t="shared" si="2"/>
        <v>329</v>
      </c>
      <c r="C25" s="584"/>
      <c r="D25" s="489">
        <f t="shared" si="3"/>
        <v>0</v>
      </c>
      <c r="E25" s="1004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8"/>
      <c r="B26" s="681">
        <f t="shared" si="2"/>
        <v>329</v>
      </c>
      <c r="C26" s="584"/>
      <c r="D26" s="489">
        <f t="shared" si="3"/>
        <v>0</v>
      </c>
      <c r="E26" s="1004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8"/>
      <c r="B27" s="681">
        <f t="shared" si="2"/>
        <v>329</v>
      </c>
      <c r="C27" s="584"/>
      <c r="D27" s="489">
        <f t="shared" si="3"/>
        <v>0</v>
      </c>
      <c r="E27" s="1004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8"/>
      <c r="B28" s="681">
        <f t="shared" si="2"/>
        <v>329</v>
      </c>
      <c r="C28" s="584"/>
      <c r="D28" s="489">
        <f t="shared" si="3"/>
        <v>0</v>
      </c>
      <c r="E28" s="1004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8"/>
      <c r="B29" s="681">
        <f t="shared" si="2"/>
        <v>329</v>
      </c>
      <c r="C29" s="584"/>
      <c r="D29" s="489">
        <f t="shared" si="3"/>
        <v>0</v>
      </c>
      <c r="E29" s="1004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8"/>
      <c r="B30" s="681">
        <f t="shared" si="2"/>
        <v>329</v>
      </c>
      <c r="C30" s="584"/>
      <c r="D30" s="489">
        <f t="shared" si="3"/>
        <v>0</v>
      </c>
      <c r="E30" s="1004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8"/>
      <c r="B31" s="681">
        <f t="shared" si="2"/>
        <v>329</v>
      </c>
      <c r="C31" s="584"/>
      <c r="D31" s="489">
        <f t="shared" si="3"/>
        <v>0</v>
      </c>
      <c r="E31" s="1004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8"/>
      <c r="B32" s="681">
        <f t="shared" si="2"/>
        <v>329</v>
      </c>
      <c r="C32" s="584"/>
      <c r="D32" s="489">
        <f t="shared" si="3"/>
        <v>0</v>
      </c>
      <c r="E32" s="1004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8"/>
      <c r="B33" s="681">
        <f t="shared" si="2"/>
        <v>329</v>
      </c>
      <c r="C33" s="584"/>
      <c r="D33" s="489">
        <f t="shared" si="3"/>
        <v>0</v>
      </c>
      <c r="E33" s="1004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8"/>
      <c r="B34" s="681">
        <f t="shared" si="2"/>
        <v>329</v>
      </c>
      <c r="C34" s="584"/>
      <c r="D34" s="489">
        <f t="shared" si="3"/>
        <v>0</v>
      </c>
      <c r="E34" s="1004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8"/>
      <c r="B35" s="681">
        <f t="shared" si="2"/>
        <v>329</v>
      </c>
      <c r="C35" s="584"/>
      <c r="D35" s="489">
        <f t="shared" si="3"/>
        <v>0</v>
      </c>
      <c r="E35" s="1004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8"/>
      <c r="B36" s="681">
        <f t="shared" si="2"/>
        <v>329</v>
      </c>
      <c r="C36" s="584"/>
      <c r="D36" s="489">
        <f t="shared" si="3"/>
        <v>0</v>
      </c>
      <c r="E36" s="1004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8"/>
      <c r="B37" s="681">
        <f t="shared" si="2"/>
        <v>329</v>
      </c>
      <c r="C37" s="584"/>
      <c r="D37" s="489">
        <f t="shared" si="3"/>
        <v>0</v>
      </c>
      <c r="E37" s="1004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8"/>
      <c r="B38" s="681">
        <f t="shared" si="2"/>
        <v>329</v>
      </c>
      <c r="C38" s="584"/>
      <c r="D38" s="48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8"/>
      <c r="B39" s="681">
        <f t="shared" si="2"/>
        <v>329</v>
      </c>
      <c r="C39" s="584"/>
      <c r="D39" s="48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8"/>
      <c r="B40" s="681">
        <f t="shared" si="2"/>
        <v>329</v>
      </c>
      <c r="C40" s="584"/>
      <c r="D40" s="48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8"/>
      <c r="B41" s="681">
        <f t="shared" si="2"/>
        <v>329</v>
      </c>
      <c r="C41" s="584"/>
      <c r="D41" s="48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8"/>
      <c r="B42" s="681">
        <f t="shared" si="2"/>
        <v>329</v>
      </c>
      <c r="C42" s="584"/>
      <c r="D42" s="48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8"/>
      <c r="B43" s="681">
        <f t="shared" si="2"/>
        <v>329</v>
      </c>
      <c r="C43" s="584"/>
      <c r="D43" s="489">
        <f t="shared" si="3"/>
        <v>0</v>
      </c>
      <c r="E43" s="1004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8"/>
      <c r="B44" s="681">
        <f t="shared" si="2"/>
        <v>329</v>
      </c>
      <c r="C44" s="584"/>
      <c r="D44" s="489">
        <f t="shared" si="3"/>
        <v>0</v>
      </c>
      <c r="E44" s="1004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8"/>
      <c r="B45" s="681">
        <f t="shared" si="2"/>
        <v>329</v>
      </c>
      <c r="C45" s="584"/>
      <c r="D45" s="489">
        <f t="shared" si="3"/>
        <v>0</v>
      </c>
      <c r="E45" s="1004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8"/>
      <c r="B46" s="681">
        <f t="shared" si="2"/>
        <v>329</v>
      </c>
      <c r="C46" s="632"/>
      <c r="D46" s="489">
        <f t="shared" si="3"/>
        <v>0</v>
      </c>
      <c r="E46" s="1004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72"/>
      <c r="F47" s="1120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7">
        <f t="shared" si="3"/>
        <v>0</v>
      </c>
      <c r="E48" s="1119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272" t="s">
        <v>21</v>
      </c>
      <c r="E52" s="1273"/>
      <c r="F52" s="137">
        <f>G5-F50</f>
        <v>0</v>
      </c>
    </row>
    <row r="53" spans="1:10" ht="15.75" thickBot="1" x14ac:dyDescent="0.3">
      <c r="A53" s="121"/>
      <c r="D53" s="999" t="s">
        <v>4</v>
      </c>
      <c r="E53" s="1000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13"/>
      <c r="B5" s="1311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13"/>
      <c r="B6" s="1311"/>
      <c r="C6" s="152"/>
      <c r="D6" s="145"/>
      <c r="E6" s="128"/>
      <c r="F6" s="72"/>
      <c r="G6" s="328"/>
    </row>
    <row r="7" spans="1:10" ht="15.75" thickBot="1" x14ac:dyDescent="0.3">
      <c r="B7" s="1312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5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5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5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5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72" t="s">
        <v>21</v>
      </c>
      <c r="E32" s="1273"/>
      <c r="F32" s="137">
        <f>E5-F30+E6+E7</f>
        <v>0</v>
      </c>
    </row>
    <row r="33" spans="1:6" ht="15.75" thickBot="1" x14ac:dyDescent="0.3">
      <c r="A33" s="121"/>
      <c r="D33" s="1021" t="s">
        <v>4</v>
      </c>
      <c r="E33" s="102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284" t="s">
        <v>323</v>
      </c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283" t="s">
        <v>103</v>
      </c>
      <c r="B5" s="1314" t="s">
        <v>104</v>
      </c>
      <c r="C5" s="910">
        <v>63</v>
      </c>
      <c r="D5" s="130">
        <v>45056</v>
      </c>
      <c r="E5" s="441">
        <v>1728.31</v>
      </c>
      <c r="F5" s="72">
        <v>50</v>
      </c>
      <c r="G5" s="873"/>
    </row>
    <row r="6" spans="1:10" ht="15.75" customHeight="1" x14ac:dyDescent="0.3">
      <c r="A6" s="1283"/>
      <c r="B6" s="1314"/>
      <c r="C6" s="910">
        <v>63</v>
      </c>
      <c r="D6" s="130">
        <v>45064</v>
      </c>
      <c r="E6" s="896">
        <v>2367.36</v>
      </c>
      <c r="F6" s="72">
        <v>70</v>
      </c>
      <c r="G6" s="87">
        <f>F39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</row>
    <row r="10" spans="1:10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</row>
    <row r="11" spans="1:10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1">I10-F11</f>
        <v>3365.98</v>
      </c>
      <c r="J11" s="602"/>
    </row>
    <row r="12" spans="1:10" x14ac:dyDescent="0.25">
      <c r="A12" s="54" t="s">
        <v>33</v>
      </c>
      <c r="B12" s="735">
        <f t="shared" ref="B12:B14" si="2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1"/>
        <v>3128.58</v>
      </c>
      <c r="J12" s="602"/>
    </row>
    <row r="13" spans="1:10" x14ac:dyDescent="0.25">
      <c r="B13" s="735">
        <f t="shared" si="2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1"/>
        <v>2888.99</v>
      </c>
      <c r="J13" s="602"/>
    </row>
    <row r="14" spans="1:10" x14ac:dyDescent="0.25">
      <c r="A14" s="19"/>
      <c r="B14" s="735">
        <f t="shared" si="2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1"/>
        <v>2196.1099999999997</v>
      </c>
      <c r="J14" s="602"/>
    </row>
    <row r="15" spans="1:10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1"/>
        <v>1957.7299999999996</v>
      </c>
      <c r="J15" s="602"/>
    </row>
    <row r="16" spans="1:10" x14ac:dyDescent="0.25">
      <c r="B16" s="735">
        <f t="shared" ref="B16:B38" si="3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1"/>
        <v>1890.3599999999997</v>
      </c>
      <c r="J16" s="602"/>
    </row>
    <row r="17" spans="2:9" x14ac:dyDescent="0.25">
      <c r="B17" s="735">
        <f t="shared" si="3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1"/>
        <v>1658.0599999999997</v>
      </c>
    </row>
    <row r="18" spans="2:9" x14ac:dyDescent="0.25">
      <c r="B18" s="735">
        <f t="shared" si="3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1"/>
        <v>1422.5399999999997</v>
      </c>
    </row>
    <row r="19" spans="2:9" x14ac:dyDescent="0.25">
      <c r="B19" s="653">
        <f t="shared" si="3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1"/>
        <v>1388.3599999999997</v>
      </c>
    </row>
    <row r="20" spans="2:9" x14ac:dyDescent="0.25">
      <c r="B20" s="735">
        <f t="shared" si="3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</row>
    <row r="21" spans="2:9" x14ac:dyDescent="0.25">
      <c r="B21" s="735">
        <f t="shared" si="3"/>
        <v>41</v>
      </c>
      <c r="C21" s="584"/>
      <c r="D21" s="719">
        <v>0</v>
      </c>
      <c r="E21" s="1173"/>
      <c r="F21" s="1174">
        <f t="shared" ref="F21:F33" si="4">D21</f>
        <v>0</v>
      </c>
      <c r="G21" s="720"/>
      <c r="H21" s="721"/>
      <c r="I21" s="568">
        <f t="shared" ref="I21:I34" si="5">I20-F21</f>
        <v>1388.3599999999997</v>
      </c>
    </row>
    <row r="22" spans="2:9" x14ac:dyDescent="0.25">
      <c r="B22" s="735">
        <f t="shared" si="3"/>
        <v>41</v>
      </c>
      <c r="C22" s="584"/>
      <c r="D22" s="719">
        <v>0</v>
      </c>
      <c r="E22" s="1173"/>
      <c r="F22" s="1174">
        <f t="shared" si="4"/>
        <v>0</v>
      </c>
      <c r="G22" s="720"/>
      <c r="H22" s="721"/>
      <c r="I22" s="568">
        <f t="shared" si="5"/>
        <v>1388.3599999999997</v>
      </c>
    </row>
    <row r="23" spans="2:9" x14ac:dyDescent="0.25">
      <c r="B23" s="735">
        <f t="shared" si="3"/>
        <v>41</v>
      </c>
      <c r="C23" s="584"/>
      <c r="D23" s="719">
        <v>0</v>
      </c>
      <c r="E23" s="1173"/>
      <c r="F23" s="1174">
        <f t="shared" si="4"/>
        <v>0</v>
      </c>
      <c r="G23" s="720"/>
      <c r="H23" s="721"/>
      <c r="I23" s="568">
        <f t="shared" si="5"/>
        <v>1388.3599999999997</v>
      </c>
    </row>
    <row r="24" spans="2:9" x14ac:dyDescent="0.25">
      <c r="B24" s="735">
        <f t="shared" si="3"/>
        <v>41</v>
      </c>
      <c r="C24" s="584"/>
      <c r="D24" s="719">
        <v>0</v>
      </c>
      <c r="E24" s="1173"/>
      <c r="F24" s="1174">
        <f t="shared" si="4"/>
        <v>0</v>
      </c>
      <c r="G24" s="720"/>
      <c r="H24" s="721"/>
      <c r="I24" s="568">
        <f t="shared" si="5"/>
        <v>1388.3599999999997</v>
      </c>
    </row>
    <row r="25" spans="2:9" x14ac:dyDescent="0.25">
      <c r="B25" s="735">
        <f t="shared" si="3"/>
        <v>41</v>
      </c>
      <c r="C25" s="584"/>
      <c r="D25" s="719">
        <v>0</v>
      </c>
      <c r="E25" s="1173"/>
      <c r="F25" s="1174">
        <f t="shared" si="4"/>
        <v>0</v>
      </c>
      <c r="G25" s="720"/>
      <c r="H25" s="721"/>
      <c r="I25" s="568">
        <f t="shared" si="5"/>
        <v>1388.3599999999997</v>
      </c>
    </row>
    <row r="26" spans="2:9" x14ac:dyDescent="0.25">
      <c r="B26" s="735">
        <f t="shared" si="3"/>
        <v>41</v>
      </c>
      <c r="C26" s="584"/>
      <c r="D26" s="719">
        <v>0</v>
      </c>
      <c r="E26" s="1173"/>
      <c r="F26" s="1174">
        <f t="shared" si="4"/>
        <v>0</v>
      </c>
      <c r="G26" s="720"/>
      <c r="H26" s="721"/>
      <c r="I26" s="568">
        <f t="shared" si="5"/>
        <v>1388.3599999999997</v>
      </c>
    </row>
    <row r="27" spans="2:9" x14ac:dyDescent="0.25">
      <c r="B27" s="735">
        <f t="shared" si="3"/>
        <v>41</v>
      </c>
      <c r="C27" s="584"/>
      <c r="D27" s="719">
        <v>0</v>
      </c>
      <c r="E27" s="1173"/>
      <c r="F27" s="1174">
        <f t="shared" si="4"/>
        <v>0</v>
      </c>
      <c r="G27" s="720"/>
      <c r="H27" s="721"/>
      <c r="I27" s="568">
        <f t="shared" si="5"/>
        <v>1388.3599999999997</v>
      </c>
    </row>
    <row r="28" spans="2:9" x14ac:dyDescent="0.25">
      <c r="B28" s="735">
        <f t="shared" si="3"/>
        <v>41</v>
      </c>
      <c r="C28" s="584"/>
      <c r="D28" s="719">
        <v>0</v>
      </c>
      <c r="E28" s="1173"/>
      <c r="F28" s="1174">
        <f t="shared" si="4"/>
        <v>0</v>
      </c>
      <c r="G28" s="720"/>
      <c r="H28" s="721"/>
      <c r="I28" s="568">
        <f t="shared" si="5"/>
        <v>1388.3599999999997</v>
      </c>
    </row>
    <row r="29" spans="2:9" x14ac:dyDescent="0.25">
      <c r="B29" s="735">
        <f t="shared" si="3"/>
        <v>41</v>
      </c>
      <c r="C29" s="584"/>
      <c r="D29" s="719">
        <v>0</v>
      </c>
      <c r="E29" s="1173"/>
      <c r="F29" s="1174">
        <f t="shared" si="4"/>
        <v>0</v>
      </c>
      <c r="G29" s="720"/>
      <c r="H29" s="721"/>
      <c r="I29" s="568">
        <f t="shared" si="5"/>
        <v>1388.3599999999997</v>
      </c>
    </row>
    <row r="30" spans="2:9" x14ac:dyDescent="0.25">
      <c r="B30" s="735">
        <f t="shared" si="3"/>
        <v>41</v>
      </c>
      <c r="C30" s="584"/>
      <c r="D30" s="719">
        <v>0</v>
      </c>
      <c r="E30" s="1173"/>
      <c r="F30" s="1174">
        <f t="shared" si="4"/>
        <v>0</v>
      </c>
      <c r="G30" s="720"/>
      <c r="H30" s="721"/>
      <c r="I30" s="568">
        <f t="shared" si="5"/>
        <v>1388.3599999999997</v>
      </c>
    </row>
    <row r="31" spans="2:9" x14ac:dyDescent="0.25">
      <c r="B31" s="735">
        <f t="shared" si="3"/>
        <v>41</v>
      </c>
      <c r="C31" s="584"/>
      <c r="D31" s="719">
        <v>0</v>
      </c>
      <c r="E31" s="1173"/>
      <c r="F31" s="1174">
        <f t="shared" si="4"/>
        <v>0</v>
      </c>
      <c r="G31" s="720"/>
      <c r="H31" s="721"/>
      <c r="I31" s="568">
        <f t="shared" si="5"/>
        <v>1388.3599999999997</v>
      </c>
    </row>
    <row r="32" spans="2:9" x14ac:dyDescent="0.25">
      <c r="B32" s="735">
        <f t="shared" si="3"/>
        <v>41</v>
      </c>
      <c r="C32" s="584"/>
      <c r="D32" s="719">
        <v>0</v>
      </c>
      <c r="E32" s="1173"/>
      <c r="F32" s="1174">
        <f t="shared" si="4"/>
        <v>0</v>
      </c>
      <c r="G32" s="720"/>
      <c r="H32" s="721"/>
      <c r="I32" s="568">
        <f t="shared" si="5"/>
        <v>1388.3599999999997</v>
      </c>
    </row>
    <row r="33" spans="1:9" x14ac:dyDescent="0.25">
      <c r="B33" s="735">
        <f t="shared" si="3"/>
        <v>41</v>
      </c>
      <c r="C33" s="584"/>
      <c r="D33" s="719">
        <v>0</v>
      </c>
      <c r="E33" s="1173"/>
      <c r="F33" s="1174">
        <f t="shared" si="4"/>
        <v>0</v>
      </c>
      <c r="G33" s="720"/>
      <c r="H33" s="721"/>
      <c r="I33" s="568">
        <f t="shared" si="5"/>
        <v>1388.3599999999997</v>
      </c>
    </row>
    <row r="34" spans="1:9" x14ac:dyDescent="0.25">
      <c r="B34" s="735">
        <f t="shared" si="3"/>
        <v>41</v>
      </c>
      <c r="C34" s="584"/>
      <c r="D34" s="719">
        <v>0</v>
      </c>
      <c r="E34" s="1173"/>
      <c r="F34" s="1174">
        <f t="shared" si="0"/>
        <v>0</v>
      </c>
      <c r="G34" s="720"/>
      <c r="H34" s="721"/>
      <c r="I34" s="568">
        <f t="shared" si="5"/>
        <v>1388.3599999999997</v>
      </c>
    </row>
    <row r="35" spans="1:9" x14ac:dyDescent="0.25">
      <c r="B35" s="735">
        <f t="shared" si="3"/>
        <v>41</v>
      </c>
      <c r="C35" s="632"/>
      <c r="D35" s="719">
        <v>0</v>
      </c>
      <c r="E35" s="1173"/>
      <c r="F35" s="1174">
        <f t="shared" si="0"/>
        <v>0</v>
      </c>
      <c r="G35" s="720"/>
      <c r="H35" s="721"/>
      <c r="I35" s="568">
        <f t="shared" si="1"/>
        <v>1388.3599999999997</v>
      </c>
    </row>
    <row r="36" spans="1:9" x14ac:dyDescent="0.25">
      <c r="B36" s="735">
        <f t="shared" si="3"/>
        <v>41</v>
      </c>
      <c r="C36" s="632"/>
      <c r="D36" s="719">
        <v>0</v>
      </c>
      <c r="E36" s="1173"/>
      <c r="F36" s="1174">
        <f t="shared" si="0"/>
        <v>0</v>
      </c>
      <c r="G36" s="720"/>
      <c r="H36" s="721"/>
      <c r="I36" s="568">
        <f t="shared" si="1"/>
        <v>1388.3599999999997</v>
      </c>
    </row>
    <row r="37" spans="1:9" x14ac:dyDescent="0.25">
      <c r="B37" s="387">
        <f t="shared" si="3"/>
        <v>41</v>
      </c>
      <c r="C37" s="15"/>
      <c r="D37" s="719">
        <v>0</v>
      </c>
      <c r="E37" s="1173"/>
      <c r="F37" s="1174">
        <f t="shared" si="0"/>
        <v>0</v>
      </c>
      <c r="G37" s="720"/>
      <c r="H37" s="721"/>
      <c r="I37" s="568">
        <f t="shared" si="1"/>
        <v>1388.3599999999997</v>
      </c>
    </row>
    <row r="38" spans="1:9" ht="15.75" thickBot="1" x14ac:dyDescent="0.3">
      <c r="A38" s="117"/>
      <c r="B38" s="849">
        <f t="shared" si="3"/>
        <v>41</v>
      </c>
      <c r="C38" s="37"/>
      <c r="D38" s="573">
        <v>0</v>
      </c>
      <c r="E38" s="1058"/>
      <c r="F38" s="1059">
        <f t="shared" si="0"/>
        <v>0</v>
      </c>
      <c r="G38" s="738"/>
      <c r="H38" s="780"/>
      <c r="I38" s="568">
        <f t="shared" si="1"/>
        <v>1388.3599999999997</v>
      </c>
    </row>
    <row r="39" spans="1: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272" t="s">
        <v>21</v>
      </c>
      <c r="E41" s="1273"/>
      <c r="F41" s="137">
        <f>E5+E6-F39+E7+E4</f>
        <v>1388.3600000000001</v>
      </c>
    </row>
    <row r="42" spans="1:9" ht="15.75" thickBot="1" x14ac:dyDescent="0.3">
      <c r="A42" s="121"/>
      <c r="D42" s="871" t="s">
        <v>4</v>
      </c>
      <c r="E42" s="872"/>
      <c r="F42" s="49">
        <f>F5+F6-C39+F7+F4</f>
        <v>41</v>
      </c>
    </row>
    <row r="43" spans="1:9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287"/>
      <c r="B6" s="131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87"/>
      <c r="B7" s="1316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72" t="s">
        <v>21</v>
      </c>
      <c r="E30" s="127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83"/>
      <c r="B5" s="1317" t="s">
        <v>119</v>
      </c>
      <c r="C5" s="65"/>
      <c r="D5" s="130"/>
      <c r="E5" s="441"/>
      <c r="F5" s="72"/>
      <c r="G5" s="877"/>
    </row>
    <row r="6" spans="1:9" x14ac:dyDescent="0.25">
      <c r="A6" s="1283"/>
      <c r="B6" s="131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0</v>
      </c>
    </row>
    <row r="10" spans="1:9" x14ac:dyDescent="0.25">
      <c r="B10" s="735">
        <f>B9-C10</f>
        <v>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0</v>
      </c>
    </row>
    <row r="11" spans="1:9" x14ac:dyDescent="0.25">
      <c r="B11" s="735">
        <f>B10-C11</f>
        <v>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0</v>
      </c>
    </row>
    <row r="12" spans="1:9" x14ac:dyDescent="0.25">
      <c r="A12" s="54" t="s">
        <v>33</v>
      </c>
      <c r="B12" s="735">
        <f t="shared" ref="B12:B14" si="2">B11-C12</f>
        <v>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0</v>
      </c>
    </row>
    <row r="13" spans="1:9" x14ac:dyDescent="0.25">
      <c r="B13" s="735">
        <f t="shared" si="2"/>
        <v>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0</v>
      </c>
    </row>
    <row r="14" spans="1:9" x14ac:dyDescent="0.25">
      <c r="A14" s="19"/>
      <c r="B14" s="735">
        <f t="shared" si="2"/>
        <v>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0</v>
      </c>
    </row>
    <row r="15" spans="1:9" x14ac:dyDescent="0.25">
      <c r="B15" s="735">
        <f>B14-C15</f>
        <v>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0</v>
      </c>
    </row>
    <row r="16" spans="1:9" x14ac:dyDescent="0.25">
      <c r="B16" s="735">
        <f t="shared" ref="B16:B26" si="3">B15-C16</f>
        <v>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0</v>
      </c>
    </row>
    <row r="17" spans="1:9" x14ac:dyDescent="0.25">
      <c r="B17" s="735">
        <f t="shared" si="3"/>
        <v>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0</v>
      </c>
    </row>
    <row r="18" spans="1:9" x14ac:dyDescent="0.25">
      <c r="B18" s="735">
        <f t="shared" si="3"/>
        <v>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0</v>
      </c>
    </row>
    <row r="19" spans="1:9" x14ac:dyDescent="0.25">
      <c r="B19" s="735">
        <f t="shared" si="3"/>
        <v>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0</v>
      </c>
    </row>
    <row r="20" spans="1:9" x14ac:dyDescent="0.25">
      <c r="B20" s="735">
        <f t="shared" si="3"/>
        <v>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0</v>
      </c>
    </row>
    <row r="21" spans="1:9" x14ac:dyDescent="0.25">
      <c r="B21" s="735">
        <f t="shared" si="3"/>
        <v>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0</v>
      </c>
    </row>
    <row r="22" spans="1:9" x14ac:dyDescent="0.25">
      <c r="B22" s="735">
        <f t="shared" si="3"/>
        <v>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0</v>
      </c>
    </row>
    <row r="23" spans="1:9" x14ac:dyDescent="0.25">
      <c r="B23" s="735">
        <f t="shared" si="3"/>
        <v>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0</v>
      </c>
    </row>
    <row r="24" spans="1:9" x14ac:dyDescent="0.25">
      <c r="B24" s="735">
        <f t="shared" si="3"/>
        <v>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0</v>
      </c>
    </row>
    <row r="25" spans="1:9" x14ac:dyDescent="0.25">
      <c r="B25" s="387">
        <f t="shared" si="3"/>
        <v>0</v>
      </c>
      <c r="C25" s="15"/>
      <c r="D25" s="68">
        <v>0</v>
      </c>
      <c r="E25" s="844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4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72" t="s">
        <v>21</v>
      </c>
      <c r="E29" s="1273"/>
      <c r="F29" s="137">
        <f>E5+E6-F27+E7+E4</f>
        <v>0</v>
      </c>
    </row>
    <row r="30" spans="1:9" ht="15.75" thickBot="1" x14ac:dyDescent="0.3">
      <c r="A30" s="121"/>
      <c r="D30" s="875" t="s">
        <v>4</v>
      </c>
      <c r="E30" s="87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79" t="s">
        <v>314</v>
      </c>
      <c r="B1" s="1279"/>
      <c r="C1" s="1279"/>
      <c r="D1" s="1279"/>
      <c r="E1" s="1279"/>
      <c r="F1" s="1279"/>
      <c r="G1" s="127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39"/>
      <c r="C4" s="367"/>
      <c r="D4" s="130"/>
      <c r="E4" s="200"/>
      <c r="F4" s="61"/>
      <c r="G4" s="151"/>
      <c r="H4" s="151"/>
    </row>
    <row r="5" spans="1:13" ht="15" customHeight="1" x14ac:dyDescent="0.25">
      <c r="A5" s="1283" t="s">
        <v>103</v>
      </c>
      <c r="B5" s="1280"/>
      <c r="C5" s="367">
        <v>123</v>
      </c>
      <c r="D5" s="130">
        <v>45064</v>
      </c>
      <c r="E5" s="1063">
        <v>355.43</v>
      </c>
      <c r="F5" s="675">
        <v>15</v>
      </c>
      <c r="G5" s="814"/>
      <c r="H5" s="602"/>
      <c r="I5" s="766"/>
      <c r="J5" s="602"/>
      <c r="K5" s="602"/>
      <c r="L5" s="602"/>
      <c r="M5" s="602"/>
    </row>
    <row r="6" spans="1:13" x14ac:dyDescent="0.25">
      <c r="A6" s="1283"/>
      <c r="B6" s="128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8"/>
      <c r="E12" s="1116"/>
      <c r="F12" s="818">
        <f>D12</f>
        <v>0</v>
      </c>
      <c r="G12" s="819"/>
      <c r="H12" s="820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8"/>
      <c r="E13" s="1116"/>
      <c r="F13" s="818">
        <f t="shared" ref="F13:F73" si="3">D13</f>
        <v>0</v>
      </c>
      <c r="G13" s="819"/>
      <c r="H13" s="820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8"/>
      <c r="E14" s="1116"/>
      <c r="F14" s="818">
        <f t="shared" si="3"/>
        <v>0</v>
      </c>
      <c r="G14" s="819"/>
      <c r="H14" s="820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8"/>
      <c r="E15" s="1116"/>
      <c r="F15" s="818">
        <f t="shared" si="3"/>
        <v>0</v>
      </c>
      <c r="G15" s="819"/>
      <c r="H15" s="820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8"/>
      <c r="E16" s="1116"/>
      <c r="F16" s="818">
        <f t="shared" si="3"/>
        <v>0</v>
      </c>
      <c r="G16" s="819"/>
      <c r="H16" s="820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8"/>
      <c r="E17" s="1116"/>
      <c r="F17" s="818">
        <f t="shared" si="3"/>
        <v>0</v>
      </c>
      <c r="G17" s="819"/>
      <c r="H17" s="820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8"/>
      <c r="E18" s="1116"/>
      <c r="F18" s="818">
        <f t="shared" si="3"/>
        <v>0</v>
      </c>
      <c r="G18" s="819"/>
      <c r="H18" s="820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8"/>
      <c r="E19" s="1116"/>
      <c r="F19" s="818">
        <f t="shared" si="3"/>
        <v>0</v>
      </c>
      <c r="G19" s="819"/>
      <c r="H19" s="820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8"/>
      <c r="E20" s="1116"/>
      <c r="F20" s="818">
        <f t="shared" si="3"/>
        <v>0</v>
      </c>
      <c r="G20" s="819"/>
      <c r="H20" s="820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8"/>
      <c r="E21" s="1116"/>
      <c r="F21" s="818">
        <f t="shared" si="3"/>
        <v>0</v>
      </c>
      <c r="G21" s="819"/>
      <c r="H21" s="820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8"/>
      <c r="E22" s="1116"/>
      <c r="F22" s="818">
        <f t="shared" si="3"/>
        <v>0</v>
      </c>
      <c r="G22" s="819"/>
      <c r="H22" s="820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7"/>
      <c r="E23" s="1117"/>
      <c r="F23" s="817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7"/>
      <c r="E24" s="1117"/>
      <c r="F24" s="817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7"/>
      <c r="E25" s="1117"/>
      <c r="F25" s="817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7"/>
      <c r="E26" s="1117"/>
      <c r="F26" s="817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7"/>
      <c r="E27" s="1117"/>
      <c r="F27" s="817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7"/>
      <c r="E28" s="1117"/>
      <c r="F28" s="817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7"/>
      <c r="E29" s="1117"/>
      <c r="F29" s="817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7"/>
      <c r="E30" s="1117"/>
      <c r="F30" s="817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7"/>
      <c r="E31" s="1117"/>
      <c r="F31" s="817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7"/>
      <c r="E32" s="1117"/>
      <c r="F32" s="817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7"/>
      <c r="E33" s="1117"/>
      <c r="F33" s="817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39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39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39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39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39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39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39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39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39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39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39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39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39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39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39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39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39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39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39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39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39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18" t="s">
        <v>324</v>
      </c>
      <c r="B1" s="1318"/>
      <c r="C1" s="1318"/>
      <c r="D1" s="1318"/>
      <c r="E1" s="1318"/>
      <c r="F1" s="1318"/>
      <c r="G1" s="1318"/>
      <c r="H1" s="1318"/>
      <c r="I1" s="1318"/>
      <c r="J1" s="1318"/>
      <c r="K1" s="442">
        <v>1</v>
      </c>
      <c r="M1" s="1318" t="str">
        <f>A1</f>
        <v>INVENTARIO   DEL MES DE  MAYO  2023</v>
      </c>
      <c r="N1" s="1318"/>
      <c r="O1" s="1318"/>
      <c r="P1" s="1318"/>
      <c r="Q1" s="1318"/>
      <c r="R1" s="1318"/>
      <c r="S1" s="1318"/>
      <c r="T1" s="1318"/>
      <c r="U1" s="1318"/>
      <c r="V1" s="1318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319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319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320"/>
      <c r="B6" s="560" t="s">
        <v>91</v>
      </c>
      <c r="C6" s="674"/>
      <c r="D6" s="588"/>
      <c r="E6" s="655">
        <v>-5.42</v>
      </c>
      <c r="F6" s="675"/>
      <c r="M6" s="1320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13" t="s">
        <v>58</v>
      </c>
      <c r="J8" s="1013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108" t="s">
        <v>58</v>
      </c>
      <c r="V8" s="1108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7">
        <f>E5-F9+E4+E6+E7</f>
        <v>18828.100000000002</v>
      </c>
      <c r="J9" s="958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7">
        <f>Q5-R9+Q4+Q6+Q7</f>
        <v>18479.54</v>
      </c>
      <c r="V9" s="958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3">
        <f t="shared" si="8"/>
        <v>18093.160000000003</v>
      </c>
      <c r="J12" s="774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3">
        <f t="shared" si="10"/>
        <v>18479.54</v>
      </c>
      <c r="V12" s="774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3">
        <f t="shared" si="8"/>
        <v>18065.940000000002</v>
      </c>
      <c r="J13" s="774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3">
        <f t="shared" si="10"/>
        <v>18479.54</v>
      </c>
      <c r="V13" s="774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3">
        <f t="shared" si="8"/>
        <v>17984.280000000002</v>
      </c>
      <c r="J14" s="774">
        <f t="shared" si="12"/>
        <v>661</v>
      </c>
      <c r="K14" s="868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3">
        <f t="shared" si="10"/>
        <v>18479.54</v>
      </c>
      <c r="V14" s="774">
        <f t="shared" si="13"/>
        <v>679</v>
      </c>
      <c r="W14" s="868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3">
        <f t="shared" si="8"/>
        <v>17957.060000000001</v>
      </c>
      <c r="J15" s="774">
        <f t="shared" si="12"/>
        <v>660</v>
      </c>
      <c r="K15" s="868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3">
        <f t="shared" si="10"/>
        <v>18479.54</v>
      </c>
      <c r="V15" s="774">
        <f t="shared" si="13"/>
        <v>679</v>
      </c>
      <c r="W15" s="868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3">
        <f t="shared" si="8"/>
        <v>17086.02</v>
      </c>
      <c r="J16" s="774">
        <f t="shared" si="12"/>
        <v>628</v>
      </c>
      <c r="K16" s="868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3">
        <f t="shared" si="10"/>
        <v>18479.54</v>
      </c>
      <c r="V16" s="774">
        <f t="shared" si="13"/>
        <v>679</v>
      </c>
      <c r="W16" s="868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3">
        <f t="shared" si="8"/>
        <v>17031.580000000002</v>
      </c>
      <c r="J17" s="774">
        <f t="shared" si="12"/>
        <v>626</v>
      </c>
      <c r="K17" s="868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3">
        <f t="shared" si="10"/>
        <v>18479.54</v>
      </c>
      <c r="V17" s="774">
        <f t="shared" si="13"/>
        <v>679</v>
      </c>
      <c r="W17" s="868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3">
        <f t="shared" si="8"/>
        <v>16895.480000000003</v>
      </c>
      <c r="J18" s="774">
        <f t="shared" si="12"/>
        <v>621</v>
      </c>
      <c r="K18" s="868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3">
        <f t="shared" si="10"/>
        <v>18479.54</v>
      </c>
      <c r="V18" s="774">
        <f t="shared" si="13"/>
        <v>679</v>
      </c>
      <c r="W18" s="868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3">
        <f t="shared" si="8"/>
        <v>16242.200000000003</v>
      </c>
      <c r="J19" s="774">
        <f t="shared" si="12"/>
        <v>597</v>
      </c>
      <c r="K19" s="868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3">
        <f t="shared" si="10"/>
        <v>18479.54</v>
      </c>
      <c r="V19" s="774">
        <f t="shared" si="13"/>
        <v>679</v>
      </c>
      <c r="W19" s="868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8">
        <f t="shared" si="8"/>
        <v>9328.3199999999979</v>
      </c>
      <c r="J53" s="769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30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30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30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30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30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30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30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30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30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30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30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30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30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30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30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30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30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30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30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30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30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30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30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30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30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30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30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30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30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30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30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30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30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30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30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281" t="s">
        <v>11</v>
      </c>
      <c r="D120" s="1282"/>
      <c r="E120" s="56">
        <f>E4+E5+E6-F115</f>
        <v>9328.3200000000033</v>
      </c>
      <c r="G120" s="47"/>
      <c r="H120" s="90"/>
      <c r="O120" s="1281" t="s">
        <v>11</v>
      </c>
      <c r="P120" s="1282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6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9" t="s">
        <v>325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82"/>
      <c r="D4" s="683"/>
      <c r="E4" s="703"/>
      <c r="F4" s="675"/>
      <c r="G4" s="72"/>
    </row>
    <row r="5" spans="1:9" ht="15.75" customHeight="1" x14ac:dyDescent="0.25">
      <c r="A5" s="1283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283"/>
      <c r="B6" s="824" t="s">
        <v>64</v>
      </c>
      <c r="C6" s="685"/>
      <c r="D6" s="685"/>
      <c r="E6" s="685"/>
      <c r="F6" s="684"/>
    </row>
    <row r="7" spans="1:9" ht="15.75" thickBot="1" x14ac:dyDescent="0.3">
      <c r="B7" s="72"/>
      <c r="C7" s="686"/>
      <c r="D7" s="686"/>
      <c r="E7" s="686"/>
      <c r="F7" s="684"/>
    </row>
    <row r="8" spans="1: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</row>
    <row r="10" spans="1:9" x14ac:dyDescent="0.25">
      <c r="A10" s="76"/>
      <c r="B10" s="681">
        <f t="shared" ref="B10:B66" si="1">B9-C10</f>
        <v>243</v>
      </c>
      <c r="C10" s="734">
        <v>2</v>
      </c>
      <c r="D10" s="719">
        <v>43.83</v>
      </c>
      <c r="E10" s="949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2">I9-F10</f>
        <v>5021.4799999999996</v>
      </c>
    </row>
    <row r="11" spans="1:9" x14ac:dyDescent="0.25">
      <c r="A11" s="12"/>
      <c r="B11" s="681">
        <f t="shared" si="1"/>
        <v>238</v>
      </c>
      <c r="C11" s="734">
        <v>5</v>
      </c>
      <c r="D11" s="719">
        <v>110.71</v>
      </c>
      <c r="E11" s="949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2"/>
        <v>4910.7699999999995</v>
      </c>
    </row>
    <row r="12" spans="1:9" x14ac:dyDescent="0.25">
      <c r="A12" s="54" t="s">
        <v>33</v>
      </c>
      <c r="B12" s="681">
        <f t="shared" si="1"/>
        <v>235</v>
      </c>
      <c r="C12" s="734">
        <v>3</v>
      </c>
      <c r="D12" s="719">
        <v>63.41</v>
      </c>
      <c r="E12" s="949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2"/>
        <v>4847.3599999999997</v>
      </c>
    </row>
    <row r="13" spans="1:9" x14ac:dyDescent="0.25">
      <c r="A13" s="76"/>
      <c r="B13" s="681">
        <f t="shared" si="1"/>
        <v>229</v>
      </c>
      <c r="C13" s="734">
        <v>6</v>
      </c>
      <c r="D13" s="719">
        <v>125.01</v>
      </c>
      <c r="E13" s="949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2"/>
        <v>4722.3499999999995</v>
      </c>
    </row>
    <row r="14" spans="1:9" x14ac:dyDescent="0.25">
      <c r="A14" s="12"/>
      <c r="B14" s="681">
        <f t="shared" si="1"/>
        <v>227</v>
      </c>
      <c r="C14" s="734">
        <v>2</v>
      </c>
      <c r="D14" s="719">
        <v>39.69</v>
      </c>
      <c r="E14" s="949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2"/>
        <v>4682.66</v>
      </c>
    </row>
    <row r="15" spans="1:9" x14ac:dyDescent="0.25">
      <c r="B15" s="681">
        <f t="shared" si="1"/>
        <v>225</v>
      </c>
      <c r="C15" s="734">
        <v>2</v>
      </c>
      <c r="D15" s="719">
        <v>42.57</v>
      </c>
      <c r="E15" s="949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2"/>
        <v>4640.09</v>
      </c>
    </row>
    <row r="16" spans="1:9" x14ac:dyDescent="0.25">
      <c r="B16" s="681">
        <f t="shared" si="1"/>
        <v>222</v>
      </c>
      <c r="C16" s="734">
        <v>3</v>
      </c>
      <c r="D16" s="719">
        <v>60.57</v>
      </c>
      <c r="E16" s="949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2"/>
        <v>4579.5200000000004</v>
      </c>
    </row>
    <row r="17" spans="2:9" x14ac:dyDescent="0.25">
      <c r="B17" s="681">
        <f t="shared" si="1"/>
        <v>220</v>
      </c>
      <c r="C17" s="734">
        <v>2</v>
      </c>
      <c r="D17" s="719">
        <v>41.22</v>
      </c>
      <c r="E17" s="949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2"/>
        <v>4538.3</v>
      </c>
    </row>
    <row r="18" spans="2:9" x14ac:dyDescent="0.25">
      <c r="B18" s="681">
        <f t="shared" si="1"/>
        <v>217</v>
      </c>
      <c r="C18" s="734">
        <v>3</v>
      </c>
      <c r="D18" s="719">
        <v>65.400000000000006</v>
      </c>
      <c r="E18" s="949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2"/>
        <v>4472.9000000000005</v>
      </c>
    </row>
    <row r="19" spans="2:9" x14ac:dyDescent="0.25">
      <c r="B19" s="681">
        <f t="shared" si="1"/>
        <v>177</v>
      </c>
      <c r="C19" s="734">
        <v>40</v>
      </c>
      <c r="D19" s="719">
        <v>899.99</v>
      </c>
      <c r="E19" s="949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2"/>
        <v>3572.9100000000008</v>
      </c>
    </row>
    <row r="20" spans="2:9" x14ac:dyDescent="0.25">
      <c r="B20" s="681">
        <f t="shared" si="1"/>
        <v>176</v>
      </c>
      <c r="C20" s="734">
        <v>1</v>
      </c>
      <c r="D20" s="719">
        <v>19.760000000000002</v>
      </c>
      <c r="E20" s="949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2"/>
        <v>3553.1500000000005</v>
      </c>
    </row>
    <row r="21" spans="2:9" x14ac:dyDescent="0.25">
      <c r="B21" s="681">
        <f t="shared" si="1"/>
        <v>174</v>
      </c>
      <c r="C21" s="734">
        <v>2</v>
      </c>
      <c r="D21" s="719">
        <v>39.54</v>
      </c>
      <c r="E21" s="949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2"/>
        <v>3513.6100000000006</v>
      </c>
    </row>
    <row r="22" spans="2:9" x14ac:dyDescent="0.25">
      <c r="B22" s="681">
        <f t="shared" si="1"/>
        <v>171</v>
      </c>
      <c r="C22" s="734">
        <v>3</v>
      </c>
      <c r="D22" s="719">
        <v>61.44</v>
      </c>
      <c r="E22" s="949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2"/>
        <v>3452.1700000000005</v>
      </c>
    </row>
    <row r="23" spans="2:9" x14ac:dyDescent="0.25">
      <c r="B23" s="681">
        <f t="shared" si="1"/>
        <v>169</v>
      </c>
      <c r="C23" s="734">
        <v>2</v>
      </c>
      <c r="D23" s="719">
        <v>41.73</v>
      </c>
      <c r="E23" s="949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2"/>
        <v>3410.4400000000005</v>
      </c>
    </row>
    <row r="24" spans="2:9" x14ac:dyDescent="0.25">
      <c r="B24" s="650">
        <f t="shared" si="1"/>
        <v>164</v>
      </c>
      <c r="C24" s="734">
        <v>5</v>
      </c>
      <c r="D24" s="719">
        <v>106.71</v>
      </c>
      <c r="E24" s="949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2"/>
        <v>3303.7300000000005</v>
      </c>
    </row>
    <row r="25" spans="2:9" x14ac:dyDescent="0.25">
      <c r="B25" s="681">
        <f t="shared" si="1"/>
        <v>161</v>
      </c>
      <c r="C25" s="734">
        <v>3</v>
      </c>
      <c r="D25" s="964">
        <v>61.63</v>
      </c>
      <c r="E25" s="1025">
        <v>45023</v>
      </c>
      <c r="F25" s="964">
        <f t="shared" si="0"/>
        <v>61.63</v>
      </c>
      <c r="G25" s="966" t="s">
        <v>147</v>
      </c>
      <c r="H25" s="963">
        <v>132</v>
      </c>
      <c r="I25" s="655">
        <f t="shared" si="2"/>
        <v>3242.1000000000004</v>
      </c>
    </row>
    <row r="26" spans="2:9" x14ac:dyDescent="0.25">
      <c r="B26" s="681">
        <f t="shared" si="1"/>
        <v>121</v>
      </c>
      <c r="C26" s="734">
        <v>40</v>
      </c>
      <c r="D26" s="964">
        <v>832.78</v>
      </c>
      <c r="E26" s="1025">
        <v>45027</v>
      </c>
      <c r="F26" s="964">
        <f t="shared" si="0"/>
        <v>832.78</v>
      </c>
      <c r="G26" s="966" t="s">
        <v>150</v>
      </c>
      <c r="H26" s="963">
        <v>127</v>
      </c>
      <c r="I26" s="655">
        <f t="shared" si="2"/>
        <v>2409.3200000000006</v>
      </c>
    </row>
    <row r="27" spans="2:9" x14ac:dyDescent="0.25">
      <c r="B27" s="681">
        <f t="shared" si="1"/>
        <v>111</v>
      </c>
      <c r="C27" s="734">
        <v>10</v>
      </c>
      <c r="D27" s="964">
        <v>196.22</v>
      </c>
      <c r="E27" s="1025">
        <v>45027</v>
      </c>
      <c r="F27" s="964">
        <f t="shared" si="0"/>
        <v>196.22</v>
      </c>
      <c r="G27" s="966" t="s">
        <v>150</v>
      </c>
      <c r="H27" s="963">
        <v>127</v>
      </c>
      <c r="I27" s="655">
        <f t="shared" si="2"/>
        <v>2213.1000000000008</v>
      </c>
    </row>
    <row r="28" spans="2:9" x14ac:dyDescent="0.25">
      <c r="B28" s="681">
        <f t="shared" si="1"/>
        <v>105</v>
      </c>
      <c r="C28" s="734">
        <v>6</v>
      </c>
      <c r="D28" s="964">
        <v>117.49</v>
      </c>
      <c r="E28" s="1025">
        <v>45028</v>
      </c>
      <c r="F28" s="964">
        <f t="shared" si="0"/>
        <v>117.49</v>
      </c>
      <c r="G28" s="966" t="s">
        <v>152</v>
      </c>
      <c r="H28" s="963">
        <v>132</v>
      </c>
      <c r="I28" s="655">
        <f t="shared" si="2"/>
        <v>2095.610000000001</v>
      </c>
    </row>
    <row r="29" spans="2:9" x14ac:dyDescent="0.25">
      <c r="B29" s="681">
        <f t="shared" si="1"/>
        <v>95</v>
      </c>
      <c r="C29" s="734">
        <v>10</v>
      </c>
      <c r="D29" s="964">
        <v>198.47</v>
      </c>
      <c r="E29" s="1025">
        <v>45031</v>
      </c>
      <c r="F29" s="964">
        <f t="shared" si="0"/>
        <v>198.47</v>
      </c>
      <c r="G29" s="966" t="s">
        <v>154</v>
      </c>
      <c r="H29" s="963">
        <v>135</v>
      </c>
      <c r="I29" s="655">
        <f t="shared" si="2"/>
        <v>1897.140000000001</v>
      </c>
    </row>
    <row r="30" spans="2:9" x14ac:dyDescent="0.25">
      <c r="B30" s="681">
        <f t="shared" si="1"/>
        <v>89</v>
      </c>
      <c r="C30" s="734">
        <v>6</v>
      </c>
      <c r="D30" s="964">
        <v>116.24</v>
      </c>
      <c r="E30" s="1025">
        <v>45033</v>
      </c>
      <c r="F30" s="964">
        <f t="shared" si="0"/>
        <v>116.24</v>
      </c>
      <c r="G30" s="966" t="s">
        <v>155</v>
      </c>
      <c r="H30" s="963">
        <v>132</v>
      </c>
      <c r="I30" s="655">
        <f t="shared" si="2"/>
        <v>1780.900000000001</v>
      </c>
    </row>
    <row r="31" spans="2:9" x14ac:dyDescent="0.25">
      <c r="B31" s="681">
        <f t="shared" si="1"/>
        <v>81</v>
      </c>
      <c r="C31" s="584">
        <v>8</v>
      </c>
      <c r="D31" s="964">
        <v>158.65</v>
      </c>
      <c r="E31" s="1025">
        <v>45037</v>
      </c>
      <c r="F31" s="964">
        <f t="shared" si="0"/>
        <v>158.65</v>
      </c>
      <c r="G31" s="966" t="s">
        <v>160</v>
      </c>
      <c r="H31" s="963">
        <v>132</v>
      </c>
      <c r="I31" s="655">
        <f t="shared" si="2"/>
        <v>1622.2500000000009</v>
      </c>
    </row>
    <row r="32" spans="2:9" x14ac:dyDescent="0.25">
      <c r="B32" s="681">
        <f t="shared" si="1"/>
        <v>78</v>
      </c>
      <c r="C32" s="584">
        <v>3</v>
      </c>
      <c r="D32" s="964">
        <v>60.49</v>
      </c>
      <c r="E32" s="1025">
        <v>45044</v>
      </c>
      <c r="F32" s="964">
        <f t="shared" si="0"/>
        <v>60.49</v>
      </c>
      <c r="G32" s="966" t="s">
        <v>163</v>
      </c>
      <c r="H32" s="963">
        <v>132</v>
      </c>
      <c r="I32" s="655">
        <f t="shared" si="2"/>
        <v>1561.7600000000009</v>
      </c>
    </row>
    <row r="33" spans="2:9" x14ac:dyDescent="0.25">
      <c r="B33" s="681">
        <f t="shared" si="1"/>
        <v>76</v>
      </c>
      <c r="C33" s="584">
        <v>2</v>
      </c>
      <c r="D33" s="964">
        <v>43.19</v>
      </c>
      <c r="E33" s="1025">
        <v>45045</v>
      </c>
      <c r="F33" s="964">
        <f t="shared" si="0"/>
        <v>43.19</v>
      </c>
      <c r="G33" s="966" t="s">
        <v>166</v>
      </c>
      <c r="H33" s="963">
        <v>132</v>
      </c>
      <c r="I33" s="655">
        <f t="shared" si="2"/>
        <v>1518.5700000000008</v>
      </c>
    </row>
    <row r="34" spans="2:9" x14ac:dyDescent="0.25">
      <c r="B34" s="681">
        <f t="shared" si="1"/>
        <v>70</v>
      </c>
      <c r="C34" s="584">
        <v>6</v>
      </c>
      <c r="D34" s="964">
        <v>121.35</v>
      </c>
      <c r="E34" s="1025">
        <v>45048</v>
      </c>
      <c r="F34" s="964">
        <f t="shared" si="0"/>
        <v>121.35</v>
      </c>
      <c r="G34" s="966" t="s">
        <v>170</v>
      </c>
      <c r="H34" s="963">
        <v>132</v>
      </c>
      <c r="I34" s="655">
        <f t="shared" si="2"/>
        <v>1397.2200000000009</v>
      </c>
    </row>
    <row r="35" spans="2:9" x14ac:dyDescent="0.25">
      <c r="B35" s="681">
        <f t="shared" si="1"/>
        <v>67</v>
      </c>
      <c r="C35" s="584">
        <v>3</v>
      </c>
      <c r="D35" s="964">
        <v>54.37</v>
      </c>
      <c r="E35" s="1025">
        <v>45050</v>
      </c>
      <c r="F35" s="964">
        <f t="shared" si="0"/>
        <v>54.37</v>
      </c>
      <c r="G35" s="966" t="s">
        <v>176</v>
      </c>
      <c r="H35" s="963">
        <v>132</v>
      </c>
      <c r="I35" s="655">
        <f t="shared" si="2"/>
        <v>1342.850000000001</v>
      </c>
    </row>
    <row r="36" spans="2:9" x14ac:dyDescent="0.25">
      <c r="B36" s="681">
        <f t="shared" si="1"/>
        <v>63</v>
      </c>
      <c r="C36" s="584">
        <v>4</v>
      </c>
      <c r="D36" s="964">
        <v>80.31</v>
      </c>
      <c r="E36" s="1025">
        <v>45052</v>
      </c>
      <c r="F36" s="964">
        <f t="shared" si="0"/>
        <v>80.31</v>
      </c>
      <c r="G36" s="966" t="s">
        <v>180</v>
      </c>
      <c r="H36" s="963">
        <v>132</v>
      </c>
      <c r="I36" s="655">
        <f t="shared" si="2"/>
        <v>1262.5400000000011</v>
      </c>
    </row>
    <row r="37" spans="2:9" x14ac:dyDescent="0.25">
      <c r="B37" s="637">
        <f t="shared" si="1"/>
        <v>61</v>
      </c>
      <c r="C37" s="584">
        <v>2</v>
      </c>
      <c r="D37" s="964">
        <v>38.94</v>
      </c>
      <c r="E37" s="1025">
        <v>45056</v>
      </c>
      <c r="F37" s="964">
        <f t="shared" si="0"/>
        <v>38.94</v>
      </c>
      <c r="G37" s="966" t="s">
        <v>185</v>
      </c>
      <c r="H37" s="963">
        <v>132</v>
      </c>
      <c r="I37" s="640">
        <f t="shared" si="2"/>
        <v>1223.600000000001</v>
      </c>
    </row>
    <row r="38" spans="2:9" x14ac:dyDescent="0.25">
      <c r="B38" s="681">
        <f t="shared" si="1"/>
        <v>61</v>
      </c>
      <c r="C38" s="632"/>
      <c r="D38" s="964">
        <v>0</v>
      </c>
      <c r="E38" s="1025"/>
      <c r="F38" s="964">
        <f t="shared" si="0"/>
        <v>0</v>
      </c>
      <c r="G38" s="966">
        <v>0</v>
      </c>
      <c r="H38" s="963">
        <v>0</v>
      </c>
      <c r="I38" s="655">
        <f t="shared" si="2"/>
        <v>1223.600000000001</v>
      </c>
    </row>
    <row r="39" spans="2:9" x14ac:dyDescent="0.25">
      <c r="B39" s="681">
        <f t="shared" si="1"/>
        <v>59</v>
      </c>
      <c r="C39" s="632">
        <v>2</v>
      </c>
      <c r="D39" s="818">
        <v>39.32</v>
      </c>
      <c r="E39" s="1114">
        <v>45057</v>
      </c>
      <c r="F39" s="818">
        <f t="shared" si="0"/>
        <v>39.32</v>
      </c>
      <c r="G39" s="819" t="s">
        <v>197</v>
      </c>
      <c r="H39" s="820">
        <v>132</v>
      </c>
      <c r="I39" s="655">
        <f t="shared" si="2"/>
        <v>1184.2800000000011</v>
      </c>
    </row>
    <row r="40" spans="2:9" x14ac:dyDescent="0.25">
      <c r="B40" s="681">
        <f t="shared" si="1"/>
        <v>44</v>
      </c>
      <c r="C40" s="632">
        <v>15</v>
      </c>
      <c r="D40" s="818">
        <v>297.58999999999997</v>
      </c>
      <c r="E40" s="1114">
        <v>45058</v>
      </c>
      <c r="F40" s="818">
        <f t="shared" si="0"/>
        <v>297.58999999999997</v>
      </c>
      <c r="G40" s="819" t="s">
        <v>200</v>
      </c>
      <c r="H40" s="820">
        <v>132</v>
      </c>
      <c r="I40" s="655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17">
        <v>38.06</v>
      </c>
      <c r="E41" s="1019">
        <v>45059</v>
      </c>
      <c r="F41" s="817">
        <f t="shared" si="0"/>
        <v>38.06</v>
      </c>
      <c r="G41" s="532" t="s">
        <v>204</v>
      </c>
      <c r="H41" s="363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17">
        <v>94.36</v>
      </c>
      <c r="E42" s="1019">
        <v>45059</v>
      </c>
      <c r="F42" s="817">
        <f t="shared" si="0"/>
        <v>94.36</v>
      </c>
      <c r="G42" s="532" t="s">
        <v>206</v>
      </c>
      <c r="H42" s="363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17">
        <v>120.12</v>
      </c>
      <c r="E43" s="1019">
        <v>45061</v>
      </c>
      <c r="F43" s="817">
        <f t="shared" si="0"/>
        <v>120.12</v>
      </c>
      <c r="G43" s="532" t="s">
        <v>209</v>
      </c>
      <c r="H43" s="363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17">
        <v>136.59</v>
      </c>
      <c r="E44" s="1019">
        <v>45064</v>
      </c>
      <c r="F44" s="817">
        <f t="shared" si="0"/>
        <v>136.59</v>
      </c>
      <c r="G44" s="532" t="s">
        <v>218</v>
      </c>
      <c r="H44" s="363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17">
        <v>58.4</v>
      </c>
      <c r="E45" s="1019">
        <v>45066</v>
      </c>
      <c r="F45" s="817">
        <f t="shared" si="0"/>
        <v>58.4</v>
      </c>
      <c r="G45" s="532" t="s">
        <v>233</v>
      </c>
      <c r="H45" s="363">
        <v>132</v>
      </c>
      <c r="I45" s="77">
        <f t="shared" si="2"/>
        <v>439.16000000000122</v>
      </c>
    </row>
    <row r="46" spans="2:9" x14ac:dyDescent="0.25">
      <c r="B46" s="637">
        <f t="shared" si="1"/>
        <v>18</v>
      </c>
      <c r="C46" s="15">
        <v>4</v>
      </c>
      <c r="D46" s="817">
        <v>80.180000000000007</v>
      </c>
      <c r="E46" s="1019">
        <v>45071</v>
      </c>
      <c r="F46" s="817">
        <f t="shared" si="0"/>
        <v>80.180000000000007</v>
      </c>
      <c r="G46" s="532" t="s">
        <v>255</v>
      </c>
      <c r="H46" s="363">
        <v>132</v>
      </c>
      <c r="I46" s="640">
        <f t="shared" si="2"/>
        <v>358.98000000000121</v>
      </c>
    </row>
    <row r="47" spans="2:9" x14ac:dyDescent="0.25">
      <c r="B47" s="174">
        <f t="shared" si="1"/>
        <v>18</v>
      </c>
      <c r="C47" s="15"/>
      <c r="D47" s="817"/>
      <c r="E47" s="1019">
        <v>0</v>
      </c>
      <c r="F47" s="817">
        <f t="shared" si="0"/>
        <v>0</v>
      </c>
      <c r="G47" s="532">
        <v>0</v>
      </c>
      <c r="H47" s="363">
        <v>0</v>
      </c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1127"/>
      <c r="E48" s="1175"/>
      <c r="F48" s="1127">
        <f t="shared" si="0"/>
        <v>0</v>
      </c>
      <c r="G48" s="1128"/>
      <c r="H48" s="1129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1127"/>
      <c r="E49" s="1175"/>
      <c r="F49" s="1127">
        <f t="shared" si="0"/>
        <v>0</v>
      </c>
      <c r="G49" s="1128"/>
      <c r="H49" s="1129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1127"/>
      <c r="E50" s="1175"/>
      <c r="F50" s="1127">
        <f t="shared" si="0"/>
        <v>0</v>
      </c>
      <c r="G50" s="1128"/>
      <c r="H50" s="1129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127"/>
      <c r="E51" s="1175"/>
      <c r="F51" s="1127">
        <f t="shared" si="0"/>
        <v>0</v>
      </c>
      <c r="G51" s="1128"/>
      <c r="H51" s="1129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127"/>
      <c r="E52" s="1175"/>
      <c r="F52" s="1127">
        <f t="shared" si="0"/>
        <v>0</v>
      </c>
      <c r="G52" s="1128"/>
      <c r="H52" s="1129"/>
      <c r="I52" s="77">
        <f t="shared" si="2"/>
        <v>358.98000000000121</v>
      </c>
    </row>
    <row r="53" spans="2:9" x14ac:dyDescent="0.25">
      <c r="B53" s="174">
        <f t="shared" si="1"/>
        <v>18</v>
      </c>
      <c r="C53" s="15"/>
      <c r="D53" s="1127"/>
      <c r="E53" s="1175"/>
      <c r="F53" s="1127">
        <f t="shared" si="0"/>
        <v>0</v>
      </c>
      <c r="G53" s="1128"/>
      <c r="H53" s="1129"/>
      <c r="I53" s="77">
        <f t="shared" si="2"/>
        <v>358.98000000000121</v>
      </c>
    </row>
    <row r="54" spans="2:9" x14ac:dyDescent="0.25">
      <c r="B54" s="174">
        <f t="shared" si="1"/>
        <v>18</v>
      </c>
      <c r="C54" s="15"/>
      <c r="D54" s="1127"/>
      <c r="E54" s="1175"/>
      <c r="F54" s="1127">
        <f t="shared" si="0"/>
        <v>0</v>
      </c>
      <c r="G54" s="1128"/>
      <c r="H54" s="1129"/>
      <c r="I54" s="77">
        <f t="shared" si="2"/>
        <v>358.98000000000121</v>
      </c>
    </row>
    <row r="55" spans="2:9" x14ac:dyDescent="0.25">
      <c r="B55" s="174">
        <f t="shared" si="1"/>
        <v>18</v>
      </c>
      <c r="C55" s="15"/>
      <c r="D55" s="1127"/>
      <c r="E55" s="1175"/>
      <c r="F55" s="1127">
        <f t="shared" si="0"/>
        <v>0</v>
      </c>
      <c r="G55" s="1128"/>
      <c r="H55" s="1129"/>
      <c r="I55" s="77">
        <f t="shared" si="2"/>
        <v>358.98000000000121</v>
      </c>
    </row>
    <row r="56" spans="2:9" x14ac:dyDescent="0.25">
      <c r="B56" s="174">
        <f t="shared" si="1"/>
        <v>18</v>
      </c>
      <c r="C56" s="15"/>
      <c r="D56" s="1127"/>
      <c r="E56" s="1175"/>
      <c r="F56" s="1127">
        <f t="shared" si="0"/>
        <v>0</v>
      </c>
      <c r="G56" s="1128"/>
      <c r="H56" s="1129"/>
      <c r="I56" s="77">
        <f t="shared" si="2"/>
        <v>358.98000000000121</v>
      </c>
    </row>
    <row r="57" spans="2:9" x14ac:dyDescent="0.25">
      <c r="B57" s="174">
        <f t="shared" si="1"/>
        <v>18</v>
      </c>
      <c r="C57" s="15"/>
      <c r="D57" s="1127"/>
      <c r="E57" s="1175"/>
      <c r="F57" s="1127">
        <f t="shared" si="0"/>
        <v>0</v>
      </c>
      <c r="G57" s="1128"/>
      <c r="H57" s="1129"/>
      <c r="I57" s="77">
        <f t="shared" si="2"/>
        <v>358.98000000000121</v>
      </c>
    </row>
    <row r="58" spans="2:9" x14ac:dyDescent="0.25">
      <c r="B58" s="174">
        <f t="shared" si="1"/>
        <v>18</v>
      </c>
      <c r="C58" s="15"/>
      <c r="D58" s="1127"/>
      <c r="E58" s="1175"/>
      <c r="F58" s="1127">
        <f t="shared" si="0"/>
        <v>0</v>
      </c>
      <c r="G58" s="1128"/>
      <c r="H58" s="1129"/>
      <c r="I58" s="77">
        <f t="shared" si="2"/>
        <v>358.98000000000121</v>
      </c>
    </row>
    <row r="59" spans="2:9" x14ac:dyDescent="0.25">
      <c r="B59" s="174">
        <f t="shared" si="1"/>
        <v>18</v>
      </c>
      <c r="C59" s="15"/>
      <c r="D59" s="1127"/>
      <c r="E59" s="1175"/>
      <c r="F59" s="1127">
        <f t="shared" si="0"/>
        <v>0</v>
      </c>
      <c r="G59" s="1128"/>
      <c r="H59" s="1129"/>
      <c r="I59" s="77">
        <f t="shared" si="2"/>
        <v>358.98000000000121</v>
      </c>
    </row>
    <row r="60" spans="2:9" x14ac:dyDescent="0.25">
      <c r="B60" s="174">
        <f t="shared" si="1"/>
        <v>18</v>
      </c>
      <c r="C60" s="15"/>
      <c r="D60" s="1127"/>
      <c r="E60" s="1175"/>
      <c r="F60" s="1127">
        <f t="shared" si="0"/>
        <v>0</v>
      </c>
      <c r="G60" s="1128"/>
      <c r="H60" s="1129"/>
      <c r="I60" s="77">
        <f t="shared" si="2"/>
        <v>358.98000000000121</v>
      </c>
    </row>
    <row r="61" spans="2:9" x14ac:dyDescent="0.25">
      <c r="B61" s="174">
        <f t="shared" si="1"/>
        <v>18</v>
      </c>
      <c r="C61" s="15"/>
      <c r="D61" s="1127"/>
      <c r="E61" s="1175"/>
      <c r="F61" s="1127">
        <f t="shared" si="0"/>
        <v>0</v>
      </c>
      <c r="G61" s="1128"/>
      <c r="H61" s="1129"/>
      <c r="I61" s="77">
        <f t="shared" si="2"/>
        <v>358.98000000000121</v>
      </c>
    </row>
    <row r="62" spans="2:9" x14ac:dyDescent="0.25">
      <c r="B62" s="174">
        <f t="shared" si="1"/>
        <v>18</v>
      </c>
      <c r="C62" s="15"/>
      <c r="D62" s="1127"/>
      <c r="E62" s="1175"/>
      <c r="F62" s="1127">
        <f t="shared" si="0"/>
        <v>0</v>
      </c>
      <c r="G62" s="1128"/>
      <c r="H62" s="1129"/>
      <c r="I62" s="77">
        <f t="shared" si="2"/>
        <v>358.98000000000121</v>
      </c>
    </row>
    <row r="63" spans="2:9" x14ac:dyDescent="0.25">
      <c r="B63" s="174">
        <f t="shared" si="1"/>
        <v>18</v>
      </c>
      <c r="C63" s="15"/>
      <c r="D63" s="1127"/>
      <c r="E63" s="1175"/>
      <c r="F63" s="1127">
        <f t="shared" si="0"/>
        <v>0</v>
      </c>
      <c r="G63" s="1128"/>
      <c r="H63" s="1129"/>
      <c r="I63" s="77">
        <f t="shared" si="2"/>
        <v>358.98000000000121</v>
      </c>
    </row>
    <row r="64" spans="2:9" x14ac:dyDescent="0.25">
      <c r="B64" s="174">
        <f t="shared" si="1"/>
        <v>18</v>
      </c>
      <c r="C64" s="15"/>
      <c r="D64" s="1127"/>
      <c r="E64" s="1175"/>
      <c r="F64" s="1127">
        <f t="shared" si="0"/>
        <v>0</v>
      </c>
      <c r="G64" s="1128"/>
      <c r="H64" s="1129"/>
      <c r="I64" s="77">
        <f t="shared" si="2"/>
        <v>358.98000000000121</v>
      </c>
    </row>
    <row r="65" spans="2:9" x14ac:dyDescent="0.25">
      <c r="B65" s="174">
        <f t="shared" si="1"/>
        <v>18</v>
      </c>
      <c r="C65" s="15"/>
      <c r="D65" s="68"/>
      <c r="E65" s="235"/>
      <c r="F65" s="961">
        <f t="shared" si="0"/>
        <v>0</v>
      </c>
      <c r="G65" s="69"/>
      <c r="H65" s="70"/>
      <c r="I65" s="77">
        <f t="shared" si="2"/>
        <v>358.98000000000121</v>
      </c>
    </row>
    <row r="66" spans="2:9" x14ac:dyDescent="0.25">
      <c r="B66" s="174">
        <f t="shared" si="1"/>
        <v>18</v>
      </c>
      <c r="C66" s="15"/>
      <c r="D66" s="68"/>
      <c r="E66" s="235"/>
      <c r="F66" s="961">
        <f t="shared" si="0"/>
        <v>0</v>
      </c>
      <c r="G66" s="69"/>
      <c r="H66" s="70"/>
      <c r="I66" s="77">
        <f t="shared" si="2"/>
        <v>358.98000000000121</v>
      </c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281" t="s">
        <v>11</v>
      </c>
      <c r="D73" s="128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87"/>
      <c r="B5" s="132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87"/>
      <c r="B6" s="132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81" t="s">
        <v>11</v>
      </c>
      <c r="D60" s="128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87"/>
      <c r="B4" s="1322" t="s">
        <v>83</v>
      </c>
      <c r="C4" s="124"/>
      <c r="D4" s="130"/>
      <c r="E4" s="120"/>
      <c r="F4" s="72"/>
      <c r="G4" s="438"/>
      <c r="H4" s="839"/>
    </row>
    <row r="5" spans="1:10" ht="15" customHeight="1" x14ac:dyDescent="0.25">
      <c r="A5" s="1287"/>
      <c r="B5" s="132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83"/>
      <c r="B6" s="1323"/>
      <c r="C6" s="124"/>
      <c r="D6" s="221"/>
      <c r="E6" s="77"/>
      <c r="F6" s="61"/>
    </row>
    <row r="7" spans="1:10" ht="15.75" x14ac:dyDescent="0.25">
      <c r="A7" s="1283"/>
      <c r="B7" s="799"/>
      <c r="C7" s="124"/>
      <c r="D7" s="221"/>
      <c r="E7" s="77"/>
      <c r="F7" s="61"/>
    </row>
    <row r="8" spans="1:10" ht="16.5" thickBot="1" x14ac:dyDescent="0.3">
      <c r="A8" s="1283"/>
      <c r="B8" s="799"/>
      <c r="C8" s="124"/>
      <c r="D8" s="221"/>
      <c r="E8" s="77"/>
      <c r="F8" s="61"/>
    </row>
    <row r="9" spans="1:10" ht="16.5" thickTop="1" thickBot="1" x14ac:dyDescent="0.3">
      <c r="B9" s="800" t="s">
        <v>7</v>
      </c>
      <c r="C9" s="801" t="s">
        <v>8</v>
      </c>
      <c r="D9" s="802" t="s">
        <v>3</v>
      </c>
      <c r="E9" s="803" t="s">
        <v>2</v>
      </c>
      <c r="F9" s="804" t="s">
        <v>9</v>
      </c>
      <c r="G9" s="805" t="s">
        <v>15</v>
      </c>
      <c r="H9" s="806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81" t="s">
        <v>11</v>
      </c>
      <c r="D61" s="128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84"/>
      <c r="B1" s="1284"/>
      <c r="C1" s="1284"/>
      <c r="D1" s="1284"/>
      <c r="E1" s="1284"/>
      <c r="F1" s="1284"/>
      <c r="G1" s="128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24"/>
      <c r="B5" s="132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25"/>
      <c r="B6" s="132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28" t="s">
        <v>11</v>
      </c>
      <c r="D56" s="132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9" t="s">
        <v>326</v>
      </c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30" t="s">
        <v>108</v>
      </c>
      <c r="C4" s="17"/>
      <c r="E4" s="243"/>
      <c r="F4" s="229"/>
    </row>
    <row r="5" spans="1:10" ht="15" customHeight="1" x14ac:dyDescent="0.25">
      <c r="A5" s="1333" t="s">
        <v>107</v>
      </c>
      <c r="B5" s="1331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334"/>
      <c r="B6" s="133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9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50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51">
        <f>I8-F9</f>
        <v>4698.9399999999996</v>
      </c>
      <c r="J9" s="852">
        <f>J8-C9</f>
        <v>207</v>
      </c>
    </row>
    <row r="10" spans="1:10" ht="15.75" x14ac:dyDescent="0.25">
      <c r="A10" s="174"/>
      <c r="B10" s="829">
        <f t="shared" ref="B10:B53" si="1">B9-C10</f>
        <v>205</v>
      </c>
      <c r="C10" s="15">
        <v>2</v>
      </c>
      <c r="D10" s="947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9">
        <f t="shared" si="1"/>
        <v>204</v>
      </c>
      <c r="C11" s="15">
        <v>1</v>
      </c>
      <c r="D11" s="947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9">
        <f t="shared" si="1"/>
        <v>203</v>
      </c>
      <c r="C12" s="15">
        <v>1</v>
      </c>
      <c r="D12" s="947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9">
        <f t="shared" si="1"/>
        <v>198</v>
      </c>
      <c r="C13" s="15">
        <v>5</v>
      </c>
      <c r="D13" s="947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9">
        <f t="shared" si="1"/>
        <v>196</v>
      </c>
      <c r="C14" s="15">
        <v>2</v>
      </c>
      <c r="D14" s="947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9">
        <f t="shared" si="1"/>
        <v>193</v>
      </c>
      <c r="C15" s="15">
        <v>3</v>
      </c>
      <c r="D15" s="947">
        <v>66.03</v>
      </c>
      <c r="E15" s="948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9">
        <f t="shared" si="1"/>
        <v>192</v>
      </c>
      <c r="C16" s="15">
        <v>1</v>
      </c>
      <c r="D16" s="947">
        <v>19.91</v>
      </c>
      <c r="E16" s="948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9">
        <f t="shared" si="1"/>
        <v>188</v>
      </c>
      <c r="C17" s="15">
        <v>4</v>
      </c>
      <c r="D17" s="947">
        <v>90.21</v>
      </c>
      <c r="E17" s="948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9">
        <f t="shared" si="1"/>
        <v>186</v>
      </c>
      <c r="C18" s="15">
        <v>2</v>
      </c>
      <c r="D18" s="947">
        <v>45.84</v>
      </c>
      <c r="E18" s="948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9">
        <f t="shared" si="1"/>
        <v>184</v>
      </c>
      <c r="C19" s="15">
        <v>2</v>
      </c>
      <c r="D19" s="947">
        <v>41.65</v>
      </c>
      <c r="E19" s="948">
        <v>45016</v>
      </c>
      <c r="F19" s="489">
        <f t="shared" si="0"/>
        <v>41.65</v>
      </c>
      <c r="G19" s="318" t="s">
        <v>139</v>
      </c>
      <c r="H19" s="319">
        <v>145</v>
      </c>
      <c r="I19" s="851">
        <f t="shared" si="2"/>
        <v>4183.6400000000003</v>
      </c>
      <c r="J19" s="852">
        <f t="shared" si="3"/>
        <v>184</v>
      </c>
    </row>
    <row r="20" spans="1:10" ht="15.75" x14ac:dyDescent="0.25">
      <c r="A20" s="2"/>
      <c r="B20" s="829">
        <f t="shared" si="1"/>
        <v>181</v>
      </c>
      <c r="C20" s="15">
        <v>3</v>
      </c>
      <c r="D20" s="959">
        <v>63.6</v>
      </c>
      <c r="E20" s="960">
        <v>45023</v>
      </c>
      <c r="F20" s="961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9">
        <f t="shared" si="1"/>
        <v>179</v>
      </c>
      <c r="C21" s="15">
        <v>2</v>
      </c>
      <c r="D21" s="959">
        <v>47.36</v>
      </c>
      <c r="E21" s="960">
        <v>45033</v>
      </c>
      <c r="F21" s="961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9">
        <f t="shared" si="1"/>
        <v>178</v>
      </c>
      <c r="C22" s="15">
        <v>1</v>
      </c>
      <c r="D22" s="959">
        <v>21.91</v>
      </c>
      <c r="E22" s="960">
        <v>45034</v>
      </c>
      <c r="F22" s="961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9">
        <f t="shared" si="1"/>
        <v>177</v>
      </c>
      <c r="C23" s="15">
        <v>1</v>
      </c>
      <c r="D23" s="959">
        <v>21.32</v>
      </c>
      <c r="E23" s="960">
        <v>45035</v>
      </c>
      <c r="F23" s="961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9">
        <f t="shared" si="1"/>
        <v>175</v>
      </c>
      <c r="C24" s="15">
        <v>2</v>
      </c>
      <c r="D24" s="959">
        <v>45.5</v>
      </c>
      <c r="E24" s="962">
        <v>45040</v>
      </c>
      <c r="F24" s="961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9">
        <f t="shared" si="1"/>
        <v>171</v>
      </c>
      <c r="C25" s="15">
        <v>4</v>
      </c>
      <c r="D25" s="959">
        <v>86.59</v>
      </c>
      <c r="E25" s="962">
        <v>45044</v>
      </c>
      <c r="F25" s="961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9">
        <f t="shared" si="1"/>
        <v>168</v>
      </c>
      <c r="C26" s="15">
        <v>3</v>
      </c>
      <c r="D26" s="959">
        <v>67.959999999999994</v>
      </c>
      <c r="E26" s="962">
        <v>45050</v>
      </c>
      <c r="F26" s="961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9">
        <f t="shared" si="1"/>
        <v>167</v>
      </c>
      <c r="C27" s="15">
        <v>1</v>
      </c>
      <c r="D27" s="959">
        <v>23.41</v>
      </c>
      <c r="E27" s="962">
        <v>45052</v>
      </c>
      <c r="F27" s="961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9">
        <f t="shared" si="1"/>
        <v>165</v>
      </c>
      <c r="C28" s="15">
        <v>2</v>
      </c>
      <c r="D28" s="959">
        <v>45.65</v>
      </c>
      <c r="E28" s="960">
        <v>45052</v>
      </c>
      <c r="F28" s="961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9">
        <f t="shared" si="1"/>
        <v>163</v>
      </c>
      <c r="C29" s="1033">
        <v>2</v>
      </c>
      <c r="D29" s="1042">
        <v>43.49</v>
      </c>
      <c r="E29" s="1043">
        <v>45056</v>
      </c>
      <c r="F29" s="1039">
        <f t="shared" si="0"/>
        <v>43.49</v>
      </c>
      <c r="G29" s="1040" t="s">
        <v>185</v>
      </c>
      <c r="H29" s="101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50">
        <f t="shared" si="1"/>
        <v>162</v>
      </c>
      <c r="C30" s="1033">
        <v>1</v>
      </c>
      <c r="D30" s="1042">
        <v>21.88</v>
      </c>
      <c r="E30" s="1043">
        <v>45056</v>
      </c>
      <c r="F30" s="1039">
        <f t="shared" si="0"/>
        <v>21.88</v>
      </c>
      <c r="G30" s="1040" t="s">
        <v>186</v>
      </c>
      <c r="H30" s="1018">
        <v>145</v>
      </c>
      <c r="I30" s="851">
        <f t="shared" si="4"/>
        <v>3694.97</v>
      </c>
      <c r="J30" s="852">
        <f t="shared" si="3"/>
        <v>162</v>
      </c>
    </row>
    <row r="31" spans="1:10" ht="15.75" x14ac:dyDescent="0.25">
      <c r="A31" s="169"/>
      <c r="B31" s="829">
        <f t="shared" si="1"/>
        <v>160</v>
      </c>
      <c r="C31" s="15">
        <v>2</v>
      </c>
      <c r="D31" s="1111">
        <v>41.42</v>
      </c>
      <c r="E31" s="533">
        <v>45057</v>
      </c>
      <c r="F31" s="817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9">
        <f t="shared" si="1"/>
        <v>158</v>
      </c>
      <c r="C32" s="15">
        <v>2</v>
      </c>
      <c r="D32" s="1111">
        <v>46.71</v>
      </c>
      <c r="E32" s="533">
        <v>45063</v>
      </c>
      <c r="F32" s="817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9">
        <f t="shared" si="1"/>
        <v>156</v>
      </c>
      <c r="C33" s="15">
        <v>2</v>
      </c>
      <c r="D33" s="1111">
        <v>45.21</v>
      </c>
      <c r="E33" s="1115">
        <v>45066</v>
      </c>
      <c r="F33" s="817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9">
        <f t="shared" si="1"/>
        <v>155</v>
      </c>
      <c r="C34" s="15">
        <v>1</v>
      </c>
      <c r="D34" s="1111">
        <v>23.76</v>
      </c>
      <c r="E34" s="1115">
        <v>45069</v>
      </c>
      <c r="F34" s="817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9">
        <f t="shared" si="1"/>
        <v>152</v>
      </c>
      <c r="C35" s="15">
        <v>3</v>
      </c>
      <c r="D35" s="1111">
        <v>67.180000000000007</v>
      </c>
      <c r="E35" s="1115">
        <v>45071</v>
      </c>
      <c r="F35" s="817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9">
        <f t="shared" si="1"/>
        <v>151</v>
      </c>
      <c r="C36" s="15">
        <v>1</v>
      </c>
      <c r="D36" s="1111">
        <v>24.22</v>
      </c>
      <c r="E36" s="1115">
        <v>45075</v>
      </c>
      <c r="F36" s="817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9">
        <f t="shared" si="1"/>
        <v>150</v>
      </c>
      <c r="C37" s="15">
        <v>1</v>
      </c>
      <c r="D37" s="1111">
        <v>24.2</v>
      </c>
      <c r="E37" s="1115">
        <v>45075</v>
      </c>
      <c r="F37" s="817">
        <f t="shared" si="0"/>
        <v>24.2</v>
      </c>
      <c r="G37" s="532" t="s">
        <v>274</v>
      </c>
      <c r="H37" s="363">
        <v>145</v>
      </c>
      <c r="I37" s="851">
        <f t="shared" si="4"/>
        <v>3422.27</v>
      </c>
      <c r="J37" s="852">
        <f t="shared" si="3"/>
        <v>150</v>
      </c>
    </row>
    <row r="38" spans="1:10" ht="15.75" x14ac:dyDescent="0.25">
      <c r="A38" s="2"/>
      <c r="B38" s="829">
        <f t="shared" si="1"/>
        <v>150</v>
      </c>
      <c r="C38" s="15"/>
      <c r="D38" s="1111">
        <v>0</v>
      </c>
      <c r="E38" s="533"/>
      <c r="F38" s="817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9">
        <f t="shared" si="1"/>
        <v>150</v>
      </c>
      <c r="C39" s="15"/>
      <c r="D39" s="1178">
        <v>0</v>
      </c>
      <c r="E39" s="1179"/>
      <c r="F39" s="58">
        <f t="shared" si="0"/>
        <v>0</v>
      </c>
      <c r="G39" s="1177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9">
        <f t="shared" si="1"/>
        <v>150</v>
      </c>
      <c r="C40" s="15"/>
      <c r="D40" s="1178">
        <v>0</v>
      </c>
      <c r="E40" s="1179"/>
      <c r="F40" s="58">
        <f t="shared" si="0"/>
        <v>0</v>
      </c>
      <c r="G40" s="1177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9">
        <f t="shared" si="1"/>
        <v>150</v>
      </c>
      <c r="C41" s="15"/>
      <c r="D41" s="1178">
        <v>0</v>
      </c>
      <c r="E41" s="1179"/>
      <c r="F41" s="58">
        <f t="shared" si="0"/>
        <v>0</v>
      </c>
      <c r="G41" s="1177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9">
        <f t="shared" si="1"/>
        <v>150</v>
      </c>
      <c r="C42" s="15"/>
      <c r="D42" s="1178">
        <v>0</v>
      </c>
      <c r="E42" s="1179"/>
      <c r="F42" s="58">
        <f t="shared" si="0"/>
        <v>0</v>
      </c>
      <c r="G42" s="1177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9">
        <f t="shared" si="1"/>
        <v>150</v>
      </c>
      <c r="C43" s="15"/>
      <c r="D43" s="1178">
        <v>0</v>
      </c>
      <c r="E43" s="1179"/>
      <c r="F43" s="58">
        <f t="shared" si="0"/>
        <v>0</v>
      </c>
      <c r="G43" s="1177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9">
        <f t="shared" si="1"/>
        <v>150</v>
      </c>
      <c r="C44" s="15"/>
      <c r="D44" s="1178">
        <v>0</v>
      </c>
      <c r="E44" s="1179"/>
      <c r="F44" s="58">
        <f t="shared" si="0"/>
        <v>0</v>
      </c>
      <c r="G44" s="1177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9">
        <f t="shared" si="1"/>
        <v>150</v>
      </c>
      <c r="C45" s="15"/>
      <c r="D45" s="1178">
        <v>0</v>
      </c>
      <c r="E45" s="1179"/>
      <c r="F45" s="58">
        <f t="shared" si="0"/>
        <v>0</v>
      </c>
      <c r="G45" s="1177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9">
        <f t="shared" si="1"/>
        <v>150</v>
      </c>
      <c r="C46" s="15"/>
      <c r="D46" s="1178">
        <v>0</v>
      </c>
      <c r="E46" s="1179"/>
      <c r="F46" s="58">
        <f t="shared" si="0"/>
        <v>0</v>
      </c>
      <c r="G46" s="1177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9">
        <f t="shared" si="1"/>
        <v>150</v>
      </c>
      <c r="C47" s="15"/>
      <c r="D47" s="1178">
        <v>0</v>
      </c>
      <c r="E47" s="1179"/>
      <c r="F47" s="58">
        <f t="shared" si="0"/>
        <v>0</v>
      </c>
      <c r="G47" s="1177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9">
        <f t="shared" si="1"/>
        <v>150</v>
      </c>
      <c r="C48" s="15"/>
      <c r="D48" s="1178">
        <v>0</v>
      </c>
      <c r="E48" s="1179"/>
      <c r="F48" s="58">
        <f t="shared" si="0"/>
        <v>0</v>
      </c>
      <c r="G48" s="1177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9">
        <f t="shared" si="1"/>
        <v>150</v>
      </c>
      <c r="C49" s="15"/>
      <c r="D49" s="1178">
        <v>0</v>
      </c>
      <c r="E49" s="1179"/>
      <c r="F49" s="58">
        <f t="shared" si="0"/>
        <v>0</v>
      </c>
      <c r="G49" s="1177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9">
        <f t="shared" si="1"/>
        <v>150</v>
      </c>
      <c r="C50" s="15"/>
      <c r="D50" s="1178">
        <v>0</v>
      </c>
      <c r="E50" s="1179"/>
      <c r="F50" s="58">
        <f t="shared" si="0"/>
        <v>0</v>
      </c>
      <c r="G50" s="1177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9">
        <f t="shared" si="1"/>
        <v>150</v>
      </c>
      <c r="C51" s="37"/>
      <c r="D51" s="1180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9">
        <f t="shared" si="1"/>
        <v>85</v>
      </c>
      <c r="C52" s="89">
        <f>SUM(C8:C51)</f>
        <v>65</v>
      </c>
      <c r="D52" s="1111"/>
      <c r="E52" s="38"/>
      <c r="F52" s="5">
        <f>SUM(F8:F51)</f>
        <v>1456.2200000000007</v>
      </c>
    </row>
    <row r="53" spans="1:10" ht="16.5" thickBot="1" x14ac:dyDescent="0.3">
      <c r="A53" s="51"/>
      <c r="B53" s="829">
        <f t="shared" si="1"/>
        <v>85</v>
      </c>
      <c r="D53" s="1111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328" t="s">
        <v>11</v>
      </c>
      <c r="D55" s="132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9" t="s">
        <v>327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7"/>
      <c r="B4" s="1322" t="s">
        <v>97</v>
      </c>
      <c r="C4" s="124"/>
      <c r="D4" s="130"/>
      <c r="E4" s="120"/>
      <c r="F4" s="72"/>
      <c r="G4" s="47"/>
      <c r="H4" s="814"/>
    </row>
    <row r="5" spans="1:9" ht="15" customHeight="1" x14ac:dyDescent="0.25">
      <c r="A5" s="1287"/>
      <c r="B5" s="1323"/>
      <c r="C5" s="124">
        <v>132</v>
      </c>
      <c r="D5" s="221">
        <v>44989</v>
      </c>
      <c r="E5" s="640">
        <v>1034.5899999999999</v>
      </c>
      <c r="F5" s="771">
        <v>40</v>
      </c>
    </row>
    <row r="6" spans="1:9" ht="15" customHeight="1" x14ac:dyDescent="0.25">
      <c r="A6" s="1335" t="s">
        <v>106</v>
      </c>
      <c r="B6" s="132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335"/>
      <c r="B7" s="824"/>
      <c r="C7" s="124"/>
      <c r="D7" s="221"/>
      <c r="E7" s="77"/>
      <c r="F7" s="61"/>
    </row>
    <row r="8" spans="1:9" ht="16.5" thickBot="1" x14ac:dyDescent="0.3">
      <c r="A8" s="823"/>
      <c r="B8" s="824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33">
        <v>2</v>
      </c>
      <c r="D17" s="1035">
        <v>48.74</v>
      </c>
      <c r="E17" s="1041">
        <v>45056</v>
      </c>
      <c r="F17" s="1035">
        <f t="shared" si="0"/>
        <v>48.74</v>
      </c>
      <c r="G17" s="1036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8">
        <v>55.41</v>
      </c>
      <c r="E18" s="1114">
        <v>45057</v>
      </c>
      <c r="F18" s="818">
        <f t="shared" si="0"/>
        <v>55.41</v>
      </c>
      <c r="G18" s="819" t="s">
        <v>197</v>
      </c>
      <c r="H18" s="820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8">
        <v>53.13</v>
      </c>
      <c r="E19" s="1114">
        <v>45063</v>
      </c>
      <c r="F19" s="818">
        <f t="shared" si="0"/>
        <v>53.13</v>
      </c>
      <c r="G19" s="819" t="s">
        <v>213</v>
      </c>
      <c r="H19" s="820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8">
        <v>46.67</v>
      </c>
      <c r="E20" s="1114">
        <v>45066</v>
      </c>
      <c r="F20" s="818">
        <f t="shared" si="0"/>
        <v>46.67</v>
      </c>
      <c r="G20" s="819" t="s">
        <v>233</v>
      </c>
      <c r="H20" s="820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8">
        <v>82.49</v>
      </c>
      <c r="E21" s="1114">
        <v>45071</v>
      </c>
      <c r="F21" s="818">
        <f t="shared" si="0"/>
        <v>82.49</v>
      </c>
      <c r="G21" s="819" t="s">
        <v>255</v>
      </c>
      <c r="H21" s="820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7">
        <v>56.76</v>
      </c>
      <c r="E22" s="1019">
        <v>45075</v>
      </c>
      <c r="F22" s="817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7">
        <v>28.02</v>
      </c>
      <c r="E23" s="1019">
        <v>45082</v>
      </c>
      <c r="F23" s="817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7"/>
      <c r="E24" s="1019"/>
      <c r="F24" s="817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30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30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30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30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30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30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30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30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30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30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30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30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30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30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281" t="s">
        <v>11</v>
      </c>
      <c r="D61" s="128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L35" sqref="L3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9" t="s">
        <v>328</v>
      </c>
      <c r="B1" s="1279"/>
      <c r="C1" s="1279"/>
      <c r="D1" s="1279"/>
      <c r="E1" s="1279"/>
      <c r="F1" s="1279"/>
      <c r="G1" s="1279"/>
      <c r="H1" s="1279"/>
      <c r="I1" s="1279"/>
      <c r="J1" s="11">
        <v>1</v>
      </c>
      <c r="M1" s="1284" t="s">
        <v>346</v>
      </c>
      <c r="N1" s="1284"/>
      <c r="O1" s="1284"/>
      <c r="P1" s="1284"/>
      <c r="Q1" s="1284"/>
      <c r="R1" s="1284"/>
      <c r="S1" s="1284"/>
      <c r="T1" s="1284"/>
      <c r="U1" s="1284"/>
      <c r="V1" s="11">
        <v>2</v>
      </c>
    </row>
    <row r="2" spans="1:23" ht="15.75" thickBot="1" x14ac:dyDescent="0.3">
      <c r="I2" s="128"/>
      <c r="J2" s="72"/>
      <c r="U2" s="128"/>
      <c r="V2" s="114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43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43"/>
      <c r="U4" s="182"/>
      <c r="V4" s="1143" t="s">
        <v>36</v>
      </c>
    </row>
    <row r="5" spans="1:23" ht="15" customHeight="1" x14ac:dyDescent="0.25">
      <c r="A5" s="1283" t="s">
        <v>96</v>
      </c>
      <c r="B5" s="133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283" t="s">
        <v>96</v>
      </c>
      <c r="N5" s="133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2006.68</v>
      </c>
      <c r="U5" s="182"/>
      <c r="V5" s="1143"/>
    </row>
    <row r="6" spans="1:23" x14ac:dyDescent="0.25">
      <c r="A6" s="1283"/>
      <c r="B6" s="133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283"/>
      <c r="N6" s="1336"/>
      <c r="O6" s="585"/>
      <c r="P6" s="723"/>
      <c r="Q6" s="604"/>
      <c r="R6" s="584"/>
      <c r="U6" s="183"/>
      <c r="V6" s="1143"/>
    </row>
    <row r="7" spans="1:23" x14ac:dyDescent="0.25">
      <c r="A7" s="1044"/>
      <c r="B7" s="1045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41"/>
      <c r="N7" s="1144"/>
      <c r="O7" s="585"/>
      <c r="P7" s="723"/>
      <c r="Q7" s="604"/>
      <c r="R7" s="584"/>
      <c r="U7" s="183"/>
      <c r="V7" s="1143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4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43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43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2006.68</v>
      </c>
      <c r="V10" s="1143">
        <f>R5-O10+R6+R4+R8+R7</f>
        <v>442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2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2">
        <f>U10-R11</f>
        <v>2006.68</v>
      </c>
      <c r="V11" s="584">
        <f>V10-O11</f>
        <v>442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2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2">
        <f t="shared" ref="U12:U75" si="8">U11-R12</f>
        <v>2006.68</v>
      </c>
      <c r="V12" s="584">
        <f t="shared" ref="V12:V42" si="9">V11-O12</f>
        <v>442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2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2">
        <f t="shared" si="8"/>
        <v>2006.68</v>
      </c>
      <c r="V13" s="584">
        <f t="shared" si="9"/>
        <v>442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2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2">
        <f t="shared" si="8"/>
        <v>2006.68</v>
      </c>
      <c r="V14" s="584">
        <f t="shared" si="9"/>
        <v>442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2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2">
        <f t="shared" si="8"/>
        <v>2006.68</v>
      </c>
      <c r="V15" s="584">
        <f t="shared" si="9"/>
        <v>442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2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2">
        <f t="shared" si="8"/>
        <v>2006.68</v>
      </c>
      <c r="V16" s="584">
        <f t="shared" si="9"/>
        <v>442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2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2">
        <f t="shared" si="8"/>
        <v>2006.68</v>
      </c>
      <c r="V17" s="584">
        <f t="shared" si="9"/>
        <v>442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2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2">
        <f t="shared" si="8"/>
        <v>2006.68</v>
      </c>
      <c r="V18" s="584">
        <f t="shared" si="9"/>
        <v>442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2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2">
        <f t="shared" si="8"/>
        <v>2006.68</v>
      </c>
      <c r="V19" s="584">
        <f t="shared" si="9"/>
        <v>442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2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2">
        <f t="shared" si="8"/>
        <v>2006.68</v>
      </c>
      <c r="V20" s="584">
        <f t="shared" si="9"/>
        <v>442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2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2">
        <f t="shared" si="8"/>
        <v>2006.68</v>
      </c>
      <c r="V21" s="584">
        <f t="shared" si="9"/>
        <v>442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2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2">
        <f t="shared" si="8"/>
        <v>2006.68</v>
      </c>
      <c r="V22" s="584">
        <f t="shared" si="9"/>
        <v>442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2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2">
        <f t="shared" si="8"/>
        <v>2006.68</v>
      </c>
      <c r="V23" s="584">
        <f t="shared" si="9"/>
        <v>442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2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2">
        <f t="shared" si="8"/>
        <v>2006.68</v>
      </c>
      <c r="V24" s="584">
        <f t="shared" si="9"/>
        <v>442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2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2">
        <f t="shared" si="8"/>
        <v>2006.68</v>
      </c>
      <c r="V25" s="584">
        <f t="shared" si="9"/>
        <v>442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2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2">
        <f t="shared" si="8"/>
        <v>2006.68</v>
      </c>
      <c r="V26" s="584">
        <f t="shared" si="9"/>
        <v>442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2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2">
        <f t="shared" si="8"/>
        <v>2006.68</v>
      </c>
      <c r="V27" s="584">
        <f t="shared" si="9"/>
        <v>442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2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2">
        <f t="shared" si="8"/>
        <v>2006.68</v>
      </c>
      <c r="V28" s="584">
        <f t="shared" si="9"/>
        <v>442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2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2">
        <f t="shared" si="8"/>
        <v>2006.68</v>
      </c>
      <c r="V29" s="584">
        <f t="shared" si="9"/>
        <v>442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2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2">
        <f t="shared" si="8"/>
        <v>2006.68</v>
      </c>
      <c r="V30" s="584">
        <f t="shared" si="9"/>
        <v>442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2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2">
        <f t="shared" si="8"/>
        <v>2006.68</v>
      </c>
      <c r="V31" s="584">
        <f t="shared" si="9"/>
        <v>442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2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2">
        <f t="shared" si="8"/>
        <v>2006.68</v>
      </c>
      <c r="V32" s="584">
        <f t="shared" si="9"/>
        <v>442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2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2">
        <f t="shared" si="8"/>
        <v>2006.68</v>
      </c>
      <c r="V33" s="584">
        <f t="shared" si="9"/>
        <v>442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2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2">
        <f t="shared" si="8"/>
        <v>2006.68</v>
      </c>
      <c r="V34" s="584">
        <f t="shared" si="9"/>
        <v>442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2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2">
        <f t="shared" si="8"/>
        <v>2006.68</v>
      </c>
      <c r="V35" s="584">
        <f t="shared" si="9"/>
        <v>442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2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2">
        <f t="shared" si="8"/>
        <v>2006.68</v>
      </c>
      <c r="V36" s="584">
        <f t="shared" si="9"/>
        <v>442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3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2">
        <f t="shared" si="8"/>
        <v>2006.68</v>
      </c>
      <c r="V37" s="584">
        <f t="shared" si="9"/>
        <v>442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2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2">
        <f t="shared" si="8"/>
        <v>2006.68</v>
      </c>
      <c r="V38" s="584">
        <f t="shared" si="9"/>
        <v>442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6"/>
      <c r="F39" s="719">
        <f t="shared" si="12"/>
        <v>0</v>
      </c>
      <c r="G39" s="720"/>
      <c r="H39" s="721"/>
      <c r="I39" s="772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6"/>
      <c r="R39" s="719">
        <f t="shared" si="13"/>
        <v>0</v>
      </c>
      <c r="S39" s="720"/>
      <c r="T39" s="721"/>
      <c r="U39" s="772">
        <f t="shared" si="8"/>
        <v>2006.68</v>
      </c>
      <c r="V39" s="584">
        <f t="shared" si="9"/>
        <v>442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81"/>
      <c r="F40" s="489">
        <f t="shared" si="12"/>
        <v>0</v>
      </c>
      <c r="G40" s="720"/>
      <c r="H40" s="721"/>
      <c r="I40" s="772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81"/>
      <c r="R40" s="489">
        <f t="shared" si="13"/>
        <v>0</v>
      </c>
      <c r="S40" s="720"/>
      <c r="T40" s="721"/>
      <c r="U40" s="772">
        <f t="shared" si="8"/>
        <v>2006.68</v>
      </c>
      <c r="V40" s="1143">
        <f t="shared" si="9"/>
        <v>442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81"/>
      <c r="F41" s="489">
        <f t="shared" si="12"/>
        <v>0</v>
      </c>
      <c r="G41" s="720"/>
      <c r="H41" s="721"/>
      <c r="I41" s="772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81"/>
      <c r="R41" s="489">
        <f t="shared" si="13"/>
        <v>0</v>
      </c>
      <c r="S41" s="720"/>
      <c r="T41" s="721"/>
      <c r="U41" s="772">
        <f t="shared" si="8"/>
        <v>2006.68</v>
      </c>
      <c r="V41" s="1143">
        <f t="shared" si="9"/>
        <v>442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81"/>
      <c r="F42" s="489">
        <f t="shared" si="12"/>
        <v>0</v>
      </c>
      <c r="G42" s="720"/>
      <c r="H42" s="721"/>
      <c r="I42" s="772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81"/>
      <c r="R42" s="489">
        <f t="shared" si="13"/>
        <v>0</v>
      </c>
      <c r="S42" s="720"/>
      <c r="T42" s="721"/>
      <c r="U42" s="772">
        <f t="shared" si="8"/>
        <v>2006.68</v>
      </c>
      <c r="V42" s="584">
        <f t="shared" si="9"/>
        <v>442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81"/>
      <c r="F43" s="489">
        <f t="shared" si="12"/>
        <v>0</v>
      </c>
      <c r="G43" s="720"/>
      <c r="H43" s="721"/>
      <c r="I43" s="772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81"/>
      <c r="R43" s="489">
        <f t="shared" si="13"/>
        <v>0</v>
      </c>
      <c r="S43" s="720"/>
      <c r="T43" s="721"/>
      <c r="U43" s="772">
        <f t="shared" si="8"/>
        <v>2006.68</v>
      </c>
      <c r="V43" s="584">
        <f>V42-O43</f>
        <v>442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81"/>
      <c r="F44" s="489">
        <f t="shared" si="12"/>
        <v>0</v>
      </c>
      <c r="G44" s="318"/>
      <c r="H44" s="721"/>
      <c r="I44" s="772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81"/>
      <c r="R44" s="489">
        <f t="shared" si="13"/>
        <v>0</v>
      </c>
      <c r="S44" s="318"/>
      <c r="T44" s="721"/>
      <c r="U44" s="772">
        <f t="shared" si="8"/>
        <v>2006.68</v>
      </c>
      <c r="V44" s="584">
        <f t="shared" ref="V44:V107" si="15">V43-O44</f>
        <v>442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81"/>
      <c r="F45" s="489">
        <f t="shared" si="12"/>
        <v>0</v>
      </c>
      <c r="G45" s="318"/>
      <c r="H45" s="721"/>
      <c r="I45" s="772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81"/>
      <c r="R45" s="489">
        <f t="shared" si="13"/>
        <v>0</v>
      </c>
      <c r="S45" s="318"/>
      <c r="T45" s="721"/>
      <c r="U45" s="772">
        <f t="shared" si="8"/>
        <v>2006.68</v>
      </c>
      <c r="V45" s="584">
        <f t="shared" si="15"/>
        <v>442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81"/>
      <c r="F46" s="489">
        <f t="shared" si="12"/>
        <v>0</v>
      </c>
      <c r="G46" s="318"/>
      <c r="H46" s="721"/>
      <c r="I46" s="772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81"/>
      <c r="R46" s="489">
        <f t="shared" si="13"/>
        <v>0</v>
      </c>
      <c r="S46" s="318"/>
      <c r="T46" s="721"/>
      <c r="U46" s="772">
        <f t="shared" si="8"/>
        <v>2006.68</v>
      </c>
      <c r="V46" s="584">
        <f t="shared" si="15"/>
        <v>442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81"/>
      <c r="F47" s="489">
        <f t="shared" si="12"/>
        <v>0</v>
      </c>
      <c r="G47" s="318"/>
      <c r="H47" s="721"/>
      <c r="I47" s="772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81"/>
      <c r="R47" s="489">
        <f t="shared" si="13"/>
        <v>0</v>
      </c>
      <c r="S47" s="318"/>
      <c r="T47" s="721"/>
      <c r="U47" s="772">
        <f t="shared" si="8"/>
        <v>2006.68</v>
      </c>
      <c r="V47" s="584">
        <f t="shared" si="15"/>
        <v>442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81"/>
      <c r="F48" s="489">
        <f t="shared" si="12"/>
        <v>0</v>
      </c>
      <c r="G48" s="318"/>
      <c r="H48" s="319"/>
      <c r="I48" s="772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81"/>
      <c r="R48" s="489">
        <f t="shared" si="13"/>
        <v>0</v>
      </c>
      <c r="S48" s="318"/>
      <c r="T48" s="319"/>
      <c r="U48" s="772">
        <f t="shared" si="8"/>
        <v>2006.68</v>
      </c>
      <c r="V48" s="1143">
        <f t="shared" si="15"/>
        <v>442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81"/>
      <c r="F49" s="489">
        <f t="shared" si="12"/>
        <v>0</v>
      </c>
      <c r="G49" s="318"/>
      <c r="H49" s="319"/>
      <c r="I49" s="772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81"/>
      <c r="R49" s="489">
        <f t="shared" si="13"/>
        <v>0</v>
      </c>
      <c r="S49" s="318"/>
      <c r="T49" s="319"/>
      <c r="U49" s="772">
        <f t="shared" si="8"/>
        <v>2006.68</v>
      </c>
      <c r="V49" s="1143">
        <f t="shared" si="15"/>
        <v>442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81"/>
      <c r="F50" s="489">
        <f t="shared" si="12"/>
        <v>0</v>
      </c>
      <c r="G50" s="318"/>
      <c r="H50" s="319"/>
      <c r="I50" s="772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81"/>
      <c r="R50" s="489">
        <f t="shared" si="13"/>
        <v>0</v>
      </c>
      <c r="S50" s="318"/>
      <c r="T50" s="319"/>
      <c r="U50" s="772">
        <f t="shared" si="8"/>
        <v>2006.68</v>
      </c>
      <c r="V50" s="1143">
        <f t="shared" si="15"/>
        <v>442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81"/>
      <c r="F51" s="489">
        <f t="shared" si="12"/>
        <v>0</v>
      </c>
      <c r="G51" s="318"/>
      <c r="H51" s="319"/>
      <c r="I51" s="772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81"/>
      <c r="R51" s="489">
        <f t="shared" si="13"/>
        <v>0</v>
      </c>
      <c r="S51" s="318"/>
      <c r="T51" s="319"/>
      <c r="U51" s="772">
        <f t="shared" si="8"/>
        <v>2006.68</v>
      </c>
      <c r="V51" s="1143">
        <f t="shared" si="15"/>
        <v>442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81"/>
      <c r="F52" s="489">
        <f t="shared" si="12"/>
        <v>0</v>
      </c>
      <c r="G52" s="318"/>
      <c r="H52" s="319"/>
      <c r="I52" s="772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81"/>
      <c r="R52" s="489">
        <f t="shared" si="13"/>
        <v>0</v>
      </c>
      <c r="S52" s="318"/>
      <c r="T52" s="319"/>
      <c r="U52" s="772">
        <f t="shared" si="8"/>
        <v>2006.68</v>
      </c>
      <c r="V52" s="584">
        <f t="shared" si="15"/>
        <v>442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81"/>
      <c r="F53" s="489">
        <f t="shared" si="12"/>
        <v>0</v>
      </c>
      <c r="G53" s="318"/>
      <c r="H53" s="319"/>
      <c r="I53" s="772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81"/>
      <c r="R53" s="489">
        <f t="shared" si="13"/>
        <v>0</v>
      </c>
      <c r="S53" s="318"/>
      <c r="T53" s="319"/>
      <c r="U53" s="772">
        <f t="shared" si="8"/>
        <v>2006.68</v>
      </c>
      <c r="V53" s="584">
        <f t="shared" si="15"/>
        <v>442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81"/>
      <c r="F54" s="489">
        <f t="shared" si="12"/>
        <v>0</v>
      </c>
      <c r="G54" s="318"/>
      <c r="H54" s="319"/>
      <c r="I54" s="772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81"/>
      <c r="R54" s="489">
        <f t="shared" si="13"/>
        <v>0</v>
      </c>
      <c r="S54" s="318"/>
      <c r="T54" s="319"/>
      <c r="U54" s="772">
        <f t="shared" si="8"/>
        <v>2006.68</v>
      </c>
      <c r="V54" s="1143">
        <f t="shared" si="15"/>
        <v>442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6"/>
      <c r="F55" s="719">
        <f t="shared" si="12"/>
        <v>0</v>
      </c>
      <c r="G55" s="720"/>
      <c r="H55" s="721"/>
      <c r="I55" s="772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6"/>
      <c r="R55" s="719">
        <f t="shared" si="13"/>
        <v>0</v>
      </c>
      <c r="S55" s="720"/>
      <c r="T55" s="721"/>
      <c r="U55" s="772">
        <f t="shared" si="8"/>
        <v>2006.68</v>
      </c>
      <c r="V55" s="1143">
        <f t="shared" si="15"/>
        <v>442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6"/>
      <c r="F56" s="719">
        <f t="shared" si="12"/>
        <v>0</v>
      </c>
      <c r="G56" s="720"/>
      <c r="H56" s="721"/>
      <c r="I56" s="772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6"/>
      <c r="R56" s="719">
        <f t="shared" si="13"/>
        <v>0</v>
      </c>
      <c r="S56" s="720"/>
      <c r="T56" s="721"/>
      <c r="U56" s="772">
        <f t="shared" si="8"/>
        <v>2006.68</v>
      </c>
      <c r="V56" s="1143">
        <f t="shared" si="15"/>
        <v>442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81"/>
      <c r="F57" s="489">
        <f t="shared" si="12"/>
        <v>0</v>
      </c>
      <c r="G57" s="318"/>
      <c r="H57" s="319"/>
      <c r="I57" s="772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81"/>
      <c r="R57" s="489">
        <f t="shared" si="13"/>
        <v>0</v>
      </c>
      <c r="S57" s="318"/>
      <c r="T57" s="319"/>
      <c r="U57" s="772">
        <f t="shared" si="8"/>
        <v>2006.68</v>
      </c>
      <c r="V57" s="1143">
        <f t="shared" si="15"/>
        <v>442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81"/>
      <c r="F58" s="489">
        <f t="shared" si="12"/>
        <v>0</v>
      </c>
      <c r="G58" s="318"/>
      <c r="H58" s="319"/>
      <c r="I58" s="772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81"/>
      <c r="R58" s="489">
        <f t="shared" si="13"/>
        <v>0</v>
      </c>
      <c r="S58" s="318"/>
      <c r="T58" s="319"/>
      <c r="U58" s="772">
        <f t="shared" si="8"/>
        <v>2006.68</v>
      </c>
      <c r="V58" s="1143">
        <f t="shared" si="15"/>
        <v>442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81"/>
      <c r="F59" s="489">
        <f t="shared" si="12"/>
        <v>0</v>
      </c>
      <c r="G59" s="318"/>
      <c r="H59" s="319"/>
      <c r="I59" s="772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81"/>
      <c r="R59" s="489">
        <f t="shared" si="13"/>
        <v>0</v>
      </c>
      <c r="S59" s="318"/>
      <c r="T59" s="319"/>
      <c r="U59" s="772">
        <f t="shared" si="8"/>
        <v>2006.68</v>
      </c>
      <c r="V59" s="1143">
        <f t="shared" si="15"/>
        <v>442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81"/>
      <c r="F60" s="489">
        <f t="shared" si="12"/>
        <v>0</v>
      </c>
      <c r="G60" s="318"/>
      <c r="H60" s="319"/>
      <c r="I60" s="772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81"/>
      <c r="R60" s="489">
        <f t="shared" si="13"/>
        <v>0</v>
      </c>
      <c r="S60" s="318"/>
      <c r="T60" s="319"/>
      <c r="U60" s="772">
        <f t="shared" si="8"/>
        <v>2006.68</v>
      </c>
      <c r="V60" s="1143">
        <f t="shared" si="15"/>
        <v>442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81"/>
      <c r="F61" s="489">
        <f t="shared" si="12"/>
        <v>0</v>
      </c>
      <c r="G61" s="318"/>
      <c r="H61" s="319"/>
      <c r="I61" s="772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81"/>
      <c r="R61" s="489">
        <f t="shared" si="13"/>
        <v>0</v>
      </c>
      <c r="S61" s="318"/>
      <c r="T61" s="319"/>
      <c r="U61" s="772">
        <f t="shared" si="8"/>
        <v>2006.68</v>
      </c>
      <c r="V61" s="1143">
        <f t="shared" si="15"/>
        <v>442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81"/>
      <c r="F62" s="489">
        <f t="shared" si="12"/>
        <v>0</v>
      </c>
      <c r="G62" s="318"/>
      <c r="H62" s="319"/>
      <c r="I62" s="772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81"/>
      <c r="R62" s="489">
        <f t="shared" si="13"/>
        <v>0</v>
      </c>
      <c r="S62" s="318"/>
      <c r="T62" s="319"/>
      <c r="U62" s="772">
        <f t="shared" si="8"/>
        <v>2006.68</v>
      </c>
      <c r="V62" s="1143">
        <f t="shared" si="15"/>
        <v>442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81"/>
      <c r="F63" s="489">
        <f t="shared" si="12"/>
        <v>0</v>
      </c>
      <c r="G63" s="318"/>
      <c r="H63" s="319"/>
      <c r="I63" s="772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81"/>
      <c r="R63" s="489">
        <f t="shared" si="13"/>
        <v>0</v>
      </c>
      <c r="S63" s="318"/>
      <c r="T63" s="319"/>
      <c r="U63" s="772">
        <f t="shared" si="8"/>
        <v>2006.68</v>
      </c>
      <c r="V63" s="1143">
        <f t="shared" si="15"/>
        <v>442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81"/>
      <c r="F64" s="489">
        <f t="shared" si="12"/>
        <v>0</v>
      </c>
      <c r="G64" s="318"/>
      <c r="H64" s="319"/>
      <c r="I64" s="772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81"/>
      <c r="R64" s="489">
        <f t="shared" si="13"/>
        <v>0</v>
      </c>
      <c r="S64" s="318"/>
      <c r="T64" s="319"/>
      <c r="U64" s="772">
        <f t="shared" si="8"/>
        <v>2006.68</v>
      </c>
      <c r="V64" s="1143">
        <f t="shared" si="15"/>
        <v>442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81"/>
      <c r="F65" s="489">
        <f t="shared" si="12"/>
        <v>0</v>
      </c>
      <c r="G65" s="318"/>
      <c r="H65" s="319"/>
      <c r="I65" s="772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81"/>
      <c r="R65" s="489">
        <f t="shared" si="13"/>
        <v>0</v>
      </c>
      <c r="S65" s="318"/>
      <c r="T65" s="319"/>
      <c r="U65" s="772">
        <f t="shared" si="8"/>
        <v>2006.68</v>
      </c>
      <c r="V65" s="1143">
        <f t="shared" si="15"/>
        <v>442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81"/>
      <c r="F66" s="489">
        <f t="shared" si="12"/>
        <v>0</v>
      </c>
      <c r="G66" s="318"/>
      <c r="H66" s="319"/>
      <c r="I66" s="772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81"/>
      <c r="R66" s="489">
        <f t="shared" si="13"/>
        <v>0</v>
      </c>
      <c r="S66" s="318"/>
      <c r="T66" s="319"/>
      <c r="U66" s="772">
        <f t="shared" si="8"/>
        <v>2006.68</v>
      </c>
      <c r="V66" s="1143">
        <f t="shared" si="15"/>
        <v>442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81"/>
      <c r="F67" s="489">
        <f t="shared" si="12"/>
        <v>0</v>
      </c>
      <c r="G67" s="318"/>
      <c r="H67" s="319"/>
      <c r="I67" s="772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81"/>
      <c r="R67" s="489">
        <f t="shared" si="13"/>
        <v>0</v>
      </c>
      <c r="S67" s="318"/>
      <c r="T67" s="319"/>
      <c r="U67" s="772">
        <f t="shared" si="8"/>
        <v>2006.68</v>
      </c>
      <c r="V67" s="1143">
        <f t="shared" si="15"/>
        <v>442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81"/>
      <c r="F68" s="489">
        <f t="shared" si="12"/>
        <v>0</v>
      </c>
      <c r="G68" s="318"/>
      <c r="H68" s="319"/>
      <c r="I68" s="772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81"/>
      <c r="R68" s="489">
        <f t="shared" si="13"/>
        <v>0</v>
      </c>
      <c r="S68" s="318"/>
      <c r="T68" s="319"/>
      <c r="U68" s="772">
        <f t="shared" si="8"/>
        <v>2006.68</v>
      </c>
      <c r="V68" s="1143">
        <f t="shared" si="15"/>
        <v>442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81"/>
      <c r="F69" s="489">
        <f t="shared" si="12"/>
        <v>0</v>
      </c>
      <c r="G69" s="318"/>
      <c r="H69" s="319"/>
      <c r="I69" s="772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81"/>
      <c r="R69" s="489">
        <f t="shared" si="13"/>
        <v>0</v>
      </c>
      <c r="S69" s="318"/>
      <c r="T69" s="319"/>
      <c r="U69" s="772">
        <f t="shared" si="8"/>
        <v>2006.68</v>
      </c>
      <c r="V69" s="1143">
        <f t="shared" si="15"/>
        <v>442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81"/>
      <c r="F70" s="489">
        <f t="shared" si="12"/>
        <v>0</v>
      </c>
      <c r="G70" s="318"/>
      <c r="H70" s="319"/>
      <c r="I70" s="772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81"/>
      <c r="R70" s="489">
        <f t="shared" si="13"/>
        <v>0</v>
      </c>
      <c r="S70" s="318"/>
      <c r="T70" s="319"/>
      <c r="U70" s="772">
        <f t="shared" si="8"/>
        <v>2006.68</v>
      </c>
      <c r="V70" s="1143">
        <f t="shared" si="15"/>
        <v>442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81"/>
      <c r="F71" s="489">
        <f t="shared" si="12"/>
        <v>0</v>
      </c>
      <c r="G71" s="318"/>
      <c r="H71" s="319"/>
      <c r="I71" s="772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81"/>
      <c r="R71" s="489">
        <f t="shared" si="13"/>
        <v>0</v>
      </c>
      <c r="S71" s="318"/>
      <c r="T71" s="319"/>
      <c r="U71" s="772">
        <f t="shared" si="8"/>
        <v>2006.68</v>
      </c>
      <c r="V71" s="1143">
        <f t="shared" si="15"/>
        <v>442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81"/>
      <c r="F72" s="489">
        <f t="shared" si="12"/>
        <v>0</v>
      </c>
      <c r="G72" s="318"/>
      <c r="H72" s="319"/>
      <c r="I72" s="772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81"/>
      <c r="R72" s="489">
        <f t="shared" si="13"/>
        <v>0</v>
      </c>
      <c r="S72" s="318"/>
      <c r="T72" s="319"/>
      <c r="U72" s="772">
        <f t="shared" si="8"/>
        <v>2006.68</v>
      </c>
      <c r="V72" s="1143">
        <f t="shared" si="15"/>
        <v>442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81"/>
      <c r="F73" s="489">
        <f t="shared" si="12"/>
        <v>0</v>
      </c>
      <c r="G73" s="318"/>
      <c r="H73" s="319"/>
      <c r="I73" s="772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81"/>
      <c r="R73" s="489">
        <f t="shared" si="13"/>
        <v>0</v>
      </c>
      <c r="S73" s="318"/>
      <c r="T73" s="319"/>
      <c r="U73" s="772">
        <f t="shared" si="8"/>
        <v>2006.68</v>
      </c>
      <c r="V73" s="1143">
        <f t="shared" si="15"/>
        <v>442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81"/>
      <c r="F74" s="489">
        <f t="shared" si="12"/>
        <v>0</v>
      </c>
      <c r="G74" s="318"/>
      <c r="H74" s="319"/>
      <c r="I74" s="772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81"/>
      <c r="R74" s="489">
        <f t="shared" si="13"/>
        <v>0</v>
      </c>
      <c r="S74" s="318"/>
      <c r="T74" s="319"/>
      <c r="U74" s="772">
        <f t="shared" si="8"/>
        <v>2006.68</v>
      </c>
      <c r="V74" s="1143">
        <f t="shared" si="15"/>
        <v>442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81"/>
      <c r="F75" s="489">
        <f t="shared" si="12"/>
        <v>0</v>
      </c>
      <c r="G75" s="318"/>
      <c r="H75" s="319"/>
      <c r="I75" s="772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81"/>
      <c r="R75" s="489">
        <f t="shared" si="13"/>
        <v>0</v>
      </c>
      <c r="S75" s="318"/>
      <c r="T75" s="319"/>
      <c r="U75" s="772">
        <f t="shared" si="8"/>
        <v>2006.68</v>
      </c>
      <c r="V75" s="1143">
        <f t="shared" si="15"/>
        <v>442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81"/>
      <c r="F76" s="489">
        <f t="shared" si="12"/>
        <v>0</v>
      </c>
      <c r="G76" s="318"/>
      <c r="H76" s="319"/>
      <c r="I76" s="772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81"/>
      <c r="R76" s="489">
        <f t="shared" si="13"/>
        <v>0</v>
      </c>
      <c r="S76" s="318"/>
      <c r="T76" s="319"/>
      <c r="U76" s="772">
        <f t="shared" ref="U76:U108" si="19">U75-R76</f>
        <v>2006.68</v>
      </c>
      <c r="V76" s="1143">
        <f t="shared" si="15"/>
        <v>442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81"/>
      <c r="F77" s="489">
        <f t="shared" si="12"/>
        <v>0</v>
      </c>
      <c r="G77" s="318"/>
      <c r="H77" s="319"/>
      <c r="I77" s="772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81"/>
      <c r="R77" s="489">
        <f t="shared" si="13"/>
        <v>0</v>
      </c>
      <c r="S77" s="318"/>
      <c r="T77" s="319"/>
      <c r="U77" s="772">
        <f t="shared" si="19"/>
        <v>2006.68</v>
      </c>
      <c r="V77" s="1143">
        <f t="shared" si="15"/>
        <v>442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81"/>
      <c r="F78" s="489">
        <f t="shared" si="12"/>
        <v>0</v>
      </c>
      <c r="G78" s="318"/>
      <c r="H78" s="319"/>
      <c r="I78" s="772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81"/>
      <c r="R78" s="489">
        <f t="shared" si="13"/>
        <v>0</v>
      </c>
      <c r="S78" s="318"/>
      <c r="T78" s="319"/>
      <c r="U78" s="772">
        <f t="shared" si="19"/>
        <v>2006.68</v>
      </c>
      <c r="V78" s="1143">
        <f t="shared" si="15"/>
        <v>442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81"/>
      <c r="F79" s="489">
        <f t="shared" si="12"/>
        <v>0</v>
      </c>
      <c r="G79" s="318"/>
      <c r="H79" s="319"/>
      <c r="I79" s="772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81"/>
      <c r="R79" s="489">
        <f t="shared" si="13"/>
        <v>0</v>
      </c>
      <c r="S79" s="318"/>
      <c r="T79" s="319"/>
      <c r="U79" s="772">
        <f t="shared" si="19"/>
        <v>2006.68</v>
      </c>
      <c r="V79" s="1143">
        <f t="shared" si="15"/>
        <v>442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2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2">
        <f t="shared" si="19"/>
        <v>2006.68</v>
      </c>
      <c r="V80" s="1143">
        <f t="shared" si="15"/>
        <v>442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2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2">
        <f t="shared" si="19"/>
        <v>2006.68</v>
      </c>
      <c r="V81" s="1143">
        <f t="shared" si="15"/>
        <v>442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2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2">
        <f t="shared" si="19"/>
        <v>2006.68</v>
      </c>
      <c r="V82" s="1143">
        <f t="shared" si="15"/>
        <v>442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2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2">
        <f t="shared" si="19"/>
        <v>2006.68</v>
      </c>
      <c r="V83" s="1143">
        <f t="shared" si="15"/>
        <v>442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2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2">
        <f t="shared" si="19"/>
        <v>2006.68</v>
      </c>
      <c r="V84" s="1143">
        <f t="shared" si="15"/>
        <v>442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2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2">
        <f t="shared" si="19"/>
        <v>2006.68</v>
      </c>
      <c r="V85" s="1143">
        <f t="shared" si="15"/>
        <v>442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2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2">
        <f t="shared" si="19"/>
        <v>2006.68</v>
      </c>
      <c r="V86" s="1143">
        <f t="shared" si="15"/>
        <v>442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2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2">
        <f t="shared" si="19"/>
        <v>2006.68</v>
      </c>
      <c r="V87" s="1143">
        <f t="shared" si="15"/>
        <v>442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2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2">
        <f t="shared" si="19"/>
        <v>2006.68</v>
      </c>
      <c r="V88" s="1143">
        <f t="shared" si="15"/>
        <v>442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2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2">
        <f t="shared" si="19"/>
        <v>2006.68</v>
      </c>
      <c r="V89" s="1143">
        <f t="shared" si="15"/>
        <v>442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2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2">
        <f t="shared" si="19"/>
        <v>2006.68</v>
      </c>
      <c r="V90" s="1143">
        <f t="shared" si="15"/>
        <v>442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2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2">
        <f t="shared" si="19"/>
        <v>2006.68</v>
      </c>
      <c r="V91" s="1143">
        <f t="shared" si="15"/>
        <v>442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2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2">
        <f t="shared" si="19"/>
        <v>2006.68</v>
      </c>
      <c r="V92" s="1143">
        <f t="shared" si="15"/>
        <v>442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2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2">
        <f t="shared" si="19"/>
        <v>2006.68</v>
      </c>
      <c r="V93" s="1143">
        <f t="shared" si="15"/>
        <v>442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2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2">
        <f t="shared" si="19"/>
        <v>2006.68</v>
      </c>
      <c r="V94" s="1143">
        <f t="shared" si="15"/>
        <v>442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2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2">
        <f t="shared" si="19"/>
        <v>2006.68</v>
      </c>
      <c r="V95" s="1143">
        <f t="shared" si="15"/>
        <v>442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2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2">
        <f t="shared" si="19"/>
        <v>2006.68</v>
      </c>
      <c r="V96" s="1143">
        <f t="shared" si="15"/>
        <v>442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2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2">
        <f t="shared" si="19"/>
        <v>2006.68</v>
      </c>
      <c r="V97" s="1143">
        <f t="shared" si="15"/>
        <v>442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2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2">
        <f t="shared" si="19"/>
        <v>2006.68</v>
      </c>
      <c r="V98" s="1143">
        <f t="shared" si="15"/>
        <v>442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2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2">
        <f t="shared" si="19"/>
        <v>2006.68</v>
      </c>
      <c r="V99" s="1143">
        <f t="shared" si="15"/>
        <v>442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2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2">
        <f t="shared" si="19"/>
        <v>2006.68</v>
      </c>
      <c r="V100" s="1143">
        <f t="shared" si="15"/>
        <v>442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2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2">
        <f t="shared" si="19"/>
        <v>2006.68</v>
      </c>
      <c r="V101" s="1143">
        <f t="shared" si="15"/>
        <v>442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2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2">
        <f t="shared" si="19"/>
        <v>2006.68</v>
      </c>
      <c r="V102" s="1143">
        <f t="shared" si="15"/>
        <v>442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2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2">
        <f t="shared" si="19"/>
        <v>2006.68</v>
      </c>
      <c r="V103" s="1143">
        <f t="shared" si="15"/>
        <v>442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2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2">
        <f t="shared" si="19"/>
        <v>2006.68</v>
      </c>
      <c r="V104" s="1143">
        <f t="shared" si="15"/>
        <v>442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2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2">
        <f t="shared" si="19"/>
        <v>2006.68</v>
      </c>
      <c r="V105" s="1143">
        <f t="shared" si="15"/>
        <v>442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2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2">
        <f t="shared" si="19"/>
        <v>2006.68</v>
      </c>
      <c r="V106" s="1143">
        <f t="shared" si="15"/>
        <v>442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2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2">
        <f t="shared" si="19"/>
        <v>2006.68</v>
      </c>
      <c r="V107" s="1143">
        <f t="shared" si="15"/>
        <v>442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2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2">
        <f t="shared" si="19"/>
        <v>2006.68</v>
      </c>
      <c r="V108" s="1143">
        <f t="shared" ref="V108" si="24">V107-O108</f>
        <v>442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43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4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43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442</v>
      </c>
      <c r="Q112" s="40"/>
      <c r="R112" s="6"/>
      <c r="S112" s="31"/>
      <c r="T112" s="17"/>
      <c r="U112" s="128"/>
      <c r="V112" s="1143"/>
    </row>
    <row r="113" spans="3:22" x14ac:dyDescent="0.25">
      <c r="C113" s="1337" t="s">
        <v>19</v>
      </c>
      <c r="D113" s="1338"/>
      <c r="E113" s="39">
        <f>E4+E5-F110+E6+E8</f>
        <v>472.16000000000122</v>
      </c>
      <c r="F113" s="6"/>
      <c r="G113" s="6"/>
      <c r="H113" s="17"/>
      <c r="I113" s="128"/>
      <c r="J113" s="72"/>
      <c r="O113" s="1337" t="s">
        <v>19</v>
      </c>
      <c r="P113" s="1338"/>
      <c r="Q113" s="39">
        <f>Q4+Q5-R110+Q6+Q8</f>
        <v>2006.68</v>
      </c>
      <c r="R113" s="6"/>
      <c r="S113" s="6"/>
      <c r="T113" s="17"/>
      <c r="U113" s="128"/>
      <c r="V113" s="114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43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43"/>
    </row>
    <row r="116" spans="3:22" x14ac:dyDescent="0.25">
      <c r="I116" s="128"/>
      <c r="J116" s="72"/>
      <c r="U116" s="128"/>
      <c r="V116" s="1143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279" t="s">
        <v>329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   DEL MES DE   M A Y O     2023</v>
      </c>
      <c r="L1" s="1279"/>
      <c r="M1" s="1279"/>
      <c r="N1" s="1279"/>
      <c r="O1" s="1279"/>
      <c r="P1" s="1279"/>
      <c r="Q1" s="127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72">
        <v>115</v>
      </c>
      <c r="Q4" s="1072"/>
    </row>
    <row r="5" spans="1:20" ht="15.75" customHeight="1" x14ac:dyDescent="0.25">
      <c r="A5" s="1339" t="s">
        <v>123</v>
      </c>
      <c r="B5" s="1295" t="s">
        <v>122</v>
      </c>
      <c r="C5" s="912">
        <v>44</v>
      </c>
      <c r="D5" s="913">
        <v>45014</v>
      </c>
      <c r="E5" s="914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339" t="s">
        <v>123</v>
      </c>
      <c r="L5" s="1295" t="s">
        <v>122</v>
      </c>
      <c r="M5" s="912"/>
      <c r="N5" s="913"/>
      <c r="O5" s="914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340"/>
      <c r="B6" s="1295"/>
      <c r="C6" s="191"/>
      <c r="D6" s="145"/>
      <c r="E6" s="102"/>
      <c r="F6" s="72"/>
      <c r="K6" s="1340"/>
      <c r="L6" s="1295"/>
      <c r="M6" s="191"/>
      <c r="N6" s="145"/>
      <c r="O6" s="102"/>
      <c r="P6" s="1072"/>
    </row>
    <row r="7" spans="1:20" ht="15.75" customHeight="1" thickBot="1" x14ac:dyDescent="0.3">
      <c r="B7" s="12"/>
      <c r="C7" s="191"/>
      <c r="D7" s="145"/>
      <c r="E7" s="102"/>
      <c r="F7" s="72"/>
      <c r="I7" s="1341" t="s">
        <v>47</v>
      </c>
      <c r="L7" s="12"/>
      <c r="M7" s="191"/>
      <c r="N7" s="145"/>
      <c r="O7" s="102"/>
      <c r="P7" s="1072"/>
      <c r="S7" s="134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4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34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72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7">
        <v>241.41</v>
      </c>
      <c r="E10" s="965">
        <v>45019</v>
      </c>
      <c r="F10" s="964">
        <f t="shared" ref="F10:F44" si="0">D10</f>
        <v>241.41</v>
      </c>
      <c r="G10" s="966" t="s">
        <v>144</v>
      </c>
      <c r="H10" s="963">
        <v>46</v>
      </c>
      <c r="I10" s="604">
        <f>I9-F10</f>
        <v>4619.0200000000004</v>
      </c>
      <c r="J10" s="602"/>
      <c r="L10" s="659">
        <f>L9-M10</f>
        <v>115</v>
      </c>
      <c r="M10" s="632"/>
      <c r="N10" s="967"/>
      <c r="O10" s="965"/>
      <c r="P10" s="964">
        <f t="shared" ref="P10:P44" si="1">N10</f>
        <v>0</v>
      </c>
      <c r="Q10" s="966"/>
      <c r="R10" s="963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7">
        <v>232.39</v>
      </c>
      <c r="E11" s="965">
        <v>45023</v>
      </c>
      <c r="F11" s="964">
        <f t="shared" si="0"/>
        <v>232.39</v>
      </c>
      <c r="G11" s="966" t="s">
        <v>148</v>
      </c>
      <c r="H11" s="963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6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7">
        <v>234.68</v>
      </c>
      <c r="E12" s="965">
        <v>45024</v>
      </c>
      <c r="F12" s="964">
        <f t="shared" si="0"/>
        <v>234.68</v>
      </c>
      <c r="G12" s="966" t="s">
        <v>149</v>
      </c>
      <c r="H12" s="963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6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7">
        <v>141.16</v>
      </c>
      <c r="E13" s="965">
        <v>45027</v>
      </c>
      <c r="F13" s="964">
        <f t="shared" si="0"/>
        <v>141.16</v>
      </c>
      <c r="G13" s="966" t="s">
        <v>151</v>
      </c>
      <c r="H13" s="963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6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7">
        <v>115.53</v>
      </c>
      <c r="E14" s="965">
        <v>45029</v>
      </c>
      <c r="F14" s="964">
        <f t="shared" si="0"/>
        <v>115.53</v>
      </c>
      <c r="G14" s="966" t="s">
        <v>153</v>
      </c>
      <c r="H14" s="963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6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7">
        <v>137.13999999999999</v>
      </c>
      <c r="E15" s="965">
        <v>45033</v>
      </c>
      <c r="F15" s="964">
        <f t="shared" si="0"/>
        <v>137.13999999999999</v>
      </c>
      <c r="G15" s="966" t="s">
        <v>156</v>
      </c>
      <c r="H15" s="963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6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7">
        <v>221.5</v>
      </c>
      <c r="E16" s="965">
        <v>45047</v>
      </c>
      <c r="F16" s="964">
        <f t="shared" si="0"/>
        <v>221.5</v>
      </c>
      <c r="G16" s="966" t="s">
        <v>169</v>
      </c>
      <c r="H16" s="963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6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7">
        <v>285.61</v>
      </c>
      <c r="E17" s="965">
        <v>45049</v>
      </c>
      <c r="F17" s="964">
        <f t="shared" si="0"/>
        <v>285.61</v>
      </c>
      <c r="G17" s="966" t="s">
        <v>175</v>
      </c>
      <c r="H17" s="963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6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7">
        <v>220.85</v>
      </c>
      <c r="E18" s="965">
        <v>45052</v>
      </c>
      <c r="F18" s="964">
        <f t="shared" si="0"/>
        <v>220.85</v>
      </c>
      <c r="G18" s="966" t="s">
        <v>178</v>
      </c>
      <c r="H18" s="963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6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7">
        <v>196.27</v>
      </c>
      <c r="E19" s="965">
        <v>45055</v>
      </c>
      <c r="F19" s="964">
        <f t="shared" si="0"/>
        <v>196.27</v>
      </c>
      <c r="G19" s="966" t="s">
        <v>184</v>
      </c>
      <c r="H19" s="963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6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33">
        <v>8</v>
      </c>
      <c r="D20" s="1037">
        <v>201.2</v>
      </c>
      <c r="E20" s="1038">
        <v>45056</v>
      </c>
      <c r="F20" s="1039">
        <f t="shared" si="0"/>
        <v>201.2</v>
      </c>
      <c r="G20" s="1040" t="s">
        <v>185</v>
      </c>
      <c r="H20" s="1018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6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7"/>
      <c r="E21" s="965"/>
      <c r="F21" s="964">
        <f t="shared" si="0"/>
        <v>0</v>
      </c>
      <c r="G21" s="966"/>
      <c r="H21" s="963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6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2">
        <v>45062</v>
      </c>
      <c r="F22" s="818">
        <f t="shared" si="0"/>
        <v>258.86</v>
      </c>
      <c r="G22" s="819" t="s">
        <v>210</v>
      </c>
      <c r="H22" s="820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6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2">
        <v>45062</v>
      </c>
      <c r="F23" s="818">
        <f t="shared" si="0"/>
        <v>637</v>
      </c>
      <c r="G23" s="819" t="s">
        <v>211</v>
      </c>
      <c r="H23" s="820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6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2">
        <v>45064</v>
      </c>
      <c r="F24" s="818">
        <f t="shared" si="0"/>
        <v>50.58</v>
      </c>
      <c r="G24" s="819" t="s">
        <v>219</v>
      </c>
      <c r="H24" s="820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6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2">
        <v>45066</v>
      </c>
      <c r="F25" s="818">
        <f t="shared" si="0"/>
        <v>260.04000000000002</v>
      </c>
      <c r="G25" s="819" t="s">
        <v>233</v>
      </c>
      <c r="H25" s="820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6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2">
        <v>45070</v>
      </c>
      <c r="F26" s="818">
        <f t="shared" si="0"/>
        <v>280.35000000000002</v>
      </c>
      <c r="G26" s="819" t="s">
        <v>251</v>
      </c>
      <c r="H26" s="820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6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2">
        <v>45073</v>
      </c>
      <c r="F27" s="818">
        <f t="shared" si="0"/>
        <v>260.23</v>
      </c>
      <c r="G27" s="819" t="s">
        <v>266</v>
      </c>
      <c r="H27" s="820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6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8">
        <v>256.70999999999998</v>
      </c>
      <c r="E28" s="822">
        <v>45079</v>
      </c>
      <c r="F28" s="818">
        <f t="shared" si="0"/>
        <v>256.70999999999998</v>
      </c>
      <c r="G28" s="819" t="s">
        <v>297</v>
      </c>
      <c r="H28" s="820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6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8">
        <v>0</v>
      </c>
      <c r="E29" s="822"/>
      <c r="F29" s="818">
        <f t="shared" si="0"/>
        <v>0</v>
      </c>
      <c r="G29" s="819"/>
      <c r="H29" s="820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6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6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6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6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6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6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6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6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6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6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6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6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6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6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6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6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6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6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6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6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3">
        <f t="shared" si="2"/>
        <v>22</v>
      </c>
      <c r="C45" s="37"/>
      <c r="D45" s="1182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3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337" t="s">
        <v>19</v>
      </c>
      <c r="D49" s="1338"/>
      <c r="E49" s="39">
        <f>D46-F46</f>
        <v>0</v>
      </c>
      <c r="F49" s="6"/>
      <c r="G49" s="6"/>
      <c r="H49" s="17"/>
      <c r="M49" s="1337" t="s">
        <v>19</v>
      </c>
      <c r="N49" s="133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2" workbookViewId="0">
      <selection activeCell="K18" sqref="K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79" t="s">
        <v>330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  DEL MES DE MAYO</v>
      </c>
      <c r="L1" s="1279"/>
      <c r="M1" s="1279"/>
      <c r="N1" s="1279"/>
      <c r="O1" s="1279"/>
      <c r="P1" s="1279"/>
      <c r="Q1" s="12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</row>
    <row r="5" spans="1:19" ht="22.5" customHeight="1" x14ac:dyDescent="0.25">
      <c r="A5" s="1324" t="s">
        <v>98</v>
      </c>
      <c r="B5" s="1344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324" t="s">
        <v>98</v>
      </c>
      <c r="L5" s="1343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</row>
    <row r="6" spans="1:19" ht="22.5" customHeight="1" thickBot="1" x14ac:dyDescent="0.3">
      <c r="A6" s="1324"/>
      <c r="B6" s="1345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324"/>
      <c r="L6" s="1343"/>
      <c r="M6" s="367"/>
      <c r="N6" s="130"/>
      <c r="O6" s="200"/>
      <c r="P6" s="61"/>
      <c r="Q6" s="47">
        <f>P78</f>
        <v>30</v>
      </c>
      <c r="R6" s="7">
        <f>O6-Q6+O7+O5-Q5+O4</f>
        <v>170</v>
      </c>
    </row>
    <row r="7" spans="1:19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</row>
    <row r="10" spans="1:19" x14ac:dyDescent="0.25">
      <c r="A10" s="186"/>
      <c r="B10" s="687">
        <f t="shared" ref="B10:B73" si="2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3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</row>
    <row r="11" spans="1:19" x14ac:dyDescent="0.25">
      <c r="A11" s="174"/>
      <c r="B11" s="687">
        <f t="shared" si="2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4">I10-F11</f>
        <v>250</v>
      </c>
      <c r="K11" s="174"/>
      <c r="L11" s="687">
        <f t="shared" si="3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5">S10-P11</f>
        <v>170</v>
      </c>
    </row>
    <row r="12" spans="1:19" x14ac:dyDescent="0.25">
      <c r="A12" s="174"/>
      <c r="B12" s="687">
        <f t="shared" si="2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4"/>
        <v>240</v>
      </c>
      <c r="K12" s="174"/>
      <c r="L12" s="635">
        <f t="shared" si="3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5"/>
        <v>170</v>
      </c>
    </row>
    <row r="13" spans="1:19" x14ac:dyDescent="0.25">
      <c r="A13" s="81" t="s">
        <v>33</v>
      </c>
      <c r="B13" s="687">
        <f t="shared" si="2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4"/>
        <v>230</v>
      </c>
      <c r="K13" s="81" t="s">
        <v>33</v>
      </c>
      <c r="L13" s="687">
        <f t="shared" si="3"/>
        <v>17</v>
      </c>
      <c r="M13" s="632"/>
      <c r="N13" s="719"/>
      <c r="O13" s="1183"/>
      <c r="P13" s="719">
        <f t="shared" si="1"/>
        <v>0</v>
      </c>
      <c r="Q13" s="720"/>
      <c r="R13" s="721"/>
      <c r="S13" s="604">
        <f t="shared" si="5"/>
        <v>170</v>
      </c>
    </row>
    <row r="14" spans="1:19" x14ac:dyDescent="0.25">
      <c r="A14" s="72"/>
      <c r="B14" s="635">
        <f t="shared" si="2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4"/>
        <v>190</v>
      </c>
      <c r="K14" s="1086"/>
      <c r="L14" s="687">
        <f t="shared" si="3"/>
        <v>17</v>
      </c>
      <c r="M14" s="632"/>
      <c r="N14" s="719"/>
      <c r="O14" s="1183"/>
      <c r="P14" s="719">
        <f t="shared" si="1"/>
        <v>0</v>
      </c>
      <c r="Q14" s="720"/>
      <c r="R14" s="721"/>
      <c r="S14" s="604">
        <f t="shared" si="5"/>
        <v>170</v>
      </c>
    </row>
    <row r="15" spans="1:19" x14ac:dyDescent="0.25">
      <c r="A15" s="72" t="s">
        <v>22</v>
      </c>
      <c r="B15" s="687">
        <f t="shared" si="2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4"/>
        <v>190</v>
      </c>
      <c r="K15" s="1086" t="s">
        <v>22</v>
      </c>
      <c r="L15" s="687">
        <f t="shared" si="3"/>
        <v>17</v>
      </c>
      <c r="M15" s="632"/>
      <c r="N15" s="719"/>
      <c r="O15" s="1183"/>
      <c r="P15" s="719">
        <f t="shared" si="1"/>
        <v>0</v>
      </c>
      <c r="Q15" s="720"/>
      <c r="R15" s="721"/>
      <c r="S15" s="604">
        <f t="shared" si="5"/>
        <v>170</v>
      </c>
    </row>
    <row r="16" spans="1:19" x14ac:dyDescent="0.25">
      <c r="B16" s="687">
        <f t="shared" si="2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4"/>
        <v>190</v>
      </c>
      <c r="L16" s="687">
        <f t="shared" si="3"/>
        <v>17</v>
      </c>
      <c r="M16" s="632"/>
      <c r="N16" s="719"/>
      <c r="O16" s="1183"/>
      <c r="P16" s="719">
        <f t="shared" si="1"/>
        <v>0</v>
      </c>
      <c r="Q16" s="720"/>
      <c r="R16" s="721"/>
      <c r="S16" s="604">
        <f t="shared" si="5"/>
        <v>170</v>
      </c>
    </row>
    <row r="17" spans="1:19" x14ac:dyDescent="0.25">
      <c r="B17" s="687">
        <f t="shared" si="2"/>
        <v>19</v>
      </c>
      <c r="C17" s="632"/>
      <c r="D17" s="719"/>
      <c r="E17" s="1183"/>
      <c r="F17" s="719">
        <f t="shared" si="0"/>
        <v>0</v>
      </c>
      <c r="G17" s="720"/>
      <c r="H17" s="721"/>
      <c r="I17" s="604">
        <f t="shared" si="4"/>
        <v>190</v>
      </c>
      <c r="L17" s="687">
        <f t="shared" si="3"/>
        <v>17</v>
      </c>
      <c r="M17" s="632"/>
      <c r="N17" s="719"/>
      <c r="O17" s="1183"/>
      <c r="P17" s="719">
        <f t="shared" si="1"/>
        <v>0</v>
      </c>
      <c r="Q17" s="720"/>
      <c r="R17" s="721"/>
      <c r="S17" s="604">
        <f t="shared" si="5"/>
        <v>170</v>
      </c>
    </row>
    <row r="18" spans="1:19" x14ac:dyDescent="0.25">
      <c r="A18" s="118"/>
      <c r="B18" s="687">
        <f t="shared" si="2"/>
        <v>19</v>
      </c>
      <c r="C18" s="632"/>
      <c r="D18" s="719"/>
      <c r="E18" s="1183"/>
      <c r="F18" s="719">
        <f t="shared" si="0"/>
        <v>0</v>
      </c>
      <c r="G18" s="720"/>
      <c r="H18" s="721"/>
      <c r="I18" s="604">
        <f t="shared" si="4"/>
        <v>190</v>
      </c>
      <c r="K18" s="118"/>
      <c r="L18" s="687">
        <f t="shared" si="3"/>
        <v>17</v>
      </c>
      <c r="M18" s="632"/>
      <c r="N18" s="719"/>
      <c r="O18" s="1183"/>
      <c r="P18" s="719">
        <f t="shared" si="1"/>
        <v>0</v>
      </c>
      <c r="Q18" s="720"/>
      <c r="R18" s="721"/>
      <c r="S18" s="604">
        <f t="shared" si="5"/>
        <v>170</v>
      </c>
    </row>
    <row r="19" spans="1:19" x14ac:dyDescent="0.25">
      <c r="A19" s="118"/>
      <c r="B19" s="687">
        <f t="shared" si="2"/>
        <v>19</v>
      </c>
      <c r="C19" s="632"/>
      <c r="D19" s="719"/>
      <c r="E19" s="1183"/>
      <c r="F19" s="719">
        <f t="shared" si="0"/>
        <v>0</v>
      </c>
      <c r="G19" s="720"/>
      <c r="H19" s="721"/>
      <c r="I19" s="604">
        <f t="shared" si="4"/>
        <v>190</v>
      </c>
      <c r="K19" s="118"/>
      <c r="L19" s="687">
        <f t="shared" si="3"/>
        <v>17</v>
      </c>
      <c r="M19" s="632"/>
      <c r="N19" s="719"/>
      <c r="O19" s="1183"/>
      <c r="P19" s="719">
        <f t="shared" si="1"/>
        <v>0</v>
      </c>
      <c r="Q19" s="720"/>
      <c r="R19" s="721"/>
      <c r="S19" s="604">
        <f t="shared" si="5"/>
        <v>170</v>
      </c>
    </row>
    <row r="20" spans="1:19" x14ac:dyDescent="0.25">
      <c r="A20" s="118"/>
      <c r="B20" s="687">
        <f t="shared" si="2"/>
        <v>19</v>
      </c>
      <c r="C20" s="632"/>
      <c r="D20" s="719"/>
      <c r="E20" s="1183"/>
      <c r="F20" s="719">
        <f t="shared" si="0"/>
        <v>0</v>
      </c>
      <c r="G20" s="720"/>
      <c r="H20" s="721"/>
      <c r="I20" s="604">
        <f t="shared" si="4"/>
        <v>190</v>
      </c>
      <c r="K20" s="118"/>
      <c r="L20" s="687">
        <f t="shared" si="3"/>
        <v>17</v>
      </c>
      <c r="M20" s="632"/>
      <c r="N20" s="719"/>
      <c r="O20" s="1183"/>
      <c r="P20" s="719">
        <f t="shared" si="1"/>
        <v>0</v>
      </c>
      <c r="Q20" s="720"/>
      <c r="R20" s="721"/>
      <c r="S20" s="604">
        <f t="shared" si="5"/>
        <v>170</v>
      </c>
    </row>
    <row r="21" spans="1:19" x14ac:dyDescent="0.25">
      <c r="A21" s="118"/>
      <c r="B21" s="687">
        <f t="shared" si="2"/>
        <v>19</v>
      </c>
      <c r="C21" s="632"/>
      <c r="D21" s="719"/>
      <c r="E21" s="1183"/>
      <c r="F21" s="719">
        <f t="shared" si="0"/>
        <v>0</v>
      </c>
      <c r="G21" s="720"/>
      <c r="H21" s="721"/>
      <c r="I21" s="604">
        <f t="shared" si="4"/>
        <v>190</v>
      </c>
      <c r="K21" s="118"/>
      <c r="L21" s="687">
        <f t="shared" si="3"/>
        <v>17</v>
      </c>
      <c r="M21" s="632"/>
      <c r="N21" s="719"/>
      <c r="O21" s="1183"/>
      <c r="P21" s="719">
        <f t="shared" si="1"/>
        <v>0</v>
      </c>
      <c r="Q21" s="720"/>
      <c r="R21" s="721"/>
      <c r="S21" s="604">
        <f t="shared" si="5"/>
        <v>170</v>
      </c>
    </row>
    <row r="22" spans="1:19" x14ac:dyDescent="0.25">
      <c r="A22" s="118"/>
      <c r="B22" s="730">
        <f t="shared" si="2"/>
        <v>19</v>
      </c>
      <c r="C22" s="632"/>
      <c r="D22" s="719"/>
      <c r="E22" s="1183"/>
      <c r="F22" s="719">
        <f t="shared" si="0"/>
        <v>0</v>
      </c>
      <c r="G22" s="720"/>
      <c r="H22" s="721"/>
      <c r="I22" s="604">
        <f t="shared" si="4"/>
        <v>190</v>
      </c>
      <c r="K22" s="118"/>
      <c r="L22" s="730">
        <f t="shared" si="3"/>
        <v>17</v>
      </c>
      <c r="M22" s="632"/>
      <c r="N22" s="719"/>
      <c r="O22" s="1183"/>
      <c r="P22" s="719">
        <f t="shared" si="1"/>
        <v>0</v>
      </c>
      <c r="Q22" s="720"/>
      <c r="R22" s="721"/>
      <c r="S22" s="604">
        <f t="shared" si="5"/>
        <v>170</v>
      </c>
    </row>
    <row r="23" spans="1:19" x14ac:dyDescent="0.25">
      <c r="A23" s="119"/>
      <c r="B23" s="730">
        <f t="shared" si="2"/>
        <v>19</v>
      </c>
      <c r="C23" s="584"/>
      <c r="D23" s="719"/>
      <c r="E23" s="1183"/>
      <c r="F23" s="719">
        <f t="shared" si="0"/>
        <v>0</v>
      </c>
      <c r="G23" s="720"/>
      <c r="H23" s="721"/>
      <c r="I23" s="604">
        <f t="shared" si="4"/>
        <v>190</v>
      </c>
      <c r="K23" s="119"/>
      <c r="L23" s="730">
        <f t="shared" si="3"/>
        <v>17</v>
      </c>
      <c r="M23" s="584"/>
      <c r="N23" s="719"/>
      <c r="O23" s="1183"/>
      <c r="P23" s="719">
        <f t="shared" si="1"/>
        <v>0</v>
      </c>
      <c r="Q23" s="720"/>
      <c r="R23" s="721"/>
      <c r="S23" s="604">
        <f t="shared" si="5"/>
        <v>170</v>
      </c>
    </row>
    <row r="24" spans="1:19" x14ac:dyDescent="0.25">
      <c r="A24" s="118"/>
      <c r="B24" s="730">
        <f t="shared" si="2"/>
        <v>19</v>
      </c>
      <c r="C24" s="632"/>
      <c r="D24" s="719"/>
      <c r="E24" s="1183"/>
      <c r="F24" s="719">
        <f t="shared" si="0"/>
        <v>0</v>
      </c>
      <c r="G24" s="720"/>
      <c r="H24" s="721"/>
      <c r="I24" s="604">
        <f t="shared" si="4"/>
        <v>190</v>
      </c>
      <c r="K24" s="118"/>
      <c r="L24" s="730">
        <f t="shared" si="3"/>
        <v>17</v>
      </c>
      <c r="M24" s="632"/>
      <c r="N24" s="719"/>
      <c r="O24" s="1183"/>
      <c r="P24" s="719">
        <f t="shared" si="1"/>
        <v>0</v>
      </c>
      <c r="Q24" s="720"/>
      <c r="R24" s="721"/>
      <c r="S24" s="604">
        <f t="shared" si="5"/>
        <v>170</v>
      </c>
    </row>
    <row r="25" spans="1:19" x14ac:dyDescent="0.25">
      <c r="A25" s="118"/>
      <c r="B25" s="730">
        <f t="shared" si="2"/>
        <v>19</v>
      </c>
      <c r="C25" s="632"/>
      <c r="D25" s="719"/>
      <c r="E25" s="1183"/>
      <c r="F25" s="719">
        <f t="shared" si="0"/>
        <v>0</v>
      </c>
      <c r="G25" s="720"/>
      <c r="H25" s="721"/>
      <c r="I25" s="604">
        <f t="shared" si="4"/>
        <v>190</v>
      </c>
      <c r="K25" s="118"/>
      <c r="L25" s="730">
        <f t="shared" si="3"/>
        <v>17</v>
      </c>
      <c r="M25" s="632"/>
      <c r="N25" s="719"/>
      <c r="O25" s="1183"/>
      <c r="P25" s="719">
        <f t="shared" si="1"/>
        <v>0</v>
      </c>
      <c r="Q25" s="720"/>
      <c r="R25" s="721"/>
      <c r="S25" s="604">
        <f t="shared" si="5"/>
        <v>170</v>
      </c>
    </row>
    <row r="26" spans="1:19" x14ac:dyDescent="0.25">
      <c r="A26" s="118"/>
      <c r="B26" s="681">
        <f t="shared" si="2"/>
        <v>19</v>
      </c>
      <c r="C26" s="632"/>
      <c r="D26" s="719"/>
      <c r="E26" s="1183"/>
      <c r="F26" s="719">
        <f t="shared" si="0"/>
        <v>0</v>
      </c>
      <c r="G26" s="720"/>
      <c r="H26" s="721"/>
      <c r="I26" s="604">
        <f t="shared" si="4"/>
        <v>190</v>
      </c>
      <c r="K26" s="118"/>
      <c r="L26" s="681">
        <f t="shared" si="3"/>
        <v>17</v>
      </c>
      <c r="M26" s="632"/>
      <c r="N26" s="719"/>
      <c r="O26" s="1183"/>
      <c r="P26" s="719">
        <f t="shared" si="1"/>
        <v>0</v>
      </c>
      <c r="Q26" s="720"/>
      <c r="R26" s="721"/>
      <c r="S26" s="604">
        <f t="shared" si="5"/>
        <v>170</v>
      </c>
    </row>
    <row r="27" spans="1:19" x14ac:dyDescent="0.25">
      <c r="A27" s="118"/>
      <c r="B27" s="730">
        <f t="shared" si="2"/>
        <v>19</v>
      </c>
      <c r="C27" s="632"/>
      <c r="D27" s="719"/>
      <c r="E27" s="1183"/>
      <c r="F27" s="719">
        <f t="shared" si="0"/>
        <v>0</v>
      </c>
      <c r="G27" s="720"/>
      <c r="H27" s="721"/>
      <c r="I27" s="604">
        <f t="shared" si="4"/>
        <v>190</v>
      </c>
      <c r="K27" s="118"/>
      <c r="L27" s="730">
        <f t="shared" si="3"/>
        <v>17</v>
      </c>
      <c r="M27" s="632"/>
      <c r="N27" s="719"/>
      <c r="O27" s="1183"/>
      <c r="P27" s="719">
        <f t="shared" si="1"/>
        <v>0</v>
      </c>
      <c r="Q27" s="720"/>
      <c r="R27" s="721"/>
      <c r="S27" s="604">
        <f t="shared" si="5"/>
        <v>170</v>
      </c>
    </row>
    <row r="28" spans="1:19" x14ac:dyDescent="0.25">
      <c r="A28" s="118"/>
      <c r="B28" s="681">
        <f t="shared" si="2"/>
        <v>19</v>
      </c>
      <c r="C28" s="632"/>
      <c r="D28" s="719"/>
      <c r="E28" s="1183"/>
      <c r="F28" s="719">
        <f t="shared" si="0"/>
        <v>0</v>
      </c>
      <c r="G28" s="720"/>
      <c r="H28" s="721"/>
      <c r="I28" s="604">
        <f t="shared" si="4"/>
        <v>190</v>
      </c>
      <c r="K28" s="118"/>
      <c r="L28" s="681">
        <f t="shared" si="3"/>
        <v>17</v>
      </c>
      <c r="M28" s="632"/>
      <c r="N28" s="719"/>
      <c r="O28" s="1183"/>
      <c r="P28" s="719">
        <f t="shared" si="1"/>
        <v>0</v>
      </c>
      <c r="Q28" s="720"/>
      <c r="R28" s="721"/>
      <c r="S28" s="604">
        <f t="shared" si="5"/>
        <v>170</v>
      </c>
    </row>
    <row r="29" spans="1:19" x14ac:dyDescent="0.25">
      <c r="A29" s="118"/>
      <c r="B29" s="222">
        <f t="shared" si="2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4"/>
        <v>190</v>
      </c>
      <c r="K29" s="118"/>
      <c r="L29" s="222">
        <f t="shared" si="3"/>
        <v>17</v>
      </c>
      <c r="M29" s="15"/>
      <c r="N29" s="489"/>
      <c r="O29" s="1183"/>
      <c r="P29" s="719">
        <f t="shared" si="1"/>
        <v>0</v>
      </c>
      <c r="Q29" s="720"/>
      <c r="R29" s="721"/>
      <c r="S29" s="604">
        <f t="shared" si="5"/>
        <v>170</v>
      </c>
    </row>
    <row r="30" spans="1:19" x14ac:dyDescent="0.25">
      <c r="A30" s="118"/>
      <c r="B30" s="222">
        <f t="shared" si="2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4"/>
        <v>190</v>
      </c>
      <c r="K30" s="118"/>
      <c r="L30" s="222">
        <f t="shared" si="3"/>
        <v>17</v>
      </c>
      <c r="M30" s="15"/>
      <c r="N30" s="489"/>
      <c r="O30" s="1183"/>
      <c r="P30" s="719">
        <f t="shared" si="1"/>
        <v>0</v>
      </c>
      <c r="Q30" s="720"/>
      <c r="R30" s="721"/>
      <c r="S30" s="604">
        <f t="shared" si="5"/>
        <v>170</v>
      </c>
    </row>
    <row r="31" spans="1:19" x14ac:dyDescent="0.25">
      <c r="A31" s="118"/>
      <c r="B31" s="222">
        <f t="shared" si="2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4"/>
        <v>190</v>
      </c>
      <c r="K31" s="118"/>
      <c r="L31" s="222">
        <f t="shared" si="3"/>
        <v>17</v>
      </c>
      <c r="M31" s="15"/>
      <c r="N31" s="489"/>
      <c r="O31" s="1184"/>
      <c r="P31" s="489">
        <f t="shared" si="1"/>
        <v>0</v>
      </c>
      <c r="Q31" s="318"/>
      <c r="R31" s="319"/>
      <c r="S31" s="102">
        <f t="shared" si="5"/>
        <v>170</v>
      </c>
    </row>
    <row r="32" spans="1:19" x14ac:dyDescent="0.25">
      <c r="A32" s="118"/>
      <c r="B32" s="222">
        <f t="shared" si="2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4"/>
        <v>190</v>
      </c>
      <c r="K32" s="118"/>
      <c r="L32" s="222">
        <f t="shared" si="3"/>
        <v>17</v>
      </c>
      <c r="M32" s="15"/>
      <c r="N32" s="489"/>
      <c r="O32" s="1184"/>
      <c r="P32" s="489">
        <f t="shared" si="1"/>
        <v>0</v>
      </c>
      <c r="Q32" s="318"/>
      <c r="R32" s="319"/>
      <c r="S32" s="102">
        <f t="shared" si="5"/>
        <v>170</v>
      </c>
    </row>
    <row r="33" spans="1:19" x14ac:dyDescent="0.25">
      <c r="A33" s="118"/>
      <c r="B33" s="222">
        <f t="shared" si="2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4"/>
        <v>190</v>
      </c>
      <c r="K33" s="118"/>
      <c r="L33" s="222">
        <f t="shared" si="3"/>
        <v>17</v>
      </c>
      <c r="M33" s="15"/>
      <c r="N33" s="489"/>
      <c r="O33" s="1184"/>
      <c r="P33" s="489">
        <f t="shared" si="1"/>
        <v>0</v>
      </c>
      <c r="Q33" s="318"/>
      <c r="R33" s="319"/>
      <c r="S33" s="102">
        <f t="shared" si="5"/>
        <v>170</v>
      </c>
    </row>
    <row r="34" spans="1:19" x14ac:dyDescent="0.25">
      <c r="A34" s="118"/>
      <c r="B34" s="222">
        <f t="shared" si="2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4"/>
        <v>190</v>
      </c>
      <c r="K34" s="118"/>
      <c r="L34" s="222">
        <f t="shared" si="3"/>
        <v>17</v>
      </c>
      <c r="M34" s="15"/>
      <c r="N34" s="489"/>
      <c r="O34" s="1184"/>
      <c r="P34" s="489">
        <f t="shared" si="1"/>
        <v>0</v>
      </c>
      <c r="Q34" s="318"/>
      <c r="R34" s="319"/>
      <c r="S34" s="102">
        <f t="shared" si="5"/>
        <v>170</v>
      </c>
    </row>
    <row r="35" spans="1:19" x14ac:dyDescent="0.25">
      <c r="A35" s="118"/>
      <c r="B35" s="222">
        <f t="shared" si="2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4"/>
        <v>190</v>
      </c>
      <c r="K35" s="118"/>
      <c r="L35" s="222">
        <f t="shared" si="3"/>
        <v>17</v>
      </c>
      <c r="M35" s="15"/>
      <c r="N35" s="489"/>
      <c r="O35" s="1184"/>
      <c r="P35" s="489">
        <f t="shared" si="1"/>
        <v>0</v>
      </c>
      <c r="Q35" s="318"/>
      <c r="R35" s="319"/>
      <c r="S35" s="102">
        <f t="shared" si="5"/>
        <v>170</v>
      </c>
    </row>
    <row r="36" spans="1:19" x14ac:dyDescent="0.25">
      <c r="A36" s="118" t="s">
        <v>22</v>
      </c>
      <c r="B36" s="222">
        <f t="shared" si="2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4"/>
        <v>190</v>
      </c>
      <c r="K36" s="118" t="s">
        <v>22</v>
      </c>
      <c r="L36" s="222">
        <f t="shared" si="3"/>
        <v>17</v>
      </c>
      <c r="M36" s="15"/>
      <c r="N36" s="489"/>
      <c r="O36" s="1184"/>
      <c r="P36" s="489">
        <f t="shared" si="1"/>
        <v>0</v>
      </c>
      <c r="Q36" s="318"/>
      <c r="R36" s="319"/>
      <c r="S36" s="102">
        <f t="shared" si="5"/>
        <v>170</v>
      </c>
    </row>
    <row r="37" spans="1:19" x14ac:dyDescent="0.25">
      <c r="A37" s="119"/>
      <c r="B37" s="222">
        <f t="shared" si="2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4"/>
        <v>190</v>
      </c>
      <c r="K37" s="119"/>
      <c r="L37" s="222">
        <f t="shared" si="3"/>
        <v>17</v>
      </c>
      <c r="M37" s="15"/>
      <c r="N37" s="489"/>
      <c r="O37" s="1184"/>
      <c r="P37" s="489">
        <f t="shared" si="1"/>
        <v>0</v>
      </c>
      <c r="Q37" s="318"/>
      <c r="R37" s="319"/>
      <c r="S37" s="102">
        <f t="shared" si="5"/>
        <v>170</v>
      </c>
    </row>
    <row r="38" spans="1:19" x14ac:dyDescent="0.25">
      <c r="A38" s="118"/>
      <c r="B38" s="222">
        <f t="shared" si="2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4"/>
        <v>190</v>
      </c>
      <c r="K38" s="118"/>
      <c r="L38" s="222">
        <f t="shared" si="3"/>
        <v>17</v>
      </c>
      <c r="M38" s="15"/>
      <c r="N38" s="489"/>
      <c r="O38" s="1184"/>
      <c r="P38" s="489">
        <f t="shared" si="1"/>
        <v>0</v>
      </c>
      <c r="Q38" s="318"/>
      <c r="R38" s="319"/>
      <c r="S38" s="102">
        <f t="shared" si="5"/>
        <v>170</v>
      </c>
    </row>
    <row r="39" spans="1:19" x14ac:dyDescent="0.25">
      <c r="A39" s="118"/>
      <c r="B39" s="82">
        <f t="shared" si="2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190</v>
      </c>
      <c r="K39" s="118"/>
      <c r="L39" s="82">
        <f t="shared" si="3"/>
        <v>17</v>
      </c>
      <c r="M39" s="15"/>
      <c r="N39" s="489"/>
      <c r="O39" s="1184"/>
      <c r="P39" s="489">
        <f t="shared" si="1"/>
        <v>0</v>
      </c>
      <c r="Q39" s="318"/>
      <c r="R39" s="319"/>
      <c r="S39" s="102">
        <f t="shared" si="5"/>
        <v>170</v>
      </c>
    </row>
    <row r="40" spans="1:19" x14ac:dyDescent="0.25">
      <c r="A40" s="118"/>
      <c r="B40" s="82">
        <f t="shared" si="2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190</v>
      </c>
      <c r="K40" s="118"/>
      <c r="L40" s="82">
        <f t="shared" si="3"/>
        <v>17</v>
      </c>
      <c r="M40" s="15"/>
      <c r="N40" s="489"/>
      <c r="O40" s="1184"/>
      <c r="P40" s="489">
        <f t="shared" si="1"/>
        <v>0</v>
      </c>
      <c r="Q40" s="318"/>
      <c r="R40" s="319"/>
      <c r="S40" s="102">
        <f t="shared" si="5"/>
        <v>170</v>
      </c>
    </row>
    <row r="41" spans="1:19" x14ac:dyDescent="0.25">
      <c r="A41" s="118"/>
      <c r="B41" s="82">
        <f t="shared" si="2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4"/>
        <v>190</v>
      </c>
      <c r="K41" s="118"/>
      <c r="L41" s="82">
        <f t="shared" si="3"/>
        <v>17</v>
      </c>
      <c r="M41" s="15"/>
      <c r="N41" s="489"/>
      <c r="O41" s="1184"/>
      <c r="P41" s="489">
        <f t="shared" si="1"/>
        <v>0</v>
      </c>
      <c r="Q41" s="318"/>
      <c r="R41" s="319"/>
      <c r="S41" s="102">
        <f t="shared" si="5"/>
        <v>170</v>
      </c>
    </row>
    <row r="42" spans="1:19" x14ac:dyDescent="0.25">
      <c r="A42" s="118"/>
      <c r="B42" s="82">
        <f t="shared" si="2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4"/>
        <v>190</v>
      </c>
      <c r="K42" s="118"/>
      <c r="L42" s="82">
        <f t="shared" si="3"/>
        <v>17</v>
      </c>
      <c r="M42" s="15"/>
      <c r="N42" s="489"/>
      <c r="O42" s="1184"/>
      <c r="P42" s="489">
        <f t="shared" si="1"/>
        <v>0</v>
      </c>
      <c r="Q42" s="318"/>
      <c r="R42" s="319"/>
      <c r="S42" s="102">
        <f t="shared" si="5"/>
        <v>170</v>
      </c>
    </row>
    <row r="43" spans="1:19" x14ac:dyDescent="0.25">
      <c r="A43" s="118"/>
      <c r="B43" s="82">
        <f t="shared" si="2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4"/>
        <v>190</v>
      </c>
      <c r="K43" s="118"/>
      <c r="L43" s="82">
        <f t="shared" si="3"/>
        <v>17</v>
      </c>
      <c r="M43" s="15"/>
      <c r="N43" s="489"/>
      <c r="O43" s="1184"/>
      <c r="P43" s="489">
        <f t="shared" si="1"/>
        <v>0</v>
      </c>
      <c r="Q43" s="318"/>
      <c r="R43" s="319"/>
      <c r="S43" s="102">
        <f t="shared" si="5"/>
        <v>170</v>
      </c>
    </row>
    <row r="44" spans="1:19" x14ac:dyDescent="0.25">
      <c r="A44" s="118"/>
      <c r="B44" s="82">
        <f t="shared" si="2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4"/>
        <v>190</v>
      </c>
      <c r="K44" s="118"/>
      <c r="L44" s="82">
        <f t="shared" si="3"/>
        <v>17</v>
      </c>
      <c r="M44" s="15"/>
      <c r="N44" s="489"/>
      <c r="O44" s="1184"/>
      <c r="P44" s="489">
        <f t="shared" si="1"/>
        <v>0</v>
      </c>
      <c r="Q44" s="318"/>
      <c r="R44" s="319"/>
      <c r="S44" s="102">
        <f t="shared" si="5"/>
        <v>170</v>
      </c>
    </row>
    <row r="45" spans="1:19" x14ac:dyDescent="0.25">
      <c r="A45" s="118"/>
      <c r="B45" s="82">
        <f t="shared" si="2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4"/>
        <v>190</v>
      </c>
      <c r="K45" s="118"/>
      <c r="L45" s="82">
        <f t="shared" si="3"/>
        <v>17</v>
      </c>
      <c r="M45" s="15"/>
      <c r="N45" s="489"/>
      <c r="O45" s="1184"/>
      <c r="P45" s="489">
        <f t="shared" si="1"/>
        <v>0</v>
      </c>
      <c r="Q45" s="318"/>
      <c r="R45" s="319"/>
      <c r="S45" s="102">
        <f t="shared" si="5"/>
        <v>170</v>
      </c>
    </row>
    <row r="46" spans="1:19" x14ac:dyDescent="0.25">
      <c r="A46" s="118"/>
      <c r="B46" s="82">
        <f t="shared" si="2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4"/>
        <v>190</v>
      </c>
      <c r="K46" s="118"/>
      <c r="L46" s="82">
        <f t="shared" si="3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170</v>
      </c>
    </row>
    <row r="47" spans="1:19" x14ac:dyDescent="0.25">
      <c r="A47" s="118"/>
      <c r="B47" s="82">
        <f t="shared" si="2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4"/>
        <v>190</v>
      </c>
      <c r="K47" s="118"/>
      <c r="L47" s="82">
        <f t="shared" si="3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170</v>
      </c>
    </row>
    <row r="48" spans="1:19" x14ac:dyDescent="0.25">
      <c r="A48" s="118"/>
      <c r="B48" s="82">
        <f t="shared" si="2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4"/>
        <v>190</v>
      </c>
      <c r="K48" s="118"/>
      <c r="L48" s="82">
        <f t="shared" si="3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170</v>
      </c>
    </row>
    <row r="49" spans="1:19" x14ac:dyDescent="0.25">
      <c r="A49" s="118"/>
      <c r="B49" s="82">
        <f t="shared" si="2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4"/>
        <v>190</v>
      </c>
      <c r="K49" s="118"/>
      <c r="L49" s="82">
        <f t="shared" si="3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170</v>
      </c>
    </row>
    <row r="50" spans="1:19" x14ac:dyDescent="0.25">
      <c r="A50" s="118"/>
      <c r="B50" s="82">
        <f t="shared" si="2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4"/>
        <v>190</v>
      </c>
      <c r="K50" s="118"/>
      <c r="L50" s="82">
        <f t="shared" si="3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170</v>
      </c>
    </row>
    <row r="51" spans="1:19" x14ac:dyDescent="0.25">
      <c r="A51" s="118"/>
      <c r="B51" s="82">
        <f t="shared" si="2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4"/>
        <v>190</v>
      </c>
      <c r="K51" s="118"/>
      <c r="L51" s="82">
        <f t="shared" si="3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170</v>
      </c>
    </row>
    <row r="52" spans="1:19" x14ac:dyDescent="0.25">
      <c r="A52" s="118"/>
      <c r="B52" s="82">
        <f t="shared" si="2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4"/>
        <v>190</v>
      </c>
      <c r="K52" s="118"/>
      <c r="L52" s="82">
        <f t="shared" si="3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170</v>
      </c>
    </row>
    <row r="53" spans="1:19" x14ac:dyDescent="0.25">
      <c r="A53" s="118"/>
      <c r="B53" s="82">
        <f t="shared" si="2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4"/>
        <v>190</v>
      </c>
      <c r="K53" s="118"/>
      <c r="L53" s="82">
        <f t="shared" si="3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170</v>
      </c>
    </row>
    <row r="54" spans="1:19" x14ac:dyDescent="0.25">
      <c r="A54" s="118"/>
      <c r="B54" s="82">
        <f t="shared" si="2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4"/>
        <v>190</v>
      </c>
      <c r="K54" s="118"/>
      <c r="L54" s="82">
        <f t="shared" si="3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170</v>
      </c>
    </row>
    <row r="55" spans="1:19" x14ac:dyDescent="0.25">
      <c r="A55" s="118"/>
      <c r="B55" s="12">
        <f t="shared" si="2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4"/>
        <v>190</v>
      </c>
      <c r="K55" s="118"/>
      <c r="L55" s="12">
        <f t="shared" si="3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170</v>
      </c>
    </row>
    <row r="56" spans="1:19" x14ac:dyDescent="0.25">
      <c r="A56" s="118"/>
      <c r="B56" s="12">
        <f t="shared" si="2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4"/>
        <v>190</v>
      </c>
      <c r="K56" s="118"/>
      <c r="L56" s="12">
        <f t="shared" si="3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170</v>
      </c>
    </row>
    <row r="57" spans="1:19" x14ac:dyDescent="0.25">
      <c r="A57" s="118"/>
      <c r="B57" s="12">
        <f t="shared" si="2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4"/>
        <v>190</v>
      </c>
      <c r="K57" s="118"/>
      <c r="L57" s="12">
        <f t="shared" si="3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170</v>
      </c>
    </row>
    <row r="58" spans="1:19" x14ac:dyDescent="0.25">
      <c r="A58" s="118"/>
      <c r="B58" s="12">
        <f t="shared" si="2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4"/>
        <v>190</v>
      </c>
      <c r="K58" s="118"/>
      <c r="L58" s="12">
        <f t="shared" si="3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170</v>
      </c>
    </row>
    <row r="59" spans="1:19" x14ac:dyDescent="0.25">
      <c r="A59" s="118"/>
      <c r="B59" s="12">
        <f t="shared" si="2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4"/>
        <v>190</v>
      </c>
      <c r="K59" s="118"/>
      <c r="L59" s="12">
        <f t="shared" si="3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170</v>
      </c>
    </row>
    <row r="60" spans="1:19" x14ac:dyDescent="0.25">
      <c r="A60" s="118"/>
      <c r="B60" s="12">
        <f t="shared" si="2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4"/>
        <v>190</v>
      </c>
      <c r="K60" s="118"/>
      <c r="L60" s="12">
        <f t="shared" si="3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170</v>
      </c>
    </row>
    <row r="61" spans="1:19" x14ac:dyDescent="0.25">
      <c r="A61" s="118"/>
      <c r="B61" s="12">
        <f t="shared" si="2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4"/>
        <v>190</v>
      </c>
      <c r="K61" s="118"/>
      <c r="L61" s="12">
        <f t="shared" si="3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170</v>
      </c>
    </row>
    <row r="62" spans="1:19" x14ac:dyDescent="0.25">
      <c r="A62" s="118"/>
      <c r="B62" s="12">
        <f t="shared" si="2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4"/>
        <v>190</v>
      </c>
      <c r="K62" s="118"/>
      <c r="L62" s="12">
        <f t="shared" si="3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170</v>
      </c>
    </row>
    <row r="63" spans="1:19" x14ac:dyDescent="0.25">
      <c r="A63" s="118"/>
      <c r="B63" s="12">
        <f t="shared" si="2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4"/>
        <v>190</v>
      </c>
      <c r="K63" s="118"/>
      <c r="L63" s="12">
        <f t="shared" si="3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170</v>
      </c>
    </row>
    <row r="64" spans="1:19" x14ac:dyDescent="0.25">
      <c r="A64" s="118"/>
      <c r="B64" s="12">
        <f t="shared" si="2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4"/>
        <v>190</v>
      </c>
      <c r="K64" s="118"/>
      <c r="L64" s="12">
        <f t="shared" si="3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170</v>
      </c>
    </row>
    <row r="65" spans="1:19" x14ac:dyDescent="0.25">
      <c r="A65" s="118"/>
      <c r="B65" s="12">
        <f t="shared" si="2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4"/>
        <v>190</v>
      </c>
      <c r="K65" s="118"/>
      <c r="L65" s="12">
        <f t="shared" si="3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170</v>
      </c>
    </row>
    <row r="66" spans="1:19" x14ac:dyDescent="0.25">
      <c r="A66" s="118"/>
      <c r="B66" s="12">
        <f t="shared" si="2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4"/>
        <v>190</v>
      </c>
      <c r="K66" s="118"/>
      <c r="L66" s="12">
        <f t="shared" si="3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170</v>
      </c>
    </row>
    <row r="67" spans="1:19" x14ac:dyDescent="0.25">
      <c r="A67" s="118"/>
      <c r="B67" s="12">
        <f t="shared" si="2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4"/>
        <v>190</v>
      </c>
      <c r="K67" s="118"/>
      <c r="L67" s="12">
        <f t="shared" si="3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170</v>
      </c>
    </row>
    <row r="68" spans="1:19" x14ac:dyDescent="0.25">
      <c r="A68" s="118"/>
      <c r="B68" s="12">
        <f t="shared" si="2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4"/>
        <v>190</v>
      </c>
      <c r="K68" s="118"/>
      <c r="L68" s="12">
        <f t="shared" si="3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5"/>
        <v>170</v>
      </c>
    </row>
    <row r="69" spans="1:19" x14ac:dyDescent="0.25">
      <c r="A69" s="118"/>
      <c r="B69" s="12">
        <f t="shared" si="2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4"/>
        <v>190</v>
      </c>
      <c r="K69" s="118"/>
      <c r="L69" s="12">
        <f t="shared" si="3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5"/>
        <v>170</v>
      </c>
    </row>
    <row r="70" spans="1:19" x14ac:dyDescent="0.25">
      <c r="A70" s="118"/>
      <c r="B70" s="12">
        <f t="shared" si="2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4"/>
        <v>190</v>
      </c>
      <c r="K70" s="118"/>
      <c r="L70" s="12">
        <f t="shared" si="3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5"/>
        <v>170</v>
      </c>
    </row>
    <row r="71" spans="1:19" x14ac:dyDescent="0.25">
      <c r="A71" s="118"/>
      <c r="B71" s="12">
        <f t="shared" si="2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4"/>
        <v>190</v>
      </c>
      <c r="K71" s="118"/>
      <c r="L71" s="12">
        <f t="shared" si="3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5"/>
        <v>170</v>
      </c>
    </row>
    <row r="72" spans="1:19" x14ac:dyDescent="0.25">
      <c r="A72" s="118"/>
      <c r="B72" s="12">
        <f t="shared" si="2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4"/>
        <v>190</v>
      </c>
      <c r="K72" s="118"/>
      <c r="L72" s="12">
        <f t="shared" si="3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5"/>
        <v>170</v>
      </c>
    </row>
    <row r="73" spans="1:19" x14ac:dyDescent="0.25">
      <c r="A73" s="118"/>
      <c r="B73" s="12">
        <f t="shared" si="2"/>
        <v>19</v>
      </c>
      <c r="C73" s="15"/>
      <c r="D73" s="58"/>
      <c r="E73" s="201"/>
      <c r="F73" s="68">
        <f t="shared" ref="F73:F76" si="6">D73</f>
        <v>0</v>
      </c>
      <c r="G73" s="69"/>
      <c r="H73" s="70"/>
      <c r="I73" s="102">
        <f t="shared" si="4"/>
        <v>190</v>
      </c>
      <c r="K73" s="118"/>
      <c r="L73" s="12">
        <f t="shared" si="3"/>
        <v>17</v>
      </c>
      <c r="M73" s="15"/>
      <c r="N73" s="58"/>
      <c r="O73" s="201"/>
      <c r="P73" s="68">
        <f t="shared" ref="P73:P76" si="7">N73</f>
        <v>0</v>
      </c>
      <c r="Q73" s="69"/>
      <c r="R73" s="70"/>
      <c r="S73" s="102">
        <f t="shared" si="5"/>
        <v>170</v>
      </c>
    </row>
    <row r="74" spans="1:19" x14ac:dyDescent="0.25">
      <c r="A74" s="118"/>
      <c r="B74" s="12">
        <f t="shared" ref="B74:B75" si="8">B73-C74</f>
        <v>19</v>
      </c>
      <c r="C74" s="15"/>
      <c r="D74" s="58"/>
      <c r="E74" s="201"/>
      <c r="F74" s="68">
        <f t="shared" si="6"/>
        <v>0</v>
      </c>
      <c r="G74" s="69"/>
      <c r="H74" s="70"/>
      <c r="I74" s="102">
        <f t="shared" si="4"/>
        <v>190</v>
      </c>
      <c r="K74" s="118"/>
      <c r="L74" s="12">
        <f t="shared" ref="L74:L75" si="9">L73-M74</f>
        <v>17</v>
      </c>
      <c r="M74" s="15"/>
      <c r="N74" s="58"/>
      <c r="O74" s="201"/>
      <c r="P74" s="68">
        <f t="shared" si="7"/>
        <v>0</v>
      </c>
      <c r="Q74" s="69"/>
      <c r="R74" s="70"/>
      <c r="S74" s="102">
        <f t="shared" si="5"/>
        <v>170</v>
      </c>
    </row>
    <row r="75" spans="1:19" x14ac:dyDescent="0.25">
      <c r="A75" s="118"/>
      <c r="B75" s="12">
        <f t="shared" si="8"/>
        <v>19</v>
      </c>
      <c r="C75" s="15"/>
      <c r="D75" s="58"/>
      <c r="E75" s="201"/>
      <c r="F75" s="68">
        <f t="shared" si="6"/>
        <v>0</v>
      </c>
      <c r="G75" s="69"/>
      <c r="H75" s="70"/>
      <c r="I75" s="102">
        <f t="shared" ref="I75:I76" si="10">I74-F75</f>
        <v>190</v>
      </c>
      <c r="K75" s="118"/>
      <c r="L75" s="12">
        <f t="shared" si="9"/>
        <v>17</v>
      </c>
      <c r="M75" s="15"/>
      <c r="N75" s="58"/>
      <c r="O75" s="201"/>
      <c r="P75" s="68">
        <f t="shared" si="7"/>
        <v>0</v>
      </c>
      <c r="Q75" s="69"/>
      <c r="R75" s="70"/>
      <c r="S75" s="102">
        <f t="shared" ref="S75:S76" si="11">S74-P75</f>
        <v>170</v>
      </c>
    </row>
    <row r="76" spans="1:19" x14ac:dyDescent="0.25">
      <c r="A76" s="118"/>
      <c r="C76" s="15"/>
      <c r="D76" s="58"/>
      <c r="E76" s="201"/>
      <c r="F76" s="68">
        <f t="shared" si="6"/>
        <v>0</v>
      </c>
      <c r="G76" s="69"/>
      <c r="H76" s="70"/>
      <c r="I76" s="102">
        <f t="shared" si="10"/>
        <v>190</v>
      </c>
      <c r="K76" s="118"/>
      <c r="M76" s="15"/>
      <c r="N76" s="58"/>
      <c r="O76" s="201"/>
      <c r="P76" s="68">
        <f t="shared" si="7"/>
        <v>0</v>
      </c>
      <c r="Q76" s="69"/>
      <c r="R76" s="70"/>
      <c r="S76" s="102">
        <f t="shared" si="11"/>
        <v>170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</row>
    <row r="82" spans="3:16" ht="15.75" thickBot="1" x14ac:dyDescent="0.3"/>
    <row r="83" spans="3:16" ht="15.75" thickBot="1" x14ac:dyDescent="0.3">
      <c r="C83" s="1281" t="s">
        <v>11</v>
      </c>
      <c r="D83" s="1282"/>
      <c r="E83" s="56">
        <f>E5+E6-F78+E7</f>
        <v>190</v>
      </c>
      <c r="F83" s="72"/>
      <c r="M83" s="1281" t="s">
        <v>11</v>
      </c>
      <c r="N83" s="1282"/>
      <c r="O83" s="56">
        <f>O5+O6-P78+O7</f>
        <v>170</v>
      </c>
      <c r="P83" s="1086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76"/>
      <c r="B5" s="1276"/>
      <c r="C5" s="367"/>
      <c r="D5" s="586"/>
      <c r="E5" s="724"/>
      <c r="F5" s="675"/>
      <c r="G5" s="5"/>
    </row>
    <row r="6" spans="1:9" x14ac:dyDescent="0.25">
      <c r="A6" s="1276"/>
      <c r="B6" s="127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287"/>
      <c r="B5" s="129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287"/>
      <c r="B6" s="129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70"/>
      <c r="F14" s="763">
        <f t="shared" si="0"/>
        <v>0</v>
      </c>
      <c r="G14" s="764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70"/>
      <c r="F15" s="763">
        <f t="shared" si="0"/>
        <v>0</v>
      </c>
      <c r="G15" s="764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70"/>
      <c r="F16" s="763">
        <f t="shared" si="0"/>
        <v>0</v>
      </c>
      <c r="G16" s="764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70"/>
      <c r="F17" s="763">
        <f t="shared" si="0"/>
        <v>0</v>
      </c>
      <c r="G17" s="764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2"/>
      <c r="F18" s="818">
        <f t="shared" si="0"/>
        <v>0</v>
      </c>
      <c r="G18" s="819"/>
      <c r="H18" s="820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2"/>
      <c r="F19" s="818">
        <f t="shared" si="0"/>
        <v>0</v>
      </c>
      <c r="G19" s="819"/>
      <c r="H19" s="820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2"/>
      <c r="F20" s="818">
        <f t="shared" si="0"/>
        <v>0</v>
      </c>
      <c r="G20" s="819"/>
      <c r="H20" s="820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2"/>
      <c r="F21" s="818">
        <f t="shared" si="0"/>
        <v>0</v>
      </c>
      <c r="G21" s="819"/>
      <c r="H21" s="820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2"/>
      <c r="F22" s="818">
        <f t="shared" si="0"/>
        <v>0</v>
      </c>
      <c r="G22" s="819"/>
      <c r="H22" s="820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6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6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6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7"/>
      <c r="E26" s="965"/>
      <c r="F26" s="964">
        <f t="shared" si="0"/>
        <v>0</v>
      </c>
      <c r="G26" s="966"/>
      <c r="H26" s="963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7"/>
      <c r="E27" s="965"/>
      <c r="F27" s="964">
        <f t="shared" si="0"/>
        <v>0</v>
      </c>
      <c r="G27" s="966"/>
      <c r="H27" s="963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4"/>
      <c r="E28" s="965"/>
      <c r="F28" s="964">
        <f t="shared" si="0"/>
        <v>0</v>
      </c>
      <c r="G28" s="966"/>
      <c r="H28" s="963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4"/>
      <c r="E29" s="965"/>
      <c r="F29" s="964">
        <f t="shared" si="0"/>
        <v>0</v>
      </c>
      <c r="G29" s="966"/>
      <c r="H29" s="963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4"/>
      <c r="E30" s="965"/>
      <c r="F30" s="964">
        <f t="shared" si="0"/>
        <v>0</v>
      </c>
      <c r="G30" s="966"/>
      <c r="H30" s="963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4"/>
      <c r="E31" s="965"/>
      <c r="F31" s="964">
        <f t="shared" si="0"/>
        <v>0</v>
      </c>
      <c r="G31" s="966"/>
      <c r="H31" s="963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4"/>
      <c r="E32" s="965"/>
      <c r="F32" s="964">
        <f t="shared" si="0"/>
        <v>0</v>
      </c>
      <c r="G32" s="966"/>
      <c r="H32" s="963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4"/>
      <c r="E33" s="965"/>
      <c r="F33" s="964">
        <f t="shared" si="0"/>
        <v>0</v>
      </c>
      <c r="G33" s="966"/>
      <c r="H33" s="963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4"/>
      <c r="E34" s="965"/>
      <c r="F34" s="964">
        <f t="shared" si="0"/>
        <v>0</v>
      </c>
      <c r="G34" s="966"/>
      <c r="H34" s="963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4"/>
      <c r="E35" s="965"/>
      <c r="F35" s="964">
        <f t="shared" si="0"/>
        <v>0</v>
      </c>
      <c r="G35" s="966"/>
      <c r="H35" s="963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4"/>
      <c r="E36" s="965"/>
      <c r="F36" s="964">
        <f t="shared" si="0"/>
        <v>0</v>
      </c>
      <c r="G36" s="966"/>
      <c r="H36" s="963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6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346" t="s">
        <v>19</v>
      </c>
      <c r="D41" s="134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9" t="s">
        <v>315</v>
      </c>
      <c r="B1" s="1279"/>
      <c r="C1" s="1279"/>
      <c r="D1" s="1279"/>
      <c r="E1" s="1279"/>
      <c r="F1" s="1279"/>
      <c r="G1" s="127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19" t="s">
        <v>188</v>
      </c>
      <c r="B4" s="140"/>
      <c r="C4" s="950">
        <v>55</v>
      </c>
      <c r="D4" s="608">
        <v>45057</v>
      </c>
      <c r="E4" s="1146">
        <v>5250.71</v>
      </c>
      <c r="F4" s="866">
        <v>181</v>
      </c>
    </row>
    <row r="5" spans="1:11" ht="24.75" customHeight="1" thickBot="1" x14ac:dyDescent="0.3">
      <c r="A5" s="1354"/>
      <c r="B5" s="135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355"/>
      <c r="B6" s="1351"/>
      <c r="C6" s="495">
        <v>55</v>
      </c>
      <c r="D6" s="330">
        <v>45070</v>
      </c>
      <c r="E6" s="1147">
        <v>4332.95</v>
      </c>
      <c r="F6" s="230">
        <v>160</v>
      </c>
      <c r="I6" s="1352" t="s">
        <v>3</v>
      </c>
      <c r="J6" s="13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53"/>
      <c r="J7" s="134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199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261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262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54">
        <v>45072</v>
      </c>
      <c r="F12" s="573">
        <f t="shared" si="0"/>
        <v>1089.1199999999999</v>
      </c>
      <c r="G12" s="571" t="s">
        <v>262</v>
      </c>
      <c r="H12" s="585">
        <v>57</v>
      </c>
      <c r="I12" s="724">
        <f t="shared" si="1"/>
        <v>6045.4300000000021</v>
      </c>
      <c r="J12" s="734">
        <f t="shared" si="2"/>
        <v>214</v>
      </c>
      <c r="K12" s="602"/>
    </row>
    <row r="13" spans="1:11" x14ac:dyDescent="0.25">
      <c r="A13" s="72"/>
      <c r="B13" s="82"/>
      <c r="C13" s="15">
        <v>34</v>
      </c>
      <c r="D13" s="168">
        <v>870.76</v>
      </c>
      <c r="E13" s="651">
        <v>45072</v>
      </c>
      <c r="F13" s="573">
        <f t="shared" si="0"/>
        <v>870.76</v>
      </c>
      <c r="G13" s="571" t="s">
        <v>262</v>
      </c>
      <c r="H13" s="585">
        <v>57</v>
      </c>
      <c r="I13" s="724">
        <f t="shared" si="1"/>
        <v>5174.6700000000019</v>
      </c>
      <c r="J13" s="734">
        <f t="shared" si="2"/>
        <v>180</v>
      </c>
      <c r="K13" s="602"/>
    </row>
    <row r="14" spans="1:11" x14ac:dyDescent="0.25">
      <c r="B14" s="82"/>
      <c r="C14" s="15">
        <v>25</v>
      </c>
      <c r="D14" s="168">
        <v>701</v>
      </c>
      <c r="E14" s="651">
        <v>45075</v>
      </c>
      <c r="F14" s="573">
        <f>D14</f>
        <v>701</v>
      </c>
      <c r="G14" s="571" t="s">
        <v>270</v>
      </c>
      <c r="H14" s="585">
        <v>57</v>
      </c>
      <c r="I14" s="646">
        <f t="shared" si="1"/>
        <v>4473.6700000000019</v>
      </c>
      <c r="J14" s="647">
        <f t="shared" si="2"/>
        <v>155</v>
      </c>
      <c r="K14" s="602"/>
    </row>
    <row r="15" spans="1:11" x14ac:dyDescent="0.25">
      <c r="B15" s="82"/>
      <c r="C15" s="15"/>
      <c r="D15" s="168">
        <v>0</v>
      </c>
      <c r="E15" s="651">
        <v>0</v>
      </c>
      <c r="F15" s="573">
        <f>D15</f>
        <v>0</v>
      </c>
      <c r="G15" s="571">
        <v>0</v>
      </c>
      <c r="H15" s="585">
        <v>0</v>
      </c>
      <c r="I15" s="724">
        <f t="shared" si="1"/>
        <v>4473.6700000000019</v>
      </c>
      <c r="J15" s="734">
        <f t="shared" si="2"/>
        <v>155</v>
      </c>
      <c r="K15" s="602"/>
    </row>
    <row r="16" spans="1:11" x14ac:dyDescent="0.25">
      <c r="A16" s="80"/>
      <c r="B16" s="82"/>
      <c r="C16" s="15"/>
      <c r="D16" s="168"/>
      <c r="E16" s="657"/>
      <c r="F16" s="573">
        <f>D16</f>
        <v>0</v>
      </c>
      <c r="G16" s="571"/>
      <c r="H16" s="585"/>
      <c r="I16" s="724">
        <f t="shared" si="1"/>
        <v>4473.6700000000019</v>
      </c>
      <c r="J16" s="734">
        <f t="shared" si="2"/>
        <v>155</v>
      </c>
      <c r="K16" s="602"/>
    </row>
    <row r="17" spans="1:11" x14ac:dyDescent="0.25">
      <c r="A17" s="82"/>
      <c r="B17" s="82"/>
      <c r="C17" s="15"/>
      <c r="D17" s="168"/>
      <c r="E17" s="657"/>
      <c r="F17" s="573">
        <f t="shared" ref="F17:F41" si="3">D17</f>
        <v>0</v>
      </c>
      <c r="G17" s="855"/>
      <c r="H17" s="585"/>
      <c r="I17" s="724">
        <f t="shared" si="1"/>
        <v>4473.6700000000019</v>
      </c>
      <c r="J17" s="734">
        <f t="shared" si="2"/>
        <v>155</v>
      </c>
      <c r="K17" s="602"/>
    </row>
    <row r="18" spans="1:11" x14ac:dyDescent="0.25">
      <c r="A18" s="2"/>
      <c r="B18" s="82"/>
      <c r="C18" s="15"/>
      <c r="D18" s="168"/>
      <c r="E18" s="657"/>
      <c r="F18" s="573">
        <f t="shared" si="3"/>
        <v>0</v>
      </c>
      <c r="G18" s="571"/>
      <c r="H18" s="585"/>
      <c r="I18" s="724">
        <f t="shared" si="1"/>
        <v>4473.6700000000019</v>
      </c>
      <c r="J18" s="734">
        <f t="shared" si="2"/>
        <v>155</v>
      </c>
      <c r="K18" s="602"/>
    </row>
    <row r="19" spans="1:11" x14ac:dyDescent="0.25">
      <c r="A19" s="2"/>
      <c r="B19" s="82"/>
      <c r="C19" s="15"/>
      <c r="D19" s="168"/>
      <c r="E19" s="657"/>
      <c r="F19" s="573">
        <f t="shared" si="3"/>
        <v>0</v>
      </c>
      <c r="G19" s="571"/>
      <c r="H19" s="585"/>
      <c r="I19" s="724">
        <f t="shared" si="1"/>
        <v>4473.6700000000019</v>
      </c>
      <c r="J19" s="734">
        <f t="shared" si="2"/>
        <v>155</v>
      </c>
      <c r="K19" s="602"/>
    </row>
    <row r="20" spans="1:11" x14ac:dyDescent="0.25">
      <c r="A20" s="2"/>
      <c r="B20" s="82"/>
      <c r="C20" s="15"/>
      <c r="D20" s="168"/>
      <c r="E20" s="651"/>
      <c r="F20" s="573">
        <f t="shared" si="3"/>
        <v>0</v>
      </c>
      <c r="G20" s="571"/>
      <c r="H20" s="585"/>
      <c r="I20" s="724">
        <f t="shared" si="1"/>
        <v>4473.6700000000019</v>
      </c>
      <c r="J20" s="734">
        <f t="shared" si="2"/>
        <v>155</v>
      </c>
      <c r="K20" s="602"/>
    </row>
    <row r="21" spans="1:11" x14ac:dyDescent="0.25">
      <c r="A21" s="2"/>
      <c r="B21" s="82"/>
      <c r="C21" s="15"/>
      <c r="D21" s="168"/>
      <c r="E21" s="651"/>
      <c r="F21" s="573">
        <f t="shared" si="3"/>
        <v>0</v>
      </c>
      <c r="G21" s="571"/>
      <c r="H21" s="585"/>
      <c r="I21" s="724">
        <f t="shared" si="1"/>
        <v>4473.6700000000019</v>
      </c>
      <c r="J21" s="734">
        <f t="shared" si="2"/>
        <v>155</v>
      </c>
      <c r="K21" s="602"/>
    </row>
    <row r="22" spans="1:11" x14ac:dyDescent="0.25">
      <c r="A22" s="2"/>
      <c r="B22" s="82"/>
      <c r="C22" s="15"/>
      <c r="D22" s="168"/>
      <c r="E22" s="651"/>
      <c r="F22" s="573">
        <f t="shared" si="3"/>
        <v>0</v>
      </c>
      <c r="G22" s="571"/>
      <c r="H22" s="585"/>
      <c r="I22" s="724">
        <f t="shared" si="1"/>
        <v>4473.6700000000019</v>
      </c>
      <c r="J22" s="734">
        <f t="shared" si="2"/>
        <v>155</v>
      </c>
      <c r="K22" s="60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28" t="s">
        <v>11</v>
      </c>
      <c r="D100" s="1329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58" t="s">
        <v>320</v>
      </c>
      <c r="B1" s="1358"/>
      <c r="C1" s="1358"/>
      <c r="D1" s="1358"/>
      <c r="E1" s="1358"/>
      <c r="F1" s="1358"/>
      <c r="G1" s="1358"/>
      <c r="H1" s="1358"/>
      <c r="I1" s="135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81">
        <v>3332.04</v>
      </c>
      <c r="F4" s="1082">
        <v>125</v>
      </c>
      <c r="G4" s="1072"/>
    </row>
    <row r="5" spans="1:10" ht="15" customHeight="1" x14ac:dyDescent="0.25">
      <c r="A5" s="1359" t="s">
        <v>124</v>
      </c>
      <c r="B5" s="1360" t="s">
        <v>80</v>
      </c>
      <c r="C5" s="676">
        <v>65</v>
      </c>
      <c r="D5" s="586">
        <v>45070</v>
      </c>
      <c r="E5" s="1081">
        <v>1317.86</v>
      </c>
      <c r="F5" s="1082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359"/>
      <c r="B6" s="1361"/>
      <c r="C6" s="676"/>
      <c r="D6" s="586"/>
      <c r="E6" s="1081"/>
      <c r="F6" s="1082"/>
      <c r="G6" s="1072"/>
    </row>
    <row r="7" spans="1:10" ht="15.75" customHeight="1" thickBot="1" x14ac:dyDescent="0.35">
      <c r="A7" s="1359"/>
      <c r="B7" s="1362"/>
      <c r="C7" s="676"/>
      <c r="D7" s="586"/>
      <c r="E7" s="1081"/>
      <c r="F7" s="1082"/>
      <c r="G7" s="1072"/>
      <c r="I7" s="355"/>
      <c r="J7" s="355"/>
    </row>
    <row r="8" spans="1:10" ht="16.5" customHeight="1" thickTop="1" thickBot="1" x14ac:dyDescent="0.3">
      <c r="A8" s="934"/>
      <c r="B8" s="935"/>
      <c r="C8" s="676"/>
      <c r="D8" s="586"/>
      <c r="E8" s="1083"/>
      <c r="F8" s="734"/>
      <c r="G8" s="584"/>
      <c r="H8" s="602"/>
      <c r="I8" s="1363" t="s">
        <v>47</v>
      </c>
      <c r="J8" s="1356" t="s">
        <v>4</v>
      </c>
    </row>
    <row r="9" spans="1:10" ht="16.5" customHeight="1" thickTop="1" thickBot="1" x14ac:dyDescent="0.3">
      <c r="A9" s="936"/>
      <c r="B9" s="806" t="s">
        <v>7</v>
      </c>
      <c r="C9" s="937" t="s">
        <v>8</v>
      </c>
      <c r="D9" s="938" t="s">
        <v>3</v>
      </c>
      <c r="E9" s="939" t="s">
        <v>2</v>
      </c>
      <c r="F9" s="940" t="s">
        <v>9</v>
      </c>
      <c r="G9" s="941" t="s">
        <v>15</v>
      </c>
      <c r="H9" s="942"/>
      <c r="I9" s="1364"/>
      <c r="J9" s="1357"/>
    </row>
    <row r="10" spans="1:10" ht="15.75" thickTop="1" x14ac:dyDescent="0.25">
      <c r="A10" s="857"/>
      <c r="B10" s="687"/>
      <c r="C10" s="632">
        <v>45</v>
      </c>
      <c r="D10" s="854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7"/>
      <c r="B11" s="687"/>
      <c r="C11" s="632">
        <v>4</v>
      </c>
      <c r="D11" s="854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3" t="s">
        <v>32</v>
      </c>
      <c r="B12" s="687"/>
      <c r="C12" s="632">
        <v>10</v>
      </c>
      <c r="D12" s="854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4"/>
      <c r="B13" s="687"/>
      <c r="C13" s="632">
        <v>5</v>
      </c>
      <c r="D13" s="854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4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5" t="s">
        <v>33</v>
      </c>
      <c r="B15" s="687"/>
      <c r="C15" s="632">
        <v>8</v>
      </c>
      <c r="D15" s="854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4"/>
      <c r="B16" s="687"/>
      <c r="C16" s="632">
        <v>1</v>
      </c>
      <c r="D16" s="854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4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7"/>
      <c r="B18" s="687"/>
      <c r="C18" s="632">
        <v>4</v>
      </c>
      <c r="D18" s="854">
        <v>106.8</v>
      </c>
      <c r="E18" s="657">
        <v>45077</v>
      </c>
      <c r="F18" s="573">
        <f t="shared" si="3"/>
        <v>106.8</v>
      </c>
      <c r="G18" s="855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7"/>
      <c r="B19" s="687"/>
      <c r="C19" s="715">
        <v>8</v>
      </c>
      <c r="D19" s="854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7"/>
      <c r="B20" s="687"/>
      <c r="C20" s="632"/>
      <c r="D20" s="854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7"/>
      <c r="B21" s="687"/>
      <c r="C21" s="632"/>
      <c r="D21" s="854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7"/>
      <c r="B22" s="687"/>
      <c r="C22" s="632"/>
      <c r="D22" s="1185"/>
      <c r="E22" s="949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7"/>
      <c r="B23" s="687"/>
      <c r="C23" s="632"/>
      <c r="D23" s="1185"/>
      <c r="E23" s="949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7"/>
      <c r="B24" s="687"/>
      <c r="C24" s="632"/>
      <c r="D24" s="1185"/>
      <c r="E24" s="949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7"/>
      <c r="B25" s="687"/>
      <c r="C25" s="632"/>
      <c r="D25" s="1185"/>
      <c r="E25" s="949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7"/>
      <c r="B26" s="687"/>
      <c r="C26" s="632"/>
      <c r="D26" s="1185"/>
      <c r="E26" s="949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7"/>
      <c r="B27" s="687"/>
      <c r="C27" s="632"/>
      <c r="D27" s="1185"/>
      <c r="E27" s="949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7"/>
      <c r="B28" s="687"/>
      <c r="C28" s="632"/>
      <c r="D28" s="1185"/>
      <c r="E28" s="949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7"/>
      <c r="B29" s="687"/>
      <c r="C29" s="632"/>
      <c r="D29" s="1185"/>
      <c r="E29" s="949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7"/>
      <c r="B30" s="687"/>
      <c r="C30" s="632"/>
      <c r="D30" s="1185"/>
      <c r="E30" s="949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7"/>
      <c r="B31" s="687"/>
      <c r="C31" s="632"/>
      <c r="D31" s="1185"/>
      <c r="E31" s="949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86"/>
      <c r="E32" s="1130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86"/>
      <c r="E33" s="1130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86"/>
      <c r="E34" s="1130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86"/>
      <c r="E35" s="1130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86"/>
      <c r="E36" s="1130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86"/>
      <c r="E37" s="1130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85"/>
      <c r="E38" s="949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85"/>
      <c r="E39" s="949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85"/>
      <c r="E40" s="949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85"/>
      <c r="E41" s="949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85"/>
      <c r="E42" s="949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85"/>
      <c r="E43" s="949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85"/>
      <c r="E44" s="949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85"/>
      <c r="E45" s="949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85"/>
      <c r="E46" s="949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85"/>
      <c r="E47" s="949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85"/>
      <c r="E48" s="949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85"/>
      <c r="E49" s="949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85"/>
      <c r="E50" s="949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85"/>
      <c r="E51" s="949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85"/>
      <c r="E52" s="949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4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4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4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4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4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4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4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4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4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4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4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4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4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4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4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4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4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4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4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4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4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4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4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4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4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4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4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4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4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4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4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4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4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4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4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4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4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4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4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4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4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4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28" t="s">
        <v>11</v>
      </c>
      <c r="D105" s="1329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6" sqref="D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65" t="s">
        <v>331</v>
      </c>
      <c r="B1" s="1365"/>
      <c r="C1" s="1365"/>
      <c r="D1" s="1365"/>
      <c r="E1" s="1365"/>
      <c r="F1" s="1365"/>
      <c r="G1" s="1365"/>
      <c r="H1" s="1365"/>
      <c r="I1" s="136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</row>
    <row r="5" spans="1:10" ht="15" customHeight="1" x14ac:dyDescent="0.3">
      <c r="A5" s="1359" t="s">
        <v>103</v>
      </c>
      <c r="B5" s="1366" t="s">
        <v>191</v>
      </c>
      <c r="C5" s="908">
        <v>75</v>
      </c>
      <c r="D5" s="677">
        <v>45056</v>
      </c>
      <c r="E5" s="907">
        <v>255.44</v>
      </c>
      <c r="F5" s="679">
        <v>18</v>
      </c>
      <c r="G5" s="143">
        <f>F43</f>
        <v>278.57</v>
      </c>
      <c r="H5" s="57">
        <f>E4+E5+E6-G5+E7+E8</f>
        <v>15.259999999999991</v>
      </c>
    </row>
    <row r="6" spans="1:10" ht="16.5" customHeight="1" x14ac:dyDescent="0.25">
      <c r="A6" s="1359"/>
      <c r="B6" s="1367"/>
      <c r="C6" s="676"/>
      <c r="D6" s="677"/>
      <c r="E6" s="678"/>
      <c r="F6" s="679"/>
      <c r="G6" s="72"/>
    </row>
    <row r="7" spans="1:10" ht="15.75" customHeight="1" thickBot="1" x14ac:dyDescent="0.35">
      <c r="A7" s="1359"/>
      <c r="B7" s="1368"/>
      <c r="C7" s="676"/>
      <c r="D7" s="677"/>
      <c r="E7" s="678"/>
      <c r="F7" s="679"/>
      <c r="G7" s="72"/>
      <c r="I7" s="355"/>
      <c r="J7" s="355"/>
    </row>
    <row r="8" spans="1:10" ht="16.5" customHeight="1" thickTop="1" thickBot="1" x14ac:dyDescent="0.3">
      <c r="A8" s="3"/>
      <c r="B8" s="384"/>
      <c r="C8" s="225"/>
      <c r="D8" s="324"/>
      <c r="E8" s="228"/>
      <c r="F8" s="229"/>
      <c r="G8" s="72"/>
      <c r="I8" s="1363" t="s">
        <v>47</v>
      </c>
      <c r="J8" s="13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4"/>
      <c r="J9" s="1357"/>
    </row>
    <row r="10" spans="1:10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</row>
    <row r="11" spans="1:10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</row>
    <row r="12" spans="1:10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</row>
    <row r="13" spans="1:10" x14ac:dyDescent="0.25">
      <c r="A13" s="80"/>
      <c r="B13" s="82"/>
      <c r="C13" s="15"/>
      <c r="D13" s="147"/>
      <c r="E13" s="242">
        <v>0</v>
      </c>
      <c r="F13" s="68">
        <f t="shared" ref="F13:F40" si="2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568">
        <f t="shared" si="0"/>
        <v>15.259999999999977</v>
      </c>
      <c r="J14" s="734">
        <f t="shared" si="1"/>
        <v>1</v>
      </c>
    </row>
    <row r="15" spans="1:10" x14ac:dyDescent="0.25">
      <c r="A15" s="81" t="s">
        <v>33</v>
      </c>
      <c r="B15" s="82"/>
      <c r="C15" s="15"/>
      <c r="D15" s="1186"/>
      <c r="E15" s="1132"/>
      <c r="F15" s="489">
        <f t="shared" si="2"/>
        <v>0</v>
      </c>
      <c r="G15" s="318"/>
      <c r="H15" s="319"/>
      <c r="I15" s="568">
        <f t="shared" si="0"/>
        <v>15.259999999999977</v>
      </c>
      <c r="J15" s="734">
        <f t="shared" si="1"/>
        <v>1</v>
      </c>
    </row>
    <row r="16" spans="1:10" x14ac:dyDescent="0.25">
      <c r="A16" s="80"/>
      <c r="B16" s="82"/>
      <c r="C16" s="15"/>
      <c r="D16" s="1186"/>
      <c r="E16" s="844"/>
      <c r="F16" s="489">
        <f t="shared" si="2"/>
        <v>0</v>
      </c>
      <c r="G16" s="318"/>
      <c r="H16" s="319"/>
      <c r="I16" s="568">
        <f t="shared" si="0"/>
        <v>15.259999999999977</v>
      </c>
      <c r="J16" s="734">
        <f t="shared" si="1"/>
        <v>1</v>
      </c>
    </row>
    <row r="17" spans="1:10" x14ac:dyDescent="0.25">
      <c r="A17" s="82"/>
      <c r="B17" s="82"/>
      <c r="C17" s="15"/>
      <c r="D17" s="1186"/>
      <c r="E17" s="1132"/>
      <c r="F17" s="489">
        <f t="shared" si="2"/>
        <v>0</v>
      </c>
      <c r="G17" s="318"/>
      <c r="H17" s="319"/>
      <c r="I17" s="568">
        <f t="shared" si="0"/>
        <v>15.259999999999977</v>
      </c>
      <c r="J17" s="734">
        <f t="shared" si="1"/>
        <v>1</v>
      </c>
    </row>
    <row r="18" spans="1:10" x14ac:dyDescent="0.25">
      <c r="A18" s="2"/>
      <c r="B18" s="82"/>
      <c r="C18" s="15"/>
      <c r="D18" s="1186"/>
      <c r="E18" s="1132"/>
      <c r="F18" s="489">
        <f t="shared" si="2"/>
        <v>0</v>
      </c>
      <c r="G18" s="1134"/>
      <c r="H18" s="319"/>
      <c r="I18" s="568">
        <f t="shared" si="0"/>
        <v>15.259999999999977</v>
      </c>
      <c r="J18" s="734">
        <f t="shared" si="1"/>
        <v>1</v>
      </c>
    </row>
    <row r="19" spans="1:10" x14ac:dyDescent="0.25">
      <c r="A19" s="2"/>
      <c r="B19" s="82"/>
      <c r="C19" s="53"/>
      <c r="D19" s="1186"/>
      <c r="E19" s="1132"/>
      <c r="F19" s="489">
        <f t="shared" si="2"/>
        <v>0</v>
      </c>
      <c r="G19" s="318"/>
      <c r="H19" s="319"/>
      <c r="I19" s="568">
        <f t="shared" si="0"/>
        <v>15.259999999999977</v>
      </c>
      <c r="J19" s="734">
        <f t="shared" si="1"/>
        <v>1</v>
      </c>
    </row>
    <row r="20" spans="1:10" x14ac:dyDescent="0.25">
      <c r="A20" s="2"/>
      <c r="B20" s="82"/>
      <c r="C20" s="15"/>
      <c r="D20" s="1186"/>
      <c r="E20" s="844"/>
      <c r="F20" s="489">
        <f t="shared" si="2"/>
        <v>0</v>
      </c>
      <c r="G20" s="318"/>
      <c r="H20" s="319"/>
      <c r="I20" s="568">
        <f t="shared" si="0"/>
        <v>15.259999999999977</v>
      </c>
      <c r="J20" s="734">
        <f t="shared" si="1"/>
        <v>1</v>
      </c>
    </row>
    <row r="21" spans="1:10" x14ac:dyDescent="0.25">
      <c r="A21" s="2"/>
      <c r="B21" s="82"/>
      <c r="C21" s="15"/>
      <c r="D21" s="1186"/>
      <c r="E21" s="844"/>
      <c r="F21" s="489">
        <f t="shared" si="2"/>
        <v>0</v>
      </c>
      <c r="G21" s="318"/>
      <c r="H21" s="319"/>
      <c r="I21" s="128">
        <f t="shared" si="0"/>
        <v>15.259999999999977</v>
      </c>
      <c r="J21" s="123">
        <f t="shared" si="1"/>
        <v>1</v>
      </c>
    </row>
    <row r="22" spans="1:10" x14ac:dyDescent="0.25">
      <c r="A22" s="2"/>
      <c r="B22" s="82"/>
      <c r="C22" s="15"/>
      <c r="D22" s="1186"/>
      <c r="E22" s="1130"/>
      <c r="F22" s="489">
        <f t="shared" si="2"/>
        <v>0</v>
      </c>
      <c r="G22" s="318"/>
      <c r="H22" s="319"/>
      <c r="I22" s="128">
        <f t="shared" si="0"/>
        <v>15.259999999999977</v>
      </c>
      <c r="J22" s="123">
        <f t="shared" si="1"/>
        <v>1</v>
      </c>
    </row>
    <row r="23" spans="1:10" x14ac:dyDescent="0.25">
      <c r="A23" s="2"/>
      <c r="B23" s="82"/>
      <c r="C23" s="15"/>
      <c r="D23" s="1186"/>
      <c r="E23" s="1130"/>
      <c r="F23" s="489">
        <f t="shared" si="2"/>
        <v>0</v>
      </c>
      <c r="G23" s="318"/>
      <c r="H23" s="319"/>
      <c r="I23" s="128">
        <f t="shared" si="0"/>
        <v>15.259999999999977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128">
        <f t="shared" si="0"/>
        <v>15.259999999999977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128">
        <f t="shared" si="0"/>
        <v>15.259999999999977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128">
        <f t="shared" si="0"/>
        <v>15.259999999999977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128">
        <f t="shared" si="0"/>
        <v>15.259999999999977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128">
        <f t="shared" si="0"/>
        <v>15.259999999999977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128">
        <f t="shared" si="0"/>
        <v>15.259999999999977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128">
        <f t="shared" si="0"/>
        <v>15.259999999999977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128">
        <f t="shared" si="0"/>
        <v>15.259999999999977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128">
        <f t="shared" si="0"/>
        <v>15.259999999999977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128">
        <f t="shared" si="0"/>
        <v>15.259999999999977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128">
        <f t="shared" si="0"/>
        <v>15.259999999999977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128">
        <f t="shared" si="0"/>
        <v>15.259999999999977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128">
        <f t="shared" si="0"/>
        <v>15.259999999999977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128">
        <f t="shared" si="0"/>
        <v>15.259999999999977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128">
        <f t="shared" si="0"/>
        <v>15.259999999999977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568">
        <f t="shared" si="0"/>
        <v>15.259999999999977</v>
      </c>
      <c r="J39" s="734">
        <f t="shared" si="1"/>
        <v>1</v>
      </c>
    </row>
    <row r="40" spans="1:10" x14ac:dyDescent="0.25">
      <c r="A40" s="2"/>
      <c r="B40" s="82"/>
      <c r="C40" s="15"/>
      <c r="D40" s="147"/>
      <c r="E40" s="235"/>
      <c r="F40" s="68">
        <f t="shared" si="2"/>
        <v>0</v>
      </c>
      <c r="G40" s="69"/>
      <c r="H40" s="70"/>
      <c r="I40" s="128">
        <f t="shared" si="0"/>
        <v>15.259999999999977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28" t="s">
        <v>11</v>
      </c>
      <c r="D46" s="1329"/>
      <c r="E46" s="141">
        <f>E5+E4+E6+-F43+E7</f>
        <v>15.259999999999991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9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9" t="s">
        <v>317</v>
      </c>
      <c r="B1" s="1279"/>
      <c r="C1" s="1279"/>
      <c r="D1" s="1279"/>
      <c r="E1" s="1279"/>
      <c r="F1" s="1279"/>
      <c r="G1" s="127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369" t="s">
        <v>103</v>
      </c>
      <c r="B5" s="1366" t="s">
        <v>105</v>
      </c>
      <c r="C5" s="495">
        <v>60</v>
      </c>
      <c r="D5" s="130">
        <v>45064</v>
      </c>
      <c r="E5" s="909">
        <v>2051.04</v>
      </c>
      <c r="F5" s="230">
        <v>70</v>
      </c>
      <c r="G5" s="143">
        <f>F46</f>
        <v>2056</v>
      </c>
      <c r="H5" s="57">
        <f>E4+E5+E6-G5</f>
        <v>1609.48</v>
      </c>
    </row>
    <row r="6" spans="1:11" ht="17.25" thickTop="1" thickBot="1" x14ac:dyDescent="0.3">
      <c r="A6" s="1370"/>
      <c r="B6" s="1368"/>
      <c r="C6" s="215"/>
      <c r="D6" s="130"/>
      <c r="E6" s="140"/>
      <c r="F6" s="230"/>
      <c r="I6" s="1352" t="s">
        <v>3</v>
      </c>
      <c r="J6" s="13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53"/>
      <c r="J7" s="1349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</row>
    <row r="10" spans="1:1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1">I9-F10</f>
        <v>2907.58</v>
      </c>
      <c r="J10" s="734">
        <f t="shared" ref="J10:J44" si="2">J9-C10</f>
        <v>102</v>
      </c>
      <c r="K10" s="602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1"/>
        <v>2645.4</v>
      </c>
      <c r="J11" s="734">
        <f t="shared" si="2"/>
        <v>92</v>
      </c>
      <c r="K11" s="602"/>
    </row>
    <row r="12" spans="1:1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1"/>
        <v>2377.46</v>
      </c>
      <c r="J12" s="734">
        <f t="shared" si="2"/>
        <v>82</v>
      </c>
      <c r="K12" s="602"/>
    </row>
    <row r="13" spans="1:1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1"/>
        <v>2270.13</v>
      </c>
      <c r="J13" s="734">
        <f t="shared" si="2"/>
        <v>78</v>
      </c>
      <c r="K13" s="602"/>
    </row>
    <row r="14" spans="1:1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1"/>
        <v>2051.04</v>
      </c>
      <c r="J14" s="734">
        <f t="shared" si="2"/>
        <v>70</v>
      </c>
      <c r="K14" s="602"/>
    </row>
    <row r="15" spans="1:1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1"/>
        <v>1814.4</v>
      </c>
      <c r="J15" s="734">
        <f t="shared" si="2"/>
        <v>62</v>
      </c>
      <c r="K15" s="602"/>
    </row>
    <row r="16" spans="1:1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1"/>
        <v>1609.48</v>
      </c>
      <c r="J16" s="647">
        <f t="shared" si="2"/>
        <v>55</v>
      </c>
      <c r="K16" s="602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45" si="3">D17</f>
        <v>0</v>
      </c>
      <c r="G17" s="380">
        <v>0</v>
      </c>
      <c r="H17" s="124">
        <v>0</v>
      </c>
      <c r="I17" s="724">
        <f t="shared" si="1"/>
        <v>1609.48</v>
      </c>
      <c r="J17" s="734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947">
        <v>0</v>
      </c>
      <c r="E19" s="1132"/>
      <c r="F19" s="489">
        <f t="shared" ref="F19:F35" si="4">D19</f>
        <v>0</v>
      </c>
      <c r="G19" s="318"/>
      <c r="H19" s="1133"/>
      <c r="I19" s="200">
        <f t="shared" ref="I19:I35" si="5">I18-F19</f>
        <v>1609.48</v>
      </c>
      <c r="J19" s="123">
        <f t="shared" ref="J19:J35" si="6">J18-C19</f>
        <v>55</v>
      </c>
    </row>
    <row r="20" spans="1:10" x14ac:dyDescent="0.25">
      <c r="A20" s="2"/>
      <c r="B20" s="82"/>
      <c r="C20" s="15"/>
      <c r="D20" s="947">
        <v>0</v>
      </c>
      <c r="E20" s="1132"/>
      <c r="F20" s="489">
        <f t="shared" si="4"/>
        <v>0</v>
      </c>
      <c r="G20" s="318"/>
      <c r="H20" s="1133"/>
      <c r="I20" s="200">
        <f t="shared" si="5"/>
        <v>1609.48</v>
      </c>
      <c r="J20" s="123">
        <f t="shared" si="6"/>
        <v>55</v>
      </c>
    </row>
    <row r="21" spans="1:10" x14ac:dyDescent="0.25">
      <c r="A21" s="2"/>
      <c r="B21" s="82"/>
      <c r="C21" s="15"/>
      <c r="D21" s="947">
        <v>0</v>
      </c>
      <c r="E21" s="1132"/>
      <c r="F21" s="489">
        <f t="shared" si="4"/>
        <v>0</v>
      </c>
      <c r="G21" s="318"/>
      <c r="H21" s="1133"/>
      <c r="I21" s="200">
        <f t="shared" si="5"/>
        <v>1609.48</v>
      </c>
      <c r="J21" s="123">
        <f t="shared" si="6"/>
        <v>55</v>
      </c>
    </row>
    <row r="22" spans="1:10" x14ac:dyDescent="0.25">
      <c r="A22" s="2"/>
      <c r="B22" s="82"/>
      <c r="C22" s="15"/>
      <c r="D22" s="947">
        <v>0</v>
      </c>
      <c r="E22" s="1132"/>
      <c r="F22" s="489">
        <f t="shared" si="4"/>
        <v>0</v>
      </c>
      <c r="G22" s="318"/>
      <c r="H22" s="1133"/>
      <c r="I22" s="200">
        <f t="shared" si="5"/>
        <v>1609.48</v>
      </c>
      <c r="J22" s="123">
        <f t="shared" si="6"/>
        <v>55</v>
      </c>
    </row>
    <row r="23" spans="1:10" x14ac:dyDescent="0.25">
      <c r="A23" s="2"/>
      <c r="B23" s="82"/>
      <c r="C23" s="15"/>
      <c r="D23" s="947">
        <v>0</v>
      </c>
      <c r="E23" s="1132"/>
      <c r="F23" s="489">
        <f t="shared" si="4"/>
        <v>0</v>
      </c>
      <c r="G23" s="318"/>
      <c r="H23" s="1133"/>
      <c r="I23" s="200">
        <f t="shared" si="5"/>
        <v>1609.48</v>
      </c>
      <c r="J23" s="123">
        <f t="shared" si="6"/>
        <v>55</v>
      </c>
    </row>
    <row r="24" spans="1:10" x14ac:dyDescent="0.25">
      <c r="A24" s="2"/>
      <c r="B24" s="82"/>
      <c r="C24" s="15"/>
      <c r="D24" s="947">
        <v>0</v>
      </c>
      <c r="E24" s="1132"/>
      <c r="F24" s="489">
        <f t="shared" si="4"/>
        <v>0</v>
      </c>
      <c r="G24" s="318"/>
      <c r="H24" s="1133"/>
      <c r="I24" s="200">
        <f t="shared" si="5"/>
        <v>1609.48</v>
      </c>
      <c r="J24" s="123">
        <f t="shared" si="6"/>
        <v>55</v>
      </c>
    </row>
    <row r="25" spans="1:10" x14ac:dyDescent="0.25">
      <c r="A25" s="2"/>
      <c r="B25" s="82"/>
      <c r="C25" s="15"/>
      <c r="D25" s="947">
        <v>0</v>
      </c>
      <c r="E25" s="1132"/>
      <c r="F25" s="489">
        <f t="shared" si="4"/>
        <v>0</v>
      </c>
      <c r="G25" s="318"/>
      <c r="H25" s="1133"/>
      <c r="I25" s="200">
        <f t="shared" si="5"/>
        <v>1609.48</v>
      </c>
      <c r="J25" s="123">
        <f t="shared" si="6"/>
        <v>55</v>
      </c>
    </row>
    <row r="26" spans="1:10" x14ac:dyDescent="0.25">
      <c r="A26" s="2"/>
      <c r="B26" s="82"/>
      <c r="C26" s="15"/>
      <c r="D26" s="947">
        <v>0</v>
      </c>
      <c r="E26" s="1132"/>
      <c r="F26" s="489">
        <f t="shared" si="4"/>
        <v>0</v>
      </c>
      <c r="G26" s="318"/>
      <c r="H26" s="1133"/>
      <c r="I26" s="200">
        <f t="shared" si="5"/>
        <v>1609.48</v>
      </c>
      <c r="J26" s="123">
        <f t="shared" si="6"/>
        <v>55</v>
      </c>
    </row>
    <row r="27" spans="1:10" x14ac:dyDescent="0.25">
      <c r="A27" s="2"/>
      <c r="B27" s="82"/>
      <c r="C27" s="15"/>
      <c r="D27" s="947">
        <v>0</v>
      </c>
      <c r="E27" s="1132"/>
      <c r="F27" s="489">
        <f t="shared" si="4"/>
        <v>0</v>
      </c>
      <c r="G27" s="318"/>
      <c r="H27" s="1133"/>
      <c r="I27" s="200">
        <f t="shared" si="5"/>
        <v>1609.48</v>
      </c>
      <c r="J27" s="123">
        <f t="shared" si="6"/>
        <v>55</v>
      </c>
    </row>
    <row r="28" spans="1:10" x14ac:dyDescent="0.25">
      <c r="A28" s="2"/>
      <c r="B28" s="82"/>
      <c r="C28" s="15"/>
      <c r="D28" s="947">
        <v>0</v>
      </c>
      <c r="E28" s="1132"/>
      <c r="F28" s="489">
        <f t="shared" si="4"/>
        <v>0</v>
      </c>
      <c r="G28" s="318"/>
      <c r="H28" s="1133"/>
      <c r="I28" s="200">
        <f t="shared" si="5"/>
        <v>1609.48</v>
      </c>
      <c r="J28" s="123">
        <f t="shared" si="6"/>
        <v>55</v>
      </c>
    </row>
    <row r="29" spans="1:10" x14ac:dyDescent="0.25">
      <c r="A29" s="2"/>
      <c r="B29" s="82"/>
      <c r="C29" s="15"/>
      <c r="D29" s="947">
        <v>0</v>
      </c>
      <c r="E29" s="1132"/>
      <c r="F29" s="489">
        <f t="shared" si="4"/>
        <v>0</v>
      </c>
      <c r="G29" s="318"/>
      <c r="H29" s="1133"/>
      <c r="I29" s="200">
        <f t="shared" si="5"/>
        <v>1609.48</v>
      </c>
      <c r="J29" s="123">
        <f t="shared" si="6"/>
        <v>55</v>
      </c>
    </row>
    <row r="30" spans="1:10" x14ac:dyDescent="0.25">
      <c r="A30" s="2"/>
      <c r="B30" s="82"/>
      <c r="C30" s="15"/>
      <c r="D30" s="947">
        <v>0</v>
      </c>
      <c r="E30" s="1132"/>
      <c r="F30" s="489">
        <f t="shared" si="4"/>
        <v>0</v>
      </c>
      <c r="G30" s="318"/>
      <c r="H30" s="1133"/>
      <c r="I30" s="200">
        <f t="shared" si="5"/>
        <v>1609.48</v>
      </c>
      <c r="J30" s="123">
        <f t="shared" si="6"/>
        <v>55</v>
      </c>
    </row>
    <row r="31" spans="1:10" x14ac:dyDescent="0.25">
      <c r="A31" s="2"/>
      <c r="B31" s="82"/>
      <c r="C31" s="15"/>
      <c r="D31" s="947">
        <v>0</v>
      </c>
      <c r="E31" s="1132"/>
      <c r="F31" s="489">
        <f t="shared" si="4"/>
        <v>0</v>
      </c>
      <c r="G31" s="318"/>
      <c r="H31" s="1133"/>
      <c r="I31" s="200">
        <f t="shared" si="5"/>
        <v>1609.48</v>
      </c>
      <c r="J31" s="123">
        <f t="shared" si="6"/>
        <v>55</v>
      </c>
    </row>
    <row r="32" spans="1:10" x14ac:dyDescent="0.25">
      <c r="A32" s="2"/>
      <c r="B32" s="82"/>
      <c r="C32" s="15"/>
      <c r="D32" s="947">
        <v>0</v>
      </c>
      <c r="E32" s="1132"/>
      <c r="F32" s="489">
        <f t="shared" si="4"/>
        <v>0</v>
      </c>
      <c r="G32" s="318"/>
      <c r="H32" s="1133"/>
      <c r="I32" s="200">
        <f t="shared" si="5"/>
        <v>1609.48</v>
      </c>
      <c r="J32" s="123">
        <f t="shared" si="6"/>
        <v>55</v>
      </c>
    </row>
    <row r="33" spans="1:10" x14ac:dyDescent="0.25">
      <c r="A33" s="2"/>
      <c r="B33" s="82"/>
      <c r="C33" s="15"/>
      <c r="D33" s="947">
        <v>0</v>
      </c>
      <c r="E33" s="1132"/>
      <c r="F33" s="489">
        <f t="shared" si="4"/>
        <v>0</v>
      </c>
      <c r="G33" s="318"/>
      <c r="H33" s="1133"/>
      <c r="I33" s="200">
        <f t="shared" si="5"/>
        <v>1609.48</v>
      </c>
      <c r="J33" s="123">
        <f t="shared" si="6"/>
        <v>55</v>
      </c>
    </row>
    <row r="34" spans="1:10" x14ac:dyDescent="0.25">
      <c r="A34" s="2"/>
      <c r="B34" s="82"/>
      <c r="C34" s="15"/>
      <c r="D34" s="947">
        <v>0</v>
      </c>
      <c r="E34" s="1132"/>
      <c r="F34" s="489">
        <f t="shared" si="4"/>
        <v>0</v>
      </c>
      <c r="G34" s="318"/>
      <c r="H34" s="1133"/>
      <c r="I34" s="200">
        <f t="shared" si="5"/>
        <v>1609.48</v>
      </c>
      <c r="J34" s="123">
        <f t="shared" si="6"/>
        <v>55</v>
      </c>
    </row>
    <row r="35" spans="1:10" x14ac:dyDescent="0.25">
      <c r="A35" s="2"/>
      <c r="B35" s="82"/>
      <c r="C35" s="15"/>
      <c r="D35" s="947">
        <v>0</v>
      </c>
      <c r="E35" s="1132"/>
      <c r="F35" s="489">
        <f t="shared" si="4"/>
        <v>0</v>
      </c>
      <c r="G35" s="318"/>
      <c r="H35" s="1133"/>
      <c r="I35" s="200">
        <f t="shared" si="5"/>
        <v>1609.48</v>
      </c>
      <c r="J35" s="123">
        <f t="shared" si="6"/>
        <v>55</v>
      </c>
    </row>
    <row r="36" spans="1:10" x14ac:dyDescent="0.25">
      <c r="A36" s="2"/>
      <c r="B36" s="82"/>
      <c r="C36" s="15"/>
      <c r="D36" s="947">
        <v>0</v>
      </c>
      <c r="E36" s="844"/>
      <c r="F36" s="489">
        <f t="shared" si="3"/>
        <v>0</v>
      </c>
      <c r="G36" s="318"/>
      <c r="H36" s="1133"/>
      <c r="I36" s="200">
        <f t="shared" si="1"/>
        <v>1609.48</v>
      </c>
      <c r="J36" s="123">
        <f t="shared" si="2"/>
        <v>55</v>
      </c>
    </row>
    <row r="37" spans="1:10" x14ac:dyDescent="0.25">
      <c r="A37" s="2"/>
      <c r="B37" s="82"/>
      <c r="C37" s="15"/>
      <c r="D37" s="947">
        <v>0</v>
      </c>
      <c r="E37" s="844"/>
      <c r="F37" s="489">
        <f t="shared" si="3"/>
        <v>0</v>
      </c>
      <c r="G37" s="318"/>
      <c r="H37" s="1133"/>
      <c r="I37" s="200">
        <f t="shared" si="1"/>
        <v>1609.48</v>
      </c>
      <c r="J37" s="123">
        <f t="shared" si="2"/>
        <v>55</v>
      </c>
    </row>
    <row r="38" spans="1:10" x14ac:dyDescent="0.25">
      <c r="A38" s="2"/>
      <c r="B38" s="82"/>
      <c r="C38" s="15"/>
      <c r="D38" s="947">
        <v>0</v>
      </c>
      <c r="E38" s="844"/>
      <c r="F38" s="489">
        <f t="shared" si="3"/>
        <v>0</v>
      </c>
      <c r="G38" s="318"/>
      <c r="H38" s="1133"/>
      <c r="I38" s="200">
        <f t="shared" si="1"/>
        <v>1609.48</v>
      </c>
      <c r="J38" s="123">
        <f t="shared" si="2"/>
        <v>55</v>
      </c>
    </row>
    <row r="39" spans="1:10" x14ac:dyDescent="0.25">
      <c r="A39" s="2"/>
      <c r="B39" s="82"/>
      <c r="C39" s="15"/>
      <c r="D39" s="947">
        <v>0</v>
      </c>
      <c r="E39" s="844"/>
      <c r="F39" s="489">
        <f t="shared" si="3"/>
        <v>0</v>
      </c>
      <c r="G39" s="318"/>
      <c r="H39" s="1133"/>
      <c r="I39" s="200">
        <f t="shared" si="1"/>
        <v>1609.48</v>
      </c>
      <c r="J39" s="123">
        <f t="shared" si="2"/>
        <v>55</v>
      </c>
    </row>
    <row r="40" spans="1:10" x14ac:dyDescent="0.25">
      <c r="A40" s="2"/>
      <c r="B40" s="82"/>
      <c r="C40" s="15"/>
      <c r="D40" s="947">
        <v>0</v>
      </c>
      <c r="E40" s="1132"/>
      <c r="F40" s="489">
        <f t="shared" si="3"/>
        <v>0</v>
      </c>
      <c r="G40" s="318"/>
      <c r="H40" s="1133"/>
      <c r="I40" s="200">
        <f t="shared" si="1"/>
        <v>1609.48</v>
      </c>
      <c r="J40" s="123">
        <f t="shared" si="2"/>
        <v>55</v>
      </c>
    </row>
    <row r="41" spans="1:10" x14ac:dyDescent="0.25">
      <c r="A41" s="2"/>
      <c r="B41" s="82"/>
      <c r="C41" s="15"/>
      <c r="D41" s="947">
        <v>0</v>
      </c>
      <c r="E41" s="1132"/>
      <c r="F41" s="489">
        <f t="shared" si="3"/>
        <v>0</v>
      </c>
      <c r="G41" s="318"/>
      <c r="H41" s="1133"/>
      <c r="I41" s="200">
        <f t="shared" si="1"/>
        <v>1609.48</v>
      </c>
      <c r="J41" s="123">
        <f t="shared" si="2"/>
        <v>55</v>
      </c>
    </row>
    <row r="42" spans="1:10" x14ac:dyDescent="0.25">
      <c r="A42" s="2"/>
      <c r="B42" s="82"/>
      <c r="C42" s="15"/>
      <c r="D42" s="947">
        <v>0</v>
      </c>
      <c r="E42" s="1130"/>
      <c r="F42" s="489">
        <f t="shared" si="3"/>
        <v>0</v>
      </c>
      <c r="G42" s="318"/>
      <c r="H42" s="319"/>
      <c r="I42" s="200">
        <f t="shared" si="1"/>
        <v>1609.48</v>
      </c>
      <c r="J42" s="123">
        <f t="shared" si="2"/>
        <v>55</v>
      </c>
    </row>
    <row r="43" spans="1:10" x14ac:dyDescent="0.25">
      <c r="A43" s="2"/>
      <c r="B43" s="82"/>
      <c r="C43" s="15"/>
      <c r="D43" s="947">
        <v>0</v>
      </c>
      <c r="E43" s="1130"/>
      <c r="F43" s="489">
        <f t="shared" si="3"/>
        <v>0</v>
      </c>
      <c r="G43" s="318"/>
      <c r="H43" s="319"/>
      <c r="I43" s="200">
        <f t="shared" si="1"/>
        <v>1609.48</v>
      </c>
      <c r="J43" s="123">
        <f t="shared" si="2"/>
        <v>55</v>
      </c>
    </row>
    <row r="44" spans="1:10" x14ac:dyDescent="0.25">
      <c r="A44" s="2"/>
      <c r="B44" s="82"/>
      <c r="C44" s="15"/>
      <c r="D44" s="168">
        <v>0</v>
      </c>
      <c r="E44" s="235"/>
      <c r="F44" s="68">
        <f t="shared" si="3"/>
        <v>0</v>
      </c>
      <c r="G44" s="69"/>
      <c r="H44" s="70"/>
      <c r="I44" s="200">
        <f t="shared" si="1"/>
        <v>1609.48</v>
      </c>
      <c r="J44" s="123">
        <f t="shared" si="2"/>
        <v>55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72"/>
    </row>
    <row r="46" spans="1:10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</row>
    <row r="47" spans="1:10" ht="15.75" thickBot="1" x14ac:dyDescent="0.3">
      <c r="A47" s="51"/>
      <c r="D47" s="110" t="s">
        <v>4</v>
      </c>
      <c r="E47" s="67">
        <f>F4+F5+F6-+C46</f>
        <v>55</v>
      </c>
      <c r="J47" s="72"/>
    </row>
    <row r="48" spans="1:10" ht="15.75" thickBot="1" x14ac:dyDescent="0.3">
      <c r="A48" s="115"/>
    </row>
    <row r="49" spans="1:5" ht="16.5" thickTop="1" thickBot="1" x14ac:dyDescent="0.3">
      <c r="A49" s="47"/>
      <c r="C49" s="1328" t="s">
        <v>11</v>
      </c>
      <c r="D49" s="1329"/>
      <c r="E49" s="141">
        <f>E5+E4+E6+-F46</f>
        <v>1609.48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B14" sqref="B13:B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4"/>
      <c r="B1" s="1284"/>
      <c r="C1" s="1284"/>
      <c r="D1" s="1284"/>
      <c r="E1" s="1284"/>
      <c r="F1" s="1284"/>
      <c r="G1" s="12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5"/>
      <c r="E4" s="228"/>
      <c r="F4" s="229"/>
    </row>
    <row r="5" spans="1:10" ht="16.5" customHeight="1" thickBot="1" x14ac:dyDescent="0.3">
      <c r="A5" s="1369"/>
      <c r="B5" s="1366" t="s">
        <v>120</v>
      </c>
      <c r="C5" s="495"/>
      <c r="D5" s="915"/>
      <c r="E5" s="909"/>
      <c r="F5" s="230"/>
      <c r="G5" s="143">
        <f>F30</f>
        <v>0</v>
      </c>
      <c r="H5" s="57">
        <f>E4+E5+E6-G5</f>
        <v>0</v>
      </c>
    </row>
    <row r="6" spans="1:10" ht="17.25" thickTop="1" thickBot="1" x14ac:dyDescent="0.3">
      <c r="A6" s="1370"/>
      <c r="B6" s="1368"/>
      <c r="C6" s="215"/>
      <c r="D6" s="915"/>
      <c r="E6" s="140"/>
      <c r="F6" s="230"/>
      <c r="I6" s="1352" t="s">
        <v>3</v>
      </c>
      <c r="J6" s="13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53"/>
      <c r="J7" s="1349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0</v>
      </c>
      <c r="J8" s="734">
        <f>F4+F5+F6-C8</f>
        <v>0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0</v>
      </c>
      <c r="J9" s="734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9"/>
      <c r="H10" s="1112"/>
      <c r="I10" s="724">
        <f t="shared" ref="I10:I28" si="2">I9-F10</f>
        <v>0</v>
      </c>
      <c r="J10" s="734">
        <f t="shared" ref="J10:J28" si="3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9"/>
      <c r="H11" s="1112"/>
      <c r="I11" s="724">
        <f t="shared" si="2"/>
        <v>0</v>
      </c>
      <c r="J11" s="734">
        <f t="shared" si="3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9"/>
      <c r="H12" s="1112"/>
      <c r="I12" s="724">
        <f t="shared" si="2"/>
        <v>0</v>
      </c>
      <c r="J12" s="734">
        <f t="shared" si="3"/>
        <v>0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9"/>
      <c r="H13" s="1112"/>
      <c r="I13" s="724">
        <f t="shared" si="2"/>
        <v>0</v>
      </c>
      <c r="J13" s="734">
        <f t="shared" si="3"/>
        <v>0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9"/>
      <c r="H14" s="1112"/>
      <c r="I14" s="724">
        <f t="shared" si="2"/>
        <v>0</v>
      </c>
      <c r="J14" s="734">
        <f t="shared" si="3"/>
        <v>0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9"/>
      <c r="H15" s="111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9"/>
      <c r="H16" s="111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87"/>
      <c r="H17" s="111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13"/>
      <c r="I18" s="200">
        <f t="shared" si="2"/>
        <v>0</v>
      </c>
      <c r="J18" s="123">
        <f t="shared" si="3"/>
        <v>0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13"/>
      <c r="I19" s="200">
        <f t="shared" si="2"/>
        <v>0</v>
      </c>
      <c r="J19" s="123">
        <f t="shared" si="3"/>
        <v>0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13"/>
      <c r="I20" s="200">
        <f t="shared" si="2"/>
        <v>0</v>
      </c>
      <c r="J20" s="123">
        <f t="shared" si="3"/>
        <v>0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13"/>
      <c r="I21" s="200">
        <f t="shared" si="2"/>
        <v>0</v>
      </c>
      <c r="J21" s="123">
        <f t="shared" si="3"/>
        <v>0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0</v>
      </c>
      <c r="J22" s="123">
        <f t="shared" si="3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0</v>
      </c>
      <c r="J23" s="123">
        <f t="shared" si="3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0</v>
      </c>
      <c r="J24" s="123">
        <f t="shared" si="3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0</v>
      </c>
      <c r="J25" s="123">
        <f t="shared" si="3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0</v>
      </c>
      <c r="J26" s="123">
        <f t="shared" si="3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0</v>
      </c>
      <c r="J27" s="123">
        <f t="shared" si="3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0</v>
      </c>
      <c r="J28" s="123">
        <f t="shared" si="3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8" t="s">
        <v>11</v>
      </c>
      <c r="D33" s="132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58"/>
      <c r="B1" s="1358"/>
      <c r="C1" s="1358"/>
      <c r="D1" s="1358"/>
      <c r="E1" s="1358"/>
      <c r="F1" s="1358"/>
      <c r="G1" s="1358"/>
      <c r="H1" s="1358"/>
      <c r="I1" s="135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20" t="s">
        <v>117</v>
      </c>
      <c r="B5" s="137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20"/>
      <c r="B6" s="1372"/>
      <c r="C6" s="225"/>
      <c r="D6" s="324"/>
      <c r="E6" s="244"/>
      <c r="F6" s="230"/>
      <c r="G6" s="72"/>
    </row>
    <row r="7" spans="1:10" ht="15.75" customHeight="1" thickBot="1" x14ac:dyDescent="0.35">
      <c r="A7" s="1320"/>
      <c r="B7" s="137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341" t="s">
        <v>47</v>
      </c>
      <c r="J8" s="137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42"/>
      <c r="J9" s="1374"/>
    </row>
    <row r="10" spans="1:10" ht="15.75" thickTop="1" x14ac:dyDescent="0.25">
      <c r="A10" s="2"/>
      <c r="B10" s="82">
        <v>10</v>
      </c>
      <c r="C10" s="15"/>
      <c r="D10" s="854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4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4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4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4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4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4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4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4">
        <f t="shared" si="1"/>
        <v>0</v>
      </c>
      <c r="E18" s="657"/>
      <c r="F18" s="573">
        <f t="shared" si="0"/>
        <v>0</v>
      </c>
      <c r="G18" s="855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4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4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4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4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4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4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4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4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4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4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4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4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4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4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4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4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4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4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4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4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4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4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4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4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4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4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4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4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4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4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4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4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4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4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4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4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4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4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4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4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4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4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4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4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28" t="s">
        <v>11</v>
      </c>
      <c r="D74" s="132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270"/>
      <c r="B1" s="1270"/>
      <c r="C1" s="1270"/>
      <c r="D1" s="1270"/>
      <c r="E1" s="1270"/>
      <c r="F1" s="1270"/>
      <c r="G1" s="1270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283"/>
      <c r="B5" s="1298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283"/>
      <c r="B6" s="137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72" t="s">
        <v>21</v>
      </c>
      <c r="E75" s="1273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87"/>
      <c r="B5" s="137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87"/>
      <c r="B6" s="137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81" t="s">
        <v>11</v>
      </c>
      <c r="D60" s="128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9" t="s">
        <v>315</v>
      </c>
      <c r="B1" s="1309"/>
      <c r="C1" s="1309"/>
      <c r="D1" s="1309"/>
      <c r="E1" s="1309"/>
      <c r="F1" s="1309"/>
      <c r="G1" s="130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0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</row>
    <row r="5" spans="1:10" ht="15" customHeight="1" x14ac:dyDescent="0.25">
      <c r="A5" s="1287" t="s">
        <v>195</v>
      </c>
      <c r="B5" s="1308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</row>
    <row r="6" spans="1:10" x14ac:dyDescent="0.25">
      <c r="A6" s="1287"/>
      <c r="B6" s="1308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</row>
    <row r="7" spans="1:10" ht="15.75" thickBot="1" x14ac:dyDescent="0.3">
      <c r="A7" s="216"/>
      <c r="B7" s="1308"/>
      <c r="C7" s="368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0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</row>
    <row r="10" spans="1:10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</row>
    <row r="11" spans="1:10" x14ac:dyDescent="0.25">
      <c r="A11" s="74"/>
      <c r="B11" s="637">
        <f t="shared" ref="B11:B36" si="2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51">
        <f t="shared" ref="I11:I38" si="3">I10-F11</f>
        <v>806</v>
      </c>
      <c r="J11" s="59">
        <f t="shared" si="1"/>
        <v>0</v>
      </c>
    </row>
    <row r="12" spans="1:10" x14ac:dyDescent="0.25">
      <c r="A12" s="60"/>
      <c r="B12" s="174">
        <f t="shared" si="2"/>
        <v>100</v>
      </c>
      <c r="C12" s="15"/>
      <c r="D12" s="489">
        <v>0</v>
      </c>
      <c r="E12" s="1132"/>
      <c r="F12" s="1120">
        <f t="shared" si="0"/>
        <v>0</v>
      </c>
      <c r="G12" s="318"/>
      <c r="H12" s="319"/>
      <c r="I12" s="233">
        <f t="shared" si="3"/>
        <v>806</v>
      </c>
      <c r="J12" s="59">
        <f t="shared" si="1"/>
        <v>0</v>
      </c>
    </row>
    <row r="13" spans="1:10" x14ac:dyDescent="0.25">
      <c r="A13" s="74"/>
      <c r="B13" s="174">
        <f t="shared" si="2"/>
        <v>100</v>
      </c>
      <c r="C13" s="15"/>
      <c r="D13" s="489">
        <v>0</v>
      </c>
      <c r="E13" s="1132"/>
      <c r="F13" s="1120">
        <f t="shared" si="0"/>
        <v>0</v>
      </c>
      <c r="G13" s="318"/>
      <c r="H13" s="319"/>
      <c r="I13" s="233">
        <f t="shared" si="3"/>
        <v>806</v>
      </c>
      <c r="J13" s="59">
        <f t="shared" si="1"/>
        <v>0</v>
      </c>
    </row>
    <row r="14" spans="1:10" x14ac:dyDescent="0.25">
      <c r="A14" s="74"/>
      <c r="B14" s="681">
        <f t="shared" si="2"/>
        <v>100</v>
      </c>
      <c r="C14" s="632"/>
      <c r="D14" s="719">
        <v>0</v>
      </c>
      <c r="E14" s="1007"/>
      <c r="F14" s="718">
        <f t="shared" si="0"/>
        <v>0</v>
      </c>
      <c r="G14" s="720"/>
      <c r="H14" s="721"/>
      <c r="I14" s="233">
        <f t="shared" si="3"/>
        <v>806</v>
      </c>
      <c r="J14" s="603">
        <f t="shared" si="1"/>
        <v>0</v>
      </c>
    </row>
    <row r="15" spans="1:10" x14ac:dyDescent="0.25">
      <c r="A15" s="74"/>
      <c r="B15" s="681">
        <f t="shared" si="2"/>
        <v>100</v>
      </c>
      <c r="C15" s="632"/>
      <c r="D15" s="719">
        <v>0</v>
      </c>
      <c r="E15" s="1007"/>
      <c r="F15" s="718">
        <f t="shared" si="0"/>
        <v>0</v>
      </c>
      <c r="G15" s="720"/>
      <c r="H15" s="721"/>
      <c r="I15" s="233">
        <f t="shared" si="3"/>
        <v>806</v>
      </c>
      <c r="J15" s="603">
        <f t="shared" si="1"/>
        <v>0</v>
      </c>
    </row>
    <row r="16" spans="1:10" x14ac:dyDescent="0.25">
      <c r="A16" s="74"/>
      <c r="B16" s="681">
        <f t="shared" si="2"/>
        <v>100</v>
      </c>
      <c r="C16" s="632"/>
      <c r="D16" s="719">
        <v>0</v>
      </c>
      <c r="E16" s="1007"/>
      <c r="F16" s="718">
        <f t="shared" si="0"/>
        <v>0</v>
      </c>
      <c r="G16" s="720"/>
      <c r="H16" s="721"/>
      <c r="I16" s="233">
        <f t="shared" si="3"/>
        <v>806</v>
      </c>
      <c r="J16" s="603">
        <f t="shared" si="1"/>
        <v>0</v>
      </c>
    </row>
    <row r="17" spans="1:10" x14ac:dyDescent="0.25">
      <c r="A17" s="74"/>
      <c r="B17" s="681">
        <f t="shared" si="2"/>
        <v>100</v>
      </c>
      <c r="C17" s="632"/>
      <c r="D17" s="719">
        <v>0</v>
      </c>
      <c r="E17" s="1007"/>
      <c r="F17" s="718">
        <f t="shared" si="0"/>
        <v>0</v>
      </c>
      <c r="G17" s="720"/>
      <c r="H17" s="721"/>
      <c r="I17" s="233">
        <f t="shared" si="3"/>
        <v>806</v>
      </c>
      <c r="J17" s="603">
        <f t="shared" si="1"/>
        <v>0</v>
      </c>
    </row>
    <row r="18" spans="1:10" x14ac:dyDescent="0.25">
      <c r="A18" s="74"/>
      <c r="B18" s="681">
        <f t="shared" si="2"/>
        <v>100</v>
      </c>
      <c r="C18" s="632"/>
      <c r="D18" s="719">
        <v>0</v>
      </c>
      <c r="E18" s="1007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</row>
    <row r="19" spans="1:10" x14ac:dyDescent="0.25">
      <c r="A19" s="74"/>
      <c r="B19" s="681">
        <f t="shared" si="2"/>
        <v>100</v>
      </c>
      <c r="C19" s="632"/>
      <c r="D19" s="719">
        <v>0</v>
      </c>
      <c r="E19" s="1007"/>
      <c r="F19" s="718">
        <f t="shared" si="0"/>
        <v>0</v>
      </c>
      <c r="G19" s="720"/>
      <c r="H19" s="721"/>
      <c r="I19" s="233">
        <f t="shared" si="3"/>
        <v>806</v>
      </c>
      <c r="J19" s="603">
        <f t="shared" si="1"/>
        <v>0</v>
      </c>
    </row>
    <row r="20" spans="1:10" x14ac:dyDescent="0.25">
      <c r="A20" s="74"/>
      <c r="B20" s="681">
        <f t="shared" si="2"/>
        <v>100</v>
      </c>
      <c r="C20" s="632"/>
      <c r="D20" s="719">
        <v>0</v>
      </c>
      <c r="E20" s="1007"/>
      <c r="F20" s="718">
        <f t="shared" si="0"/>
        <v>0</v>
      </c>
      <c r="G20" s="720"/>
      <c r="H20" s="721"/>
      <c r="I20" s="233">
        <f t="shared" si="3"/>
        <v>806</v>
      </c>
      <c r="J20" s="603">
        <f t="shared" si="1"/>
        <v>0</v>
      </c>
    </row>
    <row r="21" spans="1:10" x14ac:dyDescent="0.25">
      <c r="A21" s="74"/>
      <c r="B21" s="681">
        <f t="shared" si="2"/>
        <v>100</v>
      </c>
      <c r="C21" s="632"/>
      <c r="D21" s="719">
        <v>0</v>
      </c>
      <c r="E21" s="1007"/>
      <c r="F21" s="718">
        <f t="shared" si="0"/>
        <v>0</v>
      </c>
      <c r="G21" s="720"/>
      <c r="H21" s="721"/>
      <c r="I21" s="233">
        <f t="shared" si="3"/>
        <v>806</v>
      </c>
      <c r="J21" s="603">
        <f t="shared" si="1"/>
        <v>0</v>
      </c>
    </row>
    <row r="22" spans="1:10" x14ac:dyDescent="0.25">
      <c r="A22" s="74"/>
      <c r="B22" s="681">
        <f t="shared" si="2"/>
        <v>100</v>
      </c>
      <c r="C22" s="632"/>
      <c r="D22" s="719">
        <v>0</v>
      </c>
      <c r="E22" s="1007"/>
      <c r="F22" s="718">
        <f t="shared" si="0"/>
        <v>0</v>
      </c>
      <c r="G22" s="720"/>
      <c r="H22" s="721"/>
      <c r="I22" s="233">
        <f t="shared" si="3"/>
        <v>806</v>
      </c>
      <c r="J22" s="603">
        <f t="shared" si="1"/>
        <v>0</v>
      </c>
    </row>
    <row r="23" spans="1:10" x14ac:dyDescent="0.25">
      <c r="A23" s="19"/>
      <c r="B23" s="681">
        <f t="shared" si="2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3"/>
        <v>806</v>
      </c>
      <c r="J23" s="603">
        <f t="shared" si="1"/>
        <v>0</v>
      </c>
    </row>
    <row r="24" spans="1:10" x14ac:dyDescent="0.25">
      <c r="A24" s="19"/>
      <c r="B24" s="681">
        <f t="shared" si="2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3"/>
        <v>806</v>
      </c>
      <c r="J24" s="603">
        <f t="shared" si="1"/>
        <v>0</v>
      </c>
    </row>
    <row r="25" spans="1:10" x14ac:dyDescent="0.25">
      <c r="A25" s="19"/>
      <c r="B25" s="681">
        <f t="shared" si="2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3"/>
        <v>806</v>
      </c>
      <c r="J25" s="603">
        <f t="shared" si="1"/>
        <v>0</v>
      </c>
    </row>
    <row r="26" spans="1:10" x14ac:dyDescent="0.25">
      <c r="A26" s="19"/>
      <c r="B26" s="681">
        <f t="shared" si="2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3"/>
        <v>806</v>
      </c>
      <c r="J26" s="603">
        <f t="shared" si="1"/>
        <v>0</v>
      </c>
    </row>
    <row r="27" spans="1:10" x14ac:dyDescent="0.25">
      <c r="A27" s="19"/>
      <c r="B27" s="681">
        <f t="shared" si="2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3"/>
        <v>806</v>
      </c>
      <c r="J27" s="603">
        <f t="shared" si="1"/>
        <v>0</v>
      </c>
    </row>
    <row r="28" spans="1:10" x14ac:dyDescent="0.25">
      <c r="A28" s="19"/>
      <c r="B28" s="681">
        <f t="shared" si="2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3"/>
        <v>806</v>
      </c>
      <c r="J28" s="603">
        <f t="shared" si="1"/>
        <v>0</v>
      </c>
    </row>
    <row r="29" spans="1:10" x14ac:dyDescent="0.25">
      <c r="A29" s="19"/>
      <c r="B29" s="681">
        <f t="shared" si="2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3"/>
        <v>806</v>
      </c>
      <c r="J29" s="603">
        <f t="shared" si="1"/>
        <v>0</v>
      </c>
    </row>
    <row r="30" spans="1:10" x14ac:dyDescent="0.25">
      <c r="A30" s="19"/>
      <c r="B30" s="681">
        <f t="shared" si="2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3"/>
        <v>806</v>
      </c>
      <c r="J30" s="603">
        <f t="shared" si="1"/>
        <v>0</v>
      </c>
    </row>
    <row r="31" spans="1:10" x14ac:dyDescent="0.25">
      <c r="A31" s="19"/>
      <c r="B31" s="681">
        <f t="shared" si="2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3"/>
        <v>806</v>
      </c>
      <c r="J31" s="603">
        <f t="shared" si="1"/>
        <v>0</v>
      </c>
    </row>
    <row r="32" spans="1:10" x14ac:dyDescent="0.25">
      <c r="A32" s="19"/>
      <c r="B32" s="681">
        <f t="shared" si="2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3"/>
        <v>806</v>
      </c>
      <c r="J32" s="603">
        <f t="shared" si="1"/>
        <v>0</v>
      </c>
    </row>
    <row r="33" spans="1:10" x14ac:dyDescent="0.25">
      <c r="A33" s="19"/>
      <c r="B33" s="681">
        <f t="shared" si="2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3"/>
        <v>806</v>
      </c>
      <c r="J33" s="603">
        <f t="shared" si="1"/>
        <v>0</v>
      </c>
    </row>
    <row r="34" spans="1:10" x14ac:dyDescent="0.25">
      <c r="A34" s="19"/>
      <c r="B34" s="681">
        <f t="shared" si="2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3"/>
        <v>806</v>
      </c>
      <c r="J34" s="603">
        <f t="shared" si="1"/>
        <v>0</v>
      </c>
    </row>
    <row r="35" spans="1:10" x14ac:dyDescent="0.25">
      <c r="A35" s="19"/>
      <c r="B35" s="681">
        <f t="shared" si="2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3"/>
        <v>806</v>
      </c>
      <c r="J35" s="603">
        <f t="shared" si="1"/>
        <v>0</v>
      </c>
    </row>
    <row r="36" spans="1:10" x14ac:dyDescent="0.25">
      <c r="A36" s="19"/>
      <c r="B36" s="681">
        <f t="shared" si="2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3"/>
        <v>806</v>
      </c>
      <c r="J36" s="603">
        <f t="shared" si="1"/>
        <v>0</v>
      </c>
    </row>
    <row r="37" spans="1:10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3"/>
        <v>806</v>
      </c>
      <c r="J37" s="603">
        <f t="shared" si="1"/>
        <v>0</v>
      </c>
    </row>
    <row r="38" spans="1:10" ht="15.75" thickBot="1" x14ac:dyDescent="0.3">
      <c r="A38" s="117"/>
      <c r="B38" s="681">
        <f t="shared" ref="B38" si="4">B37-C38</f>
        <v>100</v>
      </c>
      <c r="C38" s="662"/>
      <c r="D38" s="573">
        <v>0</v>
      </c>
      <c r="E38" s="779"/>
      <c r="F38" s="570">
        <f t="shared" si="0"/>
        <v>0</v>
      </c>
      <c r="G38" s="738"/>
      <c r="H38" s="780"/>
      <c r="I38" s="233">
        <f t="shared" si="3"/>
        <v>806</v>
      </c>
      <c r="J38" s="603">
        <f>SUM(J9:J37)</f>
        <v>20196</v>
      </c>
    </row>
    <row r="39" spans="1:10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72" t="s">
        <v>21</v>
      </c>
      <c r="E41" s="1273"/>
      <c r="F41" s="137">
        <f>G5-F39</f>
        <v>-918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85" t="s">
        <v>109</v>
      </c>
      <c r="C5" s="367"/>
      <c r="D5" s="130"/>
      <c r="E5" s="200"/>
      <c r="F5" s="61"/>
      <c r="G5" s="5"/>
    </row>
    <row r="6" spans="1:9" ht="20.25" x14ac:dyDescent="0.3">
      <c r="A6" s="739"/>
      <c r="B6" s="1285"/>
      <c r="C6" s="219"/>
      <c r="D6" s="130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77"/>
      <c r="B4" s="448"/>
      <c r="C4" s="124"/>
      <c r="D4" s="131"/>
      <c r="E4" s="85"/>
      <c r="F4" s="72"/>
      <c r="G4" s="1023"/>
    </row>
    <row r="5" spans="1:9" ht="15" customHeight="1" x14ac:dyDescent="0.25">
      <c r="A5" s="1378"/>
      <c r="B5" s="1380" t="s">
        <v>68</v>
      </c>
      <c r="C5" s="124"/>
      <c r="D5" s="588"/>
      <c r="E5" s="587"/>
      <c r="F5" s="584"/>
      <c r="G5" s="48">
        <f>F62</f>
        <v>0</v>
      </c>
      <c r="H5" s="134">
        <f>E5-G5+E4+E6+E7+E8</f>
        <v>0</v>
      </c>
    </row>
    <row r="6" spans="1:9" ht="16.5" thickBot="1" x14ac:dyDescent="0.3">
      <c r="A6" s="1379"/>
      <c r="B6" s="1381"/>
      <c r="C6" s="495"/>
      <c r="D6" s="588"/>
      <c r="E6" s="587"/>
      <c r="F6" s="584"/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5">
        <f>F4+F5+F6+F7+F8-C10</f>
        <v>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0</v>
      </c>
    </row>
    <row r="11" spans="1:9" x14ac:dyDescent="0.25">
      <c r="A11" s="74"/>
      <c r="B11" s="701">
        <f>B10-C11</f>
        <v>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0</v>
      </c>
    </row>
    <row r="12" spans="1:9" x14ac:dyDescent="0.25">
      <c r="A12" s="74"/>
      <c r="B12" s="701">
        <f t="shared" ref="B12:B58" si="1">B11-C12</f>
        <v>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0</v>
      </c>
    </row>
    <row r="13" spans="1:9" x14ac:dyDescent="0.25">
      <c r="A13" s="54"/>
      <c r="B13" s="701">
        <f t="shared" si="1"/>
        <v>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0</v>
      </c>
    </row>
    <row r="14" spans="1:9" x14ac:dyDescent="0.25">
      <c r="A14" s="74"/>
      <c r="B14" s="701">
        <f t="shared" si="1"/>
        <v>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0</v>
      </c>
    </row>
    <row r="15" spans="1:9" x14ac:dyDescent="0.25">
      <c r="A15" s="74"/>
      <c r="B15" s="701">
        <f t="shared" si="1"/>
        <v>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0</v>
      </c>
    </row>
    <row r="16" spans="1:9" x14ac:dyDescent="0.25">
      <c r="B16" s="701">
        <f t="shared" si="1"/>
        <v>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0</v>
      </c>
    </row>
    <row r="17" spans="2:9" x14ac:dyDescent="0.25">
      <c r="B17" s="701">
        <f t="shared" si="1"/>
        <v>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0</v>
      </c>
    </row>
    <row r="18" spans="2:9" x14ac:dyDescent="0.25">
      <c r="B18" s="701">
        <f t="shared" si="1"/>
        <v>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0</v>
      </c>
    </row>
    <row r="19" spans="2:9" x14ac:dyDescent="0.25">
      <c r="B19" s="701">
        <f t="shared" si="1"/>
        <v>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0</v>
      </c>
    </row>
    <row r="20" spans="2:9" x14ac:dyDescent="0.25">
      <c r="B20" s="701">
        <f t="shared" si="1"/>
        <v>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0</v>
      </c>
    </row>
    <row r="21" spans="2:9" x14ac:dyDescent="0.25">
      <c r="B21" s="701">
        <f t="shared" si="1"/>
        <v>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0</v>
      </c>
    </row>
    <row r="22" spans="2:9" x14ac:dyDescent="0.25">
      <c r="B22" s="701">
        <f t="shared" si="1"/>
        <v>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0</v>
      </c>
    </row>
    <row r="23" spans="2:9" x14ac:dyDescent="0.25">
      <c r="B23" s="701">
        <f t="shared" si="1"/>
        <v>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14" sqref="A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279" t="s">
        <v>332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    DEL MES DE     MAYO    2023</v>
      </c>
      <c r="L1" s="1279"/>
      <c r="M1" s="1279"/>
      <c r="N1" s="1279"/>
      <c r="O1" s="1279"/>
      <c r="P1" s="1279"/>
      <c r="Q1" s="127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382" t="s">
        <v>89</v>
      </c>
      <c r="C4" s="99"/>
      <c r="D4" s="131"/>
      <c r="E4" s="85"/>
      <c r="F4" s="72"/>
      <c r="G4" s="1001"/>
      <c r="L4" s="1382" t="s">
        <v>89</v>
      </c>
      <c r="M4" s="99"/>
      <c r="N4" s="131"/>
      <c r="O4" s="85"/>
      <c r="P4" s="1072"/>
      <c r="Q4" s="1073"/>
    </row>
    <row r="5" spans="1:20" x14ac:dyDescent="0.25">
      <c r="A5" s="74" t="s">
        <v>52</v>
      </c>
      <c r="B5" s="138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383"/>
      <c r="M5" s="124">
        <v>76</v>
      </c>
      <c r="N5" s="131">
        <v>45062</v>
      </c>
      <c r="O5" s="85">
        <v>1958.43</v>
      </c>
      <c r="P5" s="1072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072"/>
      <c r="Q6" s="1072"/>
    </row>
    <row r="7" spans="1:20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61"/>
      <c r="L7" s="1075" t="s">
        <v>7</v>
      </c>
      <c r="M7" s="1076" t="s">
        <v>8</v>
      </c>
      <c r="N7" s="1077" t="s">
        <v>17</v>
      </c>
      <c r="O7" s="1078" t="s">
        <v>2</v>
      </c>
      <c r="P7" s="1079" t="s">
        <v>18</v>
      </c>
      <c r="Q7" s="1080" t="s">
        <v>15</v>
      </c>
      <c r="R7" s="806"/>
      <c r="S7" s="589"/>
      <c r="T7" s="602"/>
    </row>
    <row r="8" spans="1:20" ht="15.75" thickTop="1" x14ac:dyDescent="0.25">
      <c r="A8" s="54"/>
      <c r="B8" s="653">
        <f>F4+F5+F6-C8</f>
        <v>40</v>
      </c>
      <c r="C8" s="1002">
        <v>0</v>
      </c>
      <c r="D8" s="607">
        <v>0</v>
      </c>
      <c r="E8" s="586"/>
      <c r="F8" s="570">
        <f t="shared" ref="F8:F28" si="0">D8</f>
        <v>0</v>
      </c>
      <c r="G8" s="969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1002">
        <v>0</v>
      </c>
      <c r="N8" s="607">
        <v>0</v>
      </c>
      <c r="O8" s="586"/>
      <c r="P8" s="570">
        <f t="shared" ref="P8:P28" si="1">N8</f>
        <v>0</v>
      </c>
      <c r="Q8" s="969">
        <v>0</v>
      </c>
      <c r="R8" s="233">
        <v>0</v>
      </c>
      <c r="S8" s="639">
        <f>O4+O5+O6-P8</f>
        <v>1958.43</v>
      </c>
      <c r="T8" s="602"/>
    </row>
    <row r="9" spans="1:20" x14ac:dyDescent="0.25">
      <c r="A9" s="74"/>
      <c r="B9" s="735">
        <f>B8-C9</f>
        <v>20</v>
      </c>
      <c r="C9" s="1002">
        <v>20</v>
      </c>
      <c r="D9" s="607">
        <v>509.35</v>
      </c>
      <c r="E9" s="586">
        <v>45057</v>
      </c>
      <c r="F9" s="570">
        <f t="shared" si="0"/>
        <v>509.35</v>
      </c>
      <c r="G9" s="969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1002"/>
      <c r="N9" s="607"/>
      <c r="O9" s="586"/>
      <c r="P9" s="570">
        <f t="shared" si="1"/>
        <v>0</v>
      </c>
      <c r="Q9" s="969"/>
      <c r="R9" s="233"/>
      <c r="S9" s="568">
        <f>S8-P9</f>
        <v>1958.43</v>
      </c>
      <c r="T9" s="602"/>
    </row>
    <row r="10" spans="1:20" x14ac:dyDescent="0.25">
      <c r="A10" s="74"/>
      <c r="B10" s="735">
        <f t="shared" ref="B10:B28" si="2">B9-C10</f>
        <v>19</v>
      </c>
      <c r="C10" s="1003">
        <v>1</v>
      </c>
      <c r="D10" s="607">
        <v>23.19</v>
      </c>
      <c r="E10" s="586">
        <v>45082</v>
      </c>
      <c r="F10" s="570">
        <f t="shared" si="0"/>
        <v>23.19</v>
      </c>
      <c r="G10" s="969" t="s">
        <v>311</v>
      </c>
      <c r="H10" s="233">
        <v>70</v>
      </c>
      <c r="I10" s="568">
        <f t="shared" ref="I10:I28" si="3">I9-F10</f>
        <v>445.09999999999997</v>
      </c>
      <c r="K10" s="74"/>
      <c r="L10" s="735">
        <f t="shared" ref="L10:L28" si="4">L9-M10</f>
        <v>85</v>
      </c>
      <c r="M10" s="1003"/>
      <c r="N10" s="607"/>
      <c r="O10" s="586"/>
      <c r="P10" s="570">
        <f t="shared" si="1"/>
        <v>0</v>
      </c>
      <c r="Q10" s="969"/>
      <c r="R10" s="233"/>
      <c r="S10" s="568">
        <f t="shared" ref="S10:S28" si="5">S9-P10</f>
        <v>1958.43</v>
      </c>
    </row>
    <row r="11" spans="1:20" x14ac:dyDescent="0.25">
      <c r="A11" s="54"/>
      <c r="B11" s="735">
        <f t="shared" si="2"/>
        <v>10</v>
      </c>
      <c r="C11" s="1003">
        <v>9</v>
      </c>
      <c r="D11" s="607">
        <v>211.72</v>
      </c>
      <c r="E11" s="586">
        <v>45082</v>
      </c>
      <c r="F11" s="570">
        <f t="shared" si="0"/>
        <v>211.72</v>
      </c>
      <c r="G11" s="969" t="s">
        <v>312</v>
      </c>
      <c r="H11" s="233">
        <v>70</v>
      </c>
      <c r="I11" s="568">
        <f t="shared" si="3"/>
        <v>233.37999999999997</v>
      </c>
      <c r="K11" s="54"/>
      <c r="L11" s="735">
        <f t="shared" si="4"/>
        <v>85</v>
      </c>
      <c r="M11" s="1003"/>
      <c r="N11" s="607"/>
      <c r="O11" s="586"/>
      <c r="P11" s="570">
        <f t="shared" si="1"/>
        <v>0</v>
      </c>
      <c r="Q11" s="969"/>
      <c r="R11" s="233"/>
      <c r="S11" s="568">
        <f t="shared" si="5"/>
        <v>1958.43</v>
      </c>
    </row>
    <row r="12" spans="1:20" x14ac:dyDescent="0.25">
      <c r="A12" s="74"/>
      <c r="B12" s="735">
        <f t="shared" si="2"/>
        <v>10</v>
      </c>
      <c r="C12" s="1003"/>
      <c r="D12" s="607"/>
      <c r="E12" s="586"/>
      <c r="F12" s="570">
        <f t="shared" si="0"/>
        <v>0</v>
      </c>
      <c r="G12" s="969"/>
      <c r="H12" s="233"/>
      <c r="I12" s="568">
        <f t="shared" si="3"/>
        <v>233.37999999999997</v>
      </c>
      <c r="K12" s="74"/>
      <c r="L12" s="735">
        <f t="shared" si="4"/>
        <v>85</v>
      </c>
      <c r="M12" s="1003"/>
      <c r="N12" s="607"/>
      <c r="O12" s="586"/>
      <c r="P12" s="570">
        <f t="shared" si="1"/>
        <v>0</v>
      </c>
      <c r="Q12" s="969"/>
      <c r="R12" s="233"/>
      <c r="S12" s="568">
        <f t="shared" si="5"/>
        <v>1958.43</v>
      </c>
    </row>
    <row r="13" spans="1:20" x14ac:dyDescent="0.25">
      <c r="A13" s="74"/>
      <c r="B13" s="735">
        <f t="shared" si="2"/>
        <v>10</v>
      </c>
      <c r="C13" s="1003"/>
      <c r="D13" s="1188"/>
      <c r="E13" s="1004"/>
      <c r="F13" s="718">
        <f t="shared" si="0"/>
        <v>0</v>
      </c>
      <c r="G13" s="1189"/>
      <c r="H13" s="1190"/>
      <c r="I13" s="568">
        <f t="shared" si="3"/>
        <v>233.37999999999997</v>
      </c>
      <c r="K13" s="74"/>
      <c r="L13" s="735">
        <f t="shared" si="4"/>
        <v>85</v>
      </c>
      <c r="M13" s="1003"/>
      <c r="N13" s="607"/>
      <c r="O13" s="586"/>
      <c r="P13" s="570">
        <f t="shared" si="1"/>
        <v>0</v>
      </c>
      <c r="Q13" s="969"/>
      <c r="R13" s="233"/>
      <c r="S13" s="568">
        <f t="shared" si="5"/>
        <v>1958.43</v>
      </c>
    </row>
    <row r="14" spans="1:20" x14ac:dyDescent="0.25">
      <c r="B14" s="735">
        <f t="shared" si="2"/>
        <v>10</v>
      </c>
      <c r="C14" s="1003"/>
      <c r="D14" s="1188"/>
      <c r="E14" s="1004"/>
      <c r="F14" s="718">
        <f t="shared" si="0"/>
        <v>0</v>
      </c>
      <c r="G14" s="1189"/>
      <c r="H14" s="1190"/>
      <c r="I14" s="568">
        <f t="shared" si="3"/>
        <v>233.37999999999997</v>
      </c>
      <c r="L14" s="735">
        <f t="shared" si="4"/>
        <v>85</v>
      </c>
      <c r="M14" s="1003"/>
      <c r="N14" s="607"/>
      <c r="O14" s="586"/>
      <c r="P14" s="570">
        <f t="shared" si="1"/>
        <v>0</v>
      </c>
      <c r="Q14" s="969"/>
      <c r="R14" s="233"/>
      <c r="S14" s="568">
        <f t="shared" si="5"/>
        <v>1958.43</v>
      </c>
    </row>
    <row r="15" spans="1:20" x14ac:dyDescent="0.25">
      <c r="B15" s="735">
        <f t="shared" si="2"/>
        <v>10</v>
      </c>
      <c r="C15" s="1003"/>
      <c r="D15" s="1188"/>
      <c r="E15" s="1004"/>
      <c r="F15" s="718">
        <f t="shared" si="0"/>
        <v>0</v>
      </c>
      <c r="G15" s="1189"/>
      <c r="H15" s="1190"/>
      <c r="I15" s="568">
        <f t="shared" si="3"/>
        <v>233.37999999999997</v>
      </c>
      <c r="L15" s="735">
        <f t="shared" si="4"/>
        <v>85</v>
      </c>
      <c r="M15" s="1003"/>
      <c r="N15" s="607"/>
      <c r="O15" s="586"/>
      <c r="P15" s="570">
        <f t="shared" si="1"/>
        <v>0</v>
      </c>
      <c r="Q15" s="969"/>
      <c r="R15" s="233"/>
      <c r="S15" s="568">
        <f t="shared" si="5"/>
        <v>1958.43</v>
      </c>
    </row>
    <row r="16" spans="1:20" x14ac:dyDescent="0.25">
      <c r="B16" s="735">
        <f t="shared" si="2"/>
        <v>10</v>
      </c>
      <c r="C16" s="1003"/>
      <c r="D16" s="1188"/>
      <c r="E16" s="1004"/>
      <c r="F16" s="718">
        <f t="shared" si="0"/>
        <v>0</v>
      </c>
      <c r="G16" s="1189"/>
      <c r="H16" s="1190"/>
      <c r="I16" s="568">
        <f t="shared" si="3"/>
        <v>233.37999999999997</v>
      </c>
      <c r="L16" s="735">
        <f t="shared" si="4"/>
        <v>85</v>
      </c>
      <c r="M16" s="1003"/>
      <c r="N16" s="607"/>
      <c r="O16" s="586"/>
      <c r="P16" s="570">
        <f t="shared" si="1"/>
        <v>0</v>
      </c>
      <c r="Q16" s="969"/>
      <c r="R16" s="233"/>
      <c r="S16" s="568">
        <f t="shared" si="5"/>
        <v>1958.43</v>
      </c>
    </row>
    <row r="17" spans="1:19" x14ac:dyDescent="0.25">
      <c r="B17" s="735">
        <f t="shared" si="2"/>
        <v>10</v>
      </c>
      <c r="C17" s="1003"/>
      <c r="D17" s="1188"/>
      <c r="E17" s="1004"/>
      <c r="F17" s="718">
        <f t="shared" si="0"/>
        <v>0</v>
      </c>
      <c r="G17" s="1189"/>
      <c r="H17" s="1190"/>
      <c r="I17" s="568">
        <f t="shared" si="3"/>
        <v>233.37999999999997</v>
      </c>
      <c r="L17" s="735">
        <f t="shared" si="4"/>
        <v>85</v>
      </c>
      <c r="M17" s="1003"/>
      <c r="N17" s="607"/>
      <c r="O17" s="586"/>
      <c r="P17" s="570">
        <f t="shared" si="1"/>
        <v>0</v>
      </c>
      <c r="Q17" s="969"/>
      <c r="R17" s="233"/>
      <c r="S17" s="568">
        <f t="shared" si="5"/>
        <v>1958.43</v>
      </c>
    </row>
    <row r="18" spans="1:19" x14ac:dyDescent="0.25">
      <c r="B18" s="735">
        <f t="shared" si="2"/>
        <v>10</v>
      </c>
      <c r="C18" s="1003"/>
      <c r="D18" s="1188"/>
      <c r="E18" s="1004"/>
      <c r="F18" s="718">
        <f t="shared" si="0"/>
        <v>0</v>
      </c>
      <c r="G18" s="1189"/>
      <c r="H18" s="1190"/>
      <c r="I18" s="568">
        <f t="shared" si="3"/>
        <v>233.37999999999997</v>
      </c>
      <c r="L18" s="735">
        <f t="shared" si="4"/>
        <v>85</v>
      </c>
      <c r="M18" s="1003"/>
      <c r="N18" s="607"/>
      <c r="O18" s="586"/>
      <c r="P18" s="570">
        <f t="shared" si="1"/>
        <v>0</v>
      </c>
      <c r="Q18" s="969"/>
      <c r="R18" s="233"/>
      <c r="S18" s="568">
        <f t="shared" si="5"/>
        <v>1958.43</v>
      </c>
    </row>
    <row r="19" spans="1:19" x14ac:dyDescent="0.25">
      <c r="B19" s="735">
        <f t="shared" si="2"/>
        <v>10</v>
      </c>
      <c r="C19" s="1003"/>
      <c r="D19" s="1188"/>
      <c r="E19" s="1004"/>
      <c r="F19" s="718">
        <f t="shared" si="0"/>
        <v>0</v>
      </c>
      <c r="G19" s="1189"/>
      <c r="H19" s="1190"/>
      <c r="I19" s="568">
        <f t="shared" si="3"/>
        <v>233.37999999999997</v>
      </c>
      <c r="L19" s="735">
        <f t="shared" si="4"/>
        <v>85</v>
      </c>
      <c r="M19" s="1003"/>
      <c r="N19" s="607"/>
      <c r="O19" s="586"/>
      <c r="P19" s="570">
        <f t="shared" si="1"/>
        <v>0</v>
      </c>
      <c r="Q19" s="969"/>
      <c r="R19" s="233"/>
      <c r="S19" s="568">
        <f t="shared" si="5"/>
        <v>1958.43</v>
      </c>
    </row>
    <row r="20" spans="1:19" x14ac:dyDescent="0.25">
      <c r="B20" s="735">
        <f t="shared" si="2"/>
        <v>10</v>
      </c>
      <c r="C20" s="1003"/>
      <c r="D20" s="1188"/>
      <c r="E20" s="1004"/>
      <c r="F20" s="718">
        <f t="shared" si="0"/>
        <v>0</v>
      </c>
      <c r="G20" s="1189"/>
      <c r="H20" s="1190"/>
      <c r="I20" s="568">
        <f t="shared" si="3"/>
        <v>233.37999999999997</v>
      </c>
      <c r="L20" s="735">
        <f t="shared" si="4"/>
        <v>85</v>
      </c>
      <c r="M20" s="1003"/>
      <c r="N20" s="607"/>
      <c r="O20" s="586"/>
      <c r="P20" s="570">
        <f t="shared" si="1"/>
        <v>0</v>
      </c>
      <c r="Q20" s="969"/>
      <c r="R20" s="233"/>
      <c r="S20" s="568">
        <f t="shared" si="5"/>
        <v>1958.43</v>
      </c>
    </row>
    <row r="21" spans="1:19" x14ac:dyDescent="0.25">
      <c r="B21" s="387">
        <f t="shared" si="2"/>
        <v>10</v>
      </c>
      <c r="C21" s="529"/>
      <c r="D21" s="1191"/>
      <c r="E21" s="1172"/>
      <c r="F21" s="1120">
        <f t="shared" si="0"/>
        <v>0</v>
      </c>
      <c r="G21" s="1192"/>
      <c r="H21" s="1193"/>
      <c r="I21" s="128">
        <f t="shared" si="3"/>
        <v>233.37999999999997</v>
      </c>
      <c r="L21" s="387">
        <f t="shared" si="4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7">
        <f t="shared" si="2"/>
        <v>10</v>
      </c>
      <c r="C22" s="529"/>
      <c r="D22" s="1191"/>
      <c r="E22" s="1172"/>
      <c r="F22" s="1120">
        <f t="shared" si="0"/>
        <v>0</v>
      </c>
      <c r="G22" s="1192"/>
      <c r="H22" s="1193"/>
      <c r="I22" s="128">
        <f t="shared" si="3"/>
        <v>233.37999999999997</v>
      </c>
      <c r="L22" s="387">
        <f t="shared" si="4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7">
        <f t="shared" si="2"/>
        <v>10</v>
      </c>
      <c r="C23" s="529"/>
      <c r="D23" s="1191"/>
      <c r="E23" s="1172"/>
      <c r="F23" s="1120">
        <f t="shared" si="0"/>
        <v>0</v>
      </c>
      <c r="G23" s="1192"/>
      <c r="H23" s="1193"/>
      <c r="I23" s="128">
        <f t="shared" si="3"/>
        <v>233.37999999999997</v>
      </c>
      <c r="L23" s="387">
        <f t="shared" si="4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7">
        <f t="shared" si="2"/>
        <v>10</v>
      </c>
      <c r="C24" s="529"/>
      <c r="D24" s="1191"/>
      <c r="E24" s="1172"/>
      <c r="F24" s="1120">
        <f t="shared" si="0"/>
        <v>0</v>
      </c>
      <c r="G24" s="1192"/>
      <c r="H24" s="1193"/>
      <c r="I24" s="128">
        <f t="shared" si="3"/>
        <v>233.37999999999997</v>
      </c>
      <c r="L24" s="387">
        <f t="shared" si="4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7">
        <f t="shared" si="2"/>
        <v>10</v>
      </c>
      <c r="C25" s="529"/>
      <c r="D25" s="1191"/>
      <c r="E25" s="1172"/>
      <c r="F25" s="1120">
        <f t="shared" si="0"/>
        <v>0</v>
      </c>
      <c r="G25" s="1192"/>
      <c r="H25" s="1193"/>
      <c r="I25" s="128">
        <f t="shared" si="3"/>
        <v>233.37999999999997</v>
      </c>
      <c r="L25" s="387">
        <f t="shared" si="4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7">
        <f t="shared" si="2"/>
        <v>10</v>
      </c>
      <c r="C26" s="529"/>
      <c r="D26" s="1191"/>
      <c r="E26" s="1172"/>
      <c r="F26" s="1120">
        <f t="shared" si="0"/>
        <v>0</v>
      </c>
      <c r="G26" s="1194"/>
      <c r="H26" s="1193"/>
      <c r="I26" s="128">
        <f t="shared" si="3"/>
        <v>233.37999999999997</v>
      </c>
      <c r="L26" s="387">
        <f t="shared" si="4"/>
        <v>85</v>
      </c>
      <c r="M26" s="529"/>
      <c r="N26" s="326"/>
      <c r="O26" s="130"/>
      <c r="P26" s="91">
        <f t="shared" si="1"/>
        <v>0</v>
      </c>
      <c r="Q26" s="776"/>
      <c r="R26" s="148"/>
      <c r="S26" s="128">
        <f t="shared" si="5"/>
        <v>1958.43</v>
      </c>
    </row>
    <row r="27" spans="1:19" x14ac:dyDescent="0.25">
      <c r="B27" s="387">
        <f t="shared" si="2"/>
        <v>10</v>
      </c>
      <c r="C27" s="529"/>
      <c r="D27" s="1195"/>
      <c r="E27" s="1172"/>
      <c r="F27" s="1120">
        <f t="shared" si="0"/>
        <v>0</v>
      </c>
      <c r="G27" s="1196"/>
      <c r="H27" s="1197"/>
      <c r="I27" s="128">
        <f t="shared" si="3"/>
        <v>233.37999999999997</v>
      </c>
      <c r="L27" s="387">
        <f t="shared" si="4"/>
        <v>85</v>
      </c>
      <c r="M27" s="529"/>
      <c r="N27" s="777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7">
        <f t="shared" si="2"/>
        <v>10</v>
      </c>
      <c r="C28" s="529"/>
      <c r="D28" s="777"/>
      <c r="E28" s="778"/>
      <c r="F28" s="91">
        <f t="shared" si="0"/>
        <v>0</v>
      </c>
      <c r="G28" s="94"/>
      <c r="H28" s="64"/>
      <c r="I28" s="128">
        <f t="shared" si="3"/>
        <v>233.37999999999997</v>
      </c>
      <c r="L28" s="387">
        <f t="shared" si="4"/>
        <v>85</v>
      </c>
      <c r="M28" s="529"/>
      <c r="N28" s="777"/>
      <c r="O28" s="778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88"/>
      <c r="C29" s="529"/>
      <c r="D29" s="1005"/>
      <c r="E29" s="778"/>
      <c r="F29" s="411"/>
      <c r="G29" s="1006"/>
      <c r="H29" s="64"/>
      <c r="L29" s="388"/>
      <c r="M29" s="529"/>
      <c r="N29" s="1005"/>
      <c r="O29" s="778"/>
      <c r="P29" s="411"/>
      <c r="Q29" s="1006"/>
      <c r="R29" s="64"/>
    </row>
    <row r="30" spans="1:1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</row>
    <row r="31" spans="1:1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997" t="s">
        <v>21</v>
      </c>
      <c r="E33" s="998"/>
      <c r="F33" s="137">
        <f>E5-D32</f>
        <v>947.64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999" t="s">
        <v>4</v>
      </c>
      <c r="E34" s="1000"/>
      <c r="F34" s="49">
        <f>F4+F5-C32</f>
        <v>10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2" t="s">
        <v>92</v>
      </c>
      <c r="C4" s="99"/>
      <c r="D4" s="131"/>
      <c r="E4" s="85"/>
      <c r="F4" s="72"/>
      <c r="G4" s="227"/>
    </row>
    <row r="5" spans="1:9" x14ac:dyDescent="0.25">
      <c r="A5" s="1283"/>
      <c r="B5" s="13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6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8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8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9"/>
      <c r="I10" s="568">
        <f t="shared" ref="I10:I28" si="2">I9-D10</f>
        <v>0</v>
      </c>
    </row>
    <row r="11" spans="1:9" x14ac:dyDescent="0.25">
      <c r="A11" s="54"/>
      <c r="B11" s="968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8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8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8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8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8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8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8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8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8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8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8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8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8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8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8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8"/>
      <c r="C27" s="632"/>
      <c r="D27" s="570"/>
      <c r="E27" s="588"/>
      <c r="F27" s="570">
        <f t="shared" si="0"/>
        <v>0</v>
      </c>
      <c r="G27" s="704"/>
      <c r="H27" s="970"/>
      <c r="I27" s="568">
        <f t="shared" si="2"/>
        <v>0</v>
      </c>
    </row>
    <row r="28" spans="1:9" x14ac:dyDescent="0.25">
      <c r="B28" s="857"/>
      <c r="C28" s="632"/>
      <c r="D28" s="570"/>
      <c r="E28" s="588"/>
      <c r="F28" s="570">
        <f t="shared" si="0"/>
        <v>0</v>
      </c>
      <c r="G28" s="704"/>
      <c r="H28" s="970"/>
      <c r="I28" s="568">
        <f t="shared" si="2"/>
        <v>0</v>
      </c>
    </row>
    <row r="29" spans="1:9" x14ac:dyDescent="0.25">
      <c r="B29" s="857"/>
      <c r="C29" s="632"/>
      <c r="D29" s="570"/>
      <c r="E29" s="588"/>
      <c r="F29" s="858"/>
      <c r="G29" s="971"/>
      <c r="H29" s="970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1" sqref="B1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9" t="s">
        <v>333</v>
      </c>
      <c r="B1" s="1279"/>
      <c r="C1" s="1279"/>
      <c r="D1" s="1279"/>
      <c r="E1" s="1279"/>
      <c r="F1" s="1279"/>
      <c r="G1" s="127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</row>
    <row r="5" spans="1:10" ht="15.75" customHeight="1" thickBot="1" x14ac:dyDescent="0.3">
      <c r="A5" s="1369" t="s">
        <v>103</v>
      </c>
      <c r="B5" s="138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</row>
    <row r="6" spans="1:10" ht="17.25" thickTop="1" thickBot="1" x14ac:dyDescent="0.3">
      <c r="A6" s="1370"/>
      <c r="B6" s="1385"/>
      <c r="C6" s="215"/>
      <c r="D6" s="114"/>
      <c r="E6" s="140">
        <v>35.72</v>
      </c>
      <c r="F6" s="230">
        <v>1</v>
      </c>
      <c r="I6" s="1352" t="s">
        <v>3</v>
      </c>
      <c r="J6" s="13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53"/>
      <c r="J7" s="1349"/>
    </row>
    <row r="8" spans="1:10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</row>
    <row r="9" spans="1:10" x14ac:dyDescent="0.25">
      <c r="A9" s="186"/>
      <c r="B9" s="82"/>
      <c r="C9" s="15">
        <v>7</v>
      </c>
      <c r="D9" s="1111">
        <v>235.02</v>
      </c>
      <c r="E9" s="1019">
        <v>45027</v>
      </c>
      <c r="F9" s="818">
        <f t="shared" si="0"/>
        <v>235.02</v>
      </c>
      <c r="G9" s="819" t="s">
        <v>197</v>
      </c>
      <c r="H9" s="1112">
        <v>120</v>
      </c>
      <c r="I9" s="724">
        <f>I8-F9</f>
        <v>187.6</v>
      </c>
      <c r="J9" s="734">
        <f>J8-C9</f>
        <v>6</v>
      </c>
    </row>
    <row r="10" spans="1:10" x14ac:dyDescent="0.25">
      <c r="A10" s="174"/>
      <c r="B10" s="82"/>
      <c r="C10" s="15">
        <v>1</v>
      </c>
      <c r="D10" s="947">
        <v>32.6</v>
      </c>
      <c r="E10" s="1130">
        <v>45075</v>
      </c>
      <c r="F10" s="719">
        <f t="shared" si="0"/>
        <v>32.6</v>
      </c>
      <c r="G10" s="720" t="s">
        <v>271</v>
      </c>
      <c r="H10" s="1131">
        <v>120</v>
      </c>
      <c r="I10" s="724">
        <f t="shared" ref="I10:I28" si="1">I9-F10</f>
        <v>155</v>
      </c>
      <c r="J10" s="734">
        <f t="shared" ref="J10:J28" si="2">J9-C10</f>
        <v>5</v>
      </c>
    </row>
    <row r="11" spans="1:10" x14ac:dyDescent="0.25">
      <c r="A11" s="81" t="s">
        <v>33</v>
      </c>
      <c r="B11" s="82"/>
      <c r="C11" s="15">
        <v>1</v>
      </c>
      <c r="D11" s="947">
        <v>31.57</v>
      </c>
      <c r="E11" s="1130">
        <v>45078</v>
      </c>
      <c r="F11" s="719">
        <f t="shared" si="0"/>
        <v>31.57</v>
      </c>
      <c r="G11" s="720" t="s">
        <v>288</v>
      </c>
      <c r="H11" s="1131">
        <v>120</v>
      </c>
      <c r="I11" s="646">
        <f t="shared" si="1"/>
        <v>123.43</v>
      </c>
      <c r="J11" s="647">
        <f t="shared" si="2"/>
        <v>4</v>
      </c>
    </row>
    <row r="12" spans="1:10" x14ac:dyDescent="0.25">
      <c r="A12" s="72"/>
      <c r="B12" s="82"/>
      <c r="C12" s="15"/>
      <c r="D12" s="947">
        <f t="shared" ref="D12:D28" si="3">C12*B12</f>
        <v>0</v>
      </c>
      <c r="E12" s="1130"/>
      <c r="F12" s="719">
        <f t="shared" si="0"/>
        <v>0</v>
      </c>
      <c r="G12" s="720"/>
      <c r="H12" s="1131"/>
      <c r="I12" s="724">
        <f t="shared" si="1"/>
        <v>123.43</v>
      </c>
      <c r="J12" s="734">
        <f t="shared" si="2"/>
        <v>4</v>
      </c>
    </row>
    <row r="13" spans="1:10" x14ac:dyDescent="0.25">
      <c r="A13" s="72"/>
      <c r="B13" s="82"/>
      <c r="C13" s="15"/>
      <c r="D13" s="1178">
        <f t="shared" si="3"/>
        <v>0</v>
      </c>
      <c r="E13" s="1198"/>
      <c r="F13" s="703">
        <f t="shared" si="0"/>
        <v>0</v>
      </c>
      <c r="G13" s="1199"/>
      <c r="H13" s="1200"/>
      <c r="I13" s="724">
        <f t="shared" si="1"/>
        <v>123.43</v>
      </c>
      <c r="J13" s="734">
        <f t="shared" si="2"/>
        <v>4</v>
      </c>
    </row>
    <row r="14" spans="1:10" x14ac:dyDescent="0.25">
      <c r="B14" s="82"/>
      <c r="C14" s="15"/>
      <c r="D14" s="1178">
        <f t="shared" si="3"/>
        <v>0</v>
      </c>
      <c r="E14" s="1198"/>
      <c r="F14" s="703">
        <f>D14</f>
        <v>0</v>
      </c>
      <c r="G14" s="1199"/>
      <c r="H14" s="1200"/>
      <c r="I14" s="724">
        <f t="shared" si="1"/>
        <v>123.43</v>
      </c>
      <c r="J14" s="734">
        <f t="shared" si="2"/>
        <v>4</v>
      </c>
    </row>
    <row r="15" spans="1:10" x14ac:dyDescent="0.25">
      <c r="B15" s="82"/>
      <c r="C15" s="15"/>
      <c r="D15" s="1178">
        <f t="shared" si="3"/>
        <v>0</v>
      </c>
      <c r="E15" s="1198"/>
      <c r="F15" s="703">
        <f>D15</f>
        <v>0</v>
      </c>
      <c r="G15" s="1199"/>
      <c r="H15" s="1200"/>
      <c r="I15" s="724">
        <f t="shared" si="1"/>
        <v>123.43</v>
      </c>
      <c r="J15" s="734">
        <f t="shared" si="2"/>
        <v>4</v>
      </c>
    </row>
    <row r="16" spans="1:10" x14ac:dyDescent="0.25">
      <c r="A16" s="80"/>
      <c r="B16" s="82"/>
      <c r="C16" s="15"/>
      <c r="D16" s="1178">
        <f t="shared" si="3"/>
        <v>0</v>
      </c>
      <c r="E16" s="1201"/>
      <c r="F16" s="58">
        <f>D16</f>
        <v>0</v>
      </c>
      <c r="G16" s="1177"/>
      <c r="H16" s="1202"/>
      <c r="I16" s="200">
        <f t="shared" si="1"/>
        <v>123.43</v>
      </c>
      <c r="J16" s="123">
        <f t="shared" si="2"/>
        <v>4</v>
      </c>
    </row>
    <row r="17" spans="1:10" x14ac:dyDescent="0.25">
      <c r="A17" s="82"/>
      <c r="B17" s="82"/>
      <c r="C17" s="15"/>
      <c r="D17" s="1178">
        <f t="shared" si="3"/>
        <v>0</v>
      </c>
      <c r="E17" s="1201"/>
      <c r="F17" s="58">
        <f t="shared" ref="F17:F29" si="4">D17</f>
        <v>0</v>
      </c>
      <c r="G17" s="1203"/>
      <c r="H17" s="1202"/>
      <c r="I17" s="200">
        <f t="shared" si="1"/>
        <v>123.43</v>
      </c>
      <c r="J17" s="123">
        <f t="shared" si="2"/>
        <v>4</v>
      </c>
    </row>
    <row r="18" spans="1:10" x14ac:dyDescent="0.25">
      <c r="A18" s="2"/>
      <c r="B18" s="82"/>
      <c r="C18" s="15"/>
      <c r="D18" s="1178">
        <f t="shared" si="3"/>
        <v>0</v>
      </c>
      <c r="E18" s="1201"/>
      <c r="F18" s="58">
        <f t="shared" si="4"/>
        <v>0</v>
      </c>
      <c r="G18" s="1177"/>
      <c r="H18" s="1202"/>
      <c r="I18" s="200">
        <f t="shared" si="1"/>
        <v>123.43</v>
      </c>
      <c r="J18" s="123">
        <f t="shared" si="2"/>
        <v>4</v>
      </c>
    </row>
    <row r="19" spans="1:10" x14ac:dyDescent="0.25">
      <c r="A19" s="2"/>
      <c r="B19" s="82"/>
      <c r="C19" s="15"/>
      <c r="D19" s="1178">
        <f t="shared" si="3"/>
        <v>0</v>
      </c>
      <c r="E19" s="1201"/>
      <c r="F19" s="58">
        <f t="shared" si="4"/>
        <v>0</v>
      </c>
      <c r="G19" s="1177"/>
      <c r="H19" s="1202"/>
      <c r="I19" s="200">
        <f t="shared" si="1"/>
        <v>123.43</v>
      </c>
      <c r="J19" s="123">
        <f t="shared" si="2"/>
        <v>4</v>
      </c>
    </row>
    <row r="20" spans="1:10" x14ac:dyDescent="0.25">
      <c r="A20" s="2"/>
      <c r="B20" s="82"/>
      <c r="C20" s="15"/>
      <c r="D20" s="1178">
        <f t="shared" si="3"/>
        <v>0</v>
      </c>
      <c r="E20" s="1198"/>
      <c r="F20" s="58">
        <f t="shared" si="4"/>
        <v>0</v>
      </c>
      <c r="G20" s="1177"/>
      <c r="H20" s="1202"/>
      <c r="I20" s="200">
        <f t="shared" si="1"/>
        <v>123.43</v>
      </c>
      <c r="J20" s="123">
        <f t="shared" si="2"/>
        <v>4</v>
      </c>
    </row>
    <row r="21" spans="1:10" x14ac:dyDescent="0.25">
      <c r="A21" s="2"/>
      <c r="B21" s="82"/>
      <c r="C21" s="15"/>
      <c r="D21" s="1178">
        <f t="shared" si="3"/>
        <v>0</v>
      </c>
      <c r="E21" s="1198"/>
      <c r="F21" s="58">
        <f t="shared" si="4"/>
        <v>0</v>
      </c>
      <c r="G21" s="1177"/>
      <c r="H21" s="1202"/>
      <c r="I21" s="200">
        <f t="shared" si="1"/>
        <v>123.43</v>
      </c>
      <c r="J21" s="123">
        <f t="shared" si="2"/>
        <v>4</v>
      </c>
    </row>
    <row r="22" spans="1:10" x14ac:dyDescent="0.25">
      <c r="A22" s="2"/>
      <c r="B22" s="82"/>
      <c r="C22" s="15"/>
      <c r="D22" s="1178">
        <f t="shared" si="3"/>
        <v>0</v>
      </c>
      <c r="E22" s="1198"/>
      <c r="F22" s="58">
        <f t="shared" si="4"/>
        <v>0</v>
      </c>
      <c r="G22" s="1177"/>
      <c r="H22" s="1202"/>
      <c r="I22" s="200">
        <f t="shared" si="1"/>
        <v>123.43</v>
      </c>
      <c r="J22" s="123">
        <f t="shared" si="2"/>
        <v>4</v>
      </c>
    </row>
    <row r="23" spans="1:10" x14ac:dyDescent="0.25">
      <c r="A23" s="2"/>
      <c r="B23" s="82"/>
      <c r="C23" s="15"/>
      <c r="D23" s="1178">
        <f t="shared" si="3"/>
        <v>0</v>
      </c>
      <c r="E23" s="1198"/>
      <c r="F23" s="58">
        <f t="shared" si="4"/>
        <v>0</v>
      </c>
      <c r="G23" s="1177"/>
      <c r="H23" s="1202"/>
      <c r="I23" s="200">
        <f t="shared" si="1"/>
        <v>123.43</v>
      </c>
      <c r="J23" s="123">
        <f t="shared" si="2"/>
        <v>4</v>
      </c>
    </row>
    <row r="24" spans="1:10" x14ac:dyDescent="0.25">
      <c r="A24" s="2"/>
      <c r="B24" s="82"/>
      <c r="C24" s="15"/>
      <c r="D24" s="1178">
        <f t="shared" si="3"/>
        <v>0</v>
      </c>
      <c r="E24" s="1201"/>
      <c r="F24" s="58">
        <f t="shared" si="4"/>
        <v>0</v>
      </c>
      <c r="G24" s="1177"/>
      <c r="H24" s="1202"/>
      <c r="I24" s="200">
        <f t="shared" si="1"/>
        <v>123.43</v>
      </c>
      <c r="J24" s="123">
        <f t="shared" si="2"/>
        <v>4</v>
      </c>
    </row>
    <row r="25" spans="1:10" x14ac:dyDescent="0.25">
      <c r="A25" s="2"/>
      <c r="B25" s="82"/>
      <c r="C25" s="15"/>
      <c r="D25" s="1178">
        <f t="shared" si="3"/>
        <v>0</v>
      </c>
      <c r="E25" s="1201"/>
      <c r="F25" s="58">
        <f t="shared" si="4"/>
        <v>0</v>
      </c>
      <c r="G25" s="1177"/>
      <c r="H25" s="1202"/>
      <c r="I25" s="200">
        <f t="shared" si="1"/>
        <v>123.43</v>
      </c>
      <c r="J25" s="123">
        <f t="shared" si="2"/>
        <v>4</v>
      </c>
    </row>
    <row r="26" spans="1:10" x14ac:dyDescent="0.25">
      <c r="A26" s="2"/>
      <c r="B26" s="82"/>
      <c r="C26" s="15"/>
      <c r="D26" s="1178">
        <f t="shared" si="3"/>
        <v>0</v>
      </c>
      <c r="E26" s="1176"/>
      <c r="F26" s="58">
        <f t="shared" si="4"/>
        <v>0</v>
      </c>
      <c r="G26" s="1177"/>
      <c r="H26" s="59"/>
      <c r="I26" s="200">
        <f t="shared" si="1"/>
        <v>123.43</v>
      </c>
      <c r="J26" s="123">
        <f t="shared" si="2"/>
        <v>4</v>
      </c>
    </row>
    <row r="27" spans="1:10" x14ac:dyDescent="0.25">
      <c r="A27" s="2"/>
      <c r="B27" s="82"/>
      <c r="C27" s="15"/>
      <c r="D27" s="1178">
        <f t="shared" si="3"/>
        <v>0</v>
      </c>
      <c r="E27" s="1176"/>
      <c r="F27" s="58">
        <f t="shared" si="4"/>
        <v>0</v>
      </c>
      <c r="G27" s="1177"/>
      <c r="H27" s="59"/>
      <c r="I27" s="200">
        <f t="shared" si="1"/>
        <v>123.43</v>
      </c>
      <c r="J27" s="123">
        <f t="shared" si="2"/>
        <v>4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123.43</v>
      </c>
      <c r="J28" s="123">
        <f t="shared" si="2"/>
        <v>4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4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8" t="s">
        <v>11</v>
      </c>
      <c r="D33" s="1329"/>
      <c r="E33" s="141">
        <f>E5+E4+E6+-F30</f>
        <v>123.42999999999995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2" t="s">
        <v>86</v>
      </c>
      <c r="C4" s="99"/>
      <c r="D4" s="131"/>
      <c r="E4" s="85"/>
      <c r="F4" s="72"/>
      <c r="G4" s="227"/>
    </row>
    <row r="5" spans="1:9" x14ac:dyDescent="0.25">
      <c r="A5" s="1287"/>
      <c r="B5" s="13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86" t="s">
        <v>87</v>
      </c>
      <c r="C4" s="99"/>
      <c r="D4" s="131"/>
      <c r="E4" s="85"/>
      <c r="F4" s="72"/>
      <c r="G4" s="227"/>
    </row>
    <row r="5" spans="1:10" x14ac:dyDescent="0.25">
      <c r="A5" s="1287"/>
      <c r="B5" s="138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8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6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7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7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7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7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7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7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7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7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7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7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7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7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7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7">
        <f t="shared" si="1"/>
        <v>0</v>
      </c>
      <c r="C22" s="632"/>
      <c r="D22" s="858"/>
      <c r="E22" s="859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7">
        <f t="shared" si="1"/>
        <v>0</v>
      </c>
      <c r="C23" s="632"/>
      <c r="D23" s="858"/>
      <c r="E23" s="859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8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28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3" sqref="D13:H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6"/>
  </cols>
  <sheetData>
    <row r="1" spans="1:9" ht="40.5" x14ac:dyDescent="0.55000000000000004">
      <c r="A1" s="1279" t="s">
        <v>315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>
        <v>85.21</v>
      </c>
      <c r="F4" s="1101">
        <v>7</v>
      </c>
      <c r="G4" s="151"/>
      <c r="H4" s="151"/>
    </row>
    <row r="5" spans="1:9" ht="15" customHeight="1" x14ac:dyDescent="0.25">
      <c r="A5" s="1287" t="s">
        <v>114</v>
      </c>
      <c r="B5" s="1288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</row>
    <row r="6" spans="1:9" x14ac:dyDescent="0.25">
      <c r="A6" s="1287"/>
      <c r="B6" s="1288"/>
      <c r="C6" s="447"/>
      <c r="D6" s="130"/>
      <c r="E6" s="68"/>
      <c r="F6" s="1101"/>
      <c r="G6" s="47">
        <f>F48</f>
        <v>495.58</v>
      </c>
      <c r="H6" s="7">
        <f>E6-G6+E7+E5-G5</f>
        <v>0.80000000000001137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87">
        <f>F6-C9+F5+F7+F4</f>
        <v>32</v>
      </c>
      <c r="C9" s="993">
        <v>15</v>
      </c>
      <c r="D9" s="1103">
        <v>186.04</v>
      </c>
      <c r="E9" s="1104">
        <v>45070</v>
      </c>
      <c r="F9" s="1103">
        <f t="shared" ref="F9:F10" si="0">D9</f>
        <v>186.04</v>
      </c>
      <c r="G9" s="1105" t="s">
        <v>245</v>
      </c>
      <c r="H9" s="1106">
        <v>90</v>
      </c>
      <c r="I9" s="604">
        <f>E6-F9+E5+E7+E4</f>
        <v>395.55</v>
      </c>
    </row>
    <row r="10" spans="1:9" x14ac:dyDescent="0.25">
      <c r="A10" s="186"/>
      <c r="B10" s="687">
        <f>B9-C10</f>
        <v>17</v>
      </c>
      <c r="C10" s="993">
        <v>15</v>
      </c>
      <c r="D10" s="1103">
        <v>184.77</v>
      </c>
      <c r="E10" s="1104">
        <v>45070</v>
      </c>
      <c r="F10" s="1103">
        <f t="shared" si="0"/>
        <v>184.77</v>
      </c>
      <c r="G10" s="1105" t="s">
        <v>251</v>
      </c>
      <c r="H10" s="1106">
        <v>90</v>
      </c>
      <c r="I10" s="604">
        <f>I9-F10</f>
        <v>210.78</v>
      </c>
    </row>
    <row r="11" spans="1:9" x14ac:dyDescent="0.25">
      <c r="A11" s="174"/>
      <c r="B11" s="635">
        <f t="shared" ref="B11:B45" si="1">B10-C11</f>
        <v>7</v>
      </c>
      <c r="C11" s="632">
        <v>10</v>
      </c>
      <c r="D11" s="1103">
        <v>124.77</v>
      </c>
      <c r="E11" s="1104">
        <v>45082</v>
      </c>
      <c r="F11" s="1103">
        <f>D11</f>
        <v>124.77</v>
      </c>
      <c r="G11" s="1105" t="s">
        <v>313</v>
      </c>
      <c r="H11" s="1106">
        <v>90</v>
      </c>
      <c r="I11" s="634">
        <f t="shared" ref="I11:I45" si="2">I10-F11</f>
        <v>86.01</v>
      </c>
    </row>
    <row r="12" spans="1:9" x14ac:dyDescent="0.25">
      <c r="A12" s="174"/>
      <c r="B12" s="687">
        <f t="shared" si="1"/>
        <v>7</v>
      </c>
      <c r="C12" s="632"/>
      <c r="D12" s="1103"/>
      <c r="E12" s="1104"/>
      <c r="F12" s="1103">
        <f>D12</f>
        <v>0</v>
      </c>
      <c r="G12" s="1105"/>
      <c r="H12" s="1106"/>
      <c r="I12" s="604">
        <f t="shared" si="2"/>
        <v>86.01</v>
      </c>
    </row>
    <row r="13" spans="1:9" x14ac:dyDescent="0.25">
      <c r="A13" s="81" t="s">
        <v>33</v>
      </c>
      <c r="B13" s="991">
        <f t="shared" si="1"/>
        <v>7</v>
      </c>
      <c r="C13" s="993"/>
      <c r="D13" s="1156"/>
      <c r="E13" s="1157"/>
      <c r="F13" s="1156">
        <f t="shared" ref="F13:F45" si="3">D13</f>
        <v>0</v>
      </c>
      <c r="G13" s="1158"/>
      <c r="H13" s="1159"/>
      <c r="I13" s="992">
        <f t="shared" si="2"/>
        <v>86.01</v>
      </c>
    </row>
    <row r="14" spans="1:9" x14ac:dyDescent="0.25">
      <c r="A14" s="1101"/>
      <c r="B14" s="991">
        <f t="shared" si="1"/>
        <v>7</v>
      </c>
      <c r="C14" s="993"/>
      <c r="D14" s="1156"/>
      <c r="E14" s="1157"/>
      <c r="F14" s="1156">
        <f t="shared" si="3"/>
        <v>0</v>
      </c>
      <c r="G14" s="1158"/>
      <c r="H14" s="1159"/>
      <c r="I14" s="992">
        <f t="shared" si="2"/>
        <v>86.01</v>
      </c>
    </row>
    <row r="15" spans="1:9" x14ac:dyDescent="0.25">
      <c r="A15" s="1101"/>
      <c r="B15" s="991">
        <f t="shared" si="1"/>
        <v>7</v>
      </c>
      <c r="C15" s="993"/>
      <c r="D15" s="1156"/>
      <c r="E15" s="1157"/>
      <c r="F15" s="1156">
        <f t="shared" si="3"/>
        <v>0</v>
      </c>
      <c r="G15" s="1158"/>
      <c r="H15" s="1159"/>
      <c r="I15" s="992">
        <f t="shared" si="2"/>
        <v>86.01</v>
      </c>
    </row>
    <row r="16" spans="1:9" x14ac:dyDescent="0.25">
      <c r="B16" s="991">
        <f t="shared" si="1"/>
        <v>7</v>
      </c>
      <c r="C16" s="993"/>
      <c r="D16" s="1156"/>
      <c r="E16" s="1157"/>
      <c r="F16" s="1156">
        <f t="shared" si="3"/>
        <v>0</v>
      </c>
      <c r="G16" s="1158"/>
      <c r="H16" s="1159"/>
      <c r="I16" s="992">
        <f t="shared" si="2"/>
        <v>86.01</v>
      </c>
    </row>
    <row r="17" spans="1:9" x14ac:dyDescent="0.25">
      <c r="B17" s="991">
        <f t="shared" si="1"/>
        <v>7</v>
      </c>
      <c r="C17" s="993"/>
      <c r="D17" s="1156"/>
      <c r="E17" s="1157"/>
      <c r="F17" s="1156">
        <f t="shared" si="3"/>
        <v>0</v>
      </c>
      <c r="G17" s="1158"/>
      <c r="H17" s="1159"/>
      <c r="I17" s="992">
        <f t="shared" si="2"/>
        <v>86.01</v>
      </c>
    </row>
    <row r="18" spans="1:9" x14ac:dyDescent="0.25">
      <c r="A18" s="118"/>
      <c r="B18" s="991">
        <f t="shared" si="1"/>
        <v>7</v>
      </c>
      <c r="C18" s="993"/>
      <c r="D18" s="1156"/>
      <c r="E18" s="1157"/>
      <c r="F18" s="1156">
        <f t="shared" si="3"/>
        <v>0</v>
      </c>
      <c r="G18" s="1158"/>
      <c r="H18" s="1159"/>
      <c r="I18" s="992">
        <f t="shared" si="2"/>
        <v>86.01</v>
      </c>
    </row>
    <row r="19" spans="1:9" x14ac:dyDescent="0.25">
      <c r="A19" s="118"/>
      <c r="B19" s="991">
        <f t="shared" si="1"/>
        <v>7</v>
      </c>
      <c r="C19" s="993"/>
      <c r="D19" s="1156"/>
      <c r="E19" s="1157"/>
      <c r="F19" s="1156">
        <f t="shared" si="3"/>
        <v>0</v>
      </c>
      <c r="G19" s="1158"/>
      <c r="H19" s="1159"/>
      <c r="I19" s="992">
        <f t="shared" si="2"/>
        <v>86.01</v>
      </c>
    </row>
    <row r="20" spans="1:9" x14ac:dyDescent="0.25">
      <c r="A20" s="118"/>
      <c r="B20" s="991">
        <f t="shared" si="1"/>
        <v>7</v>
      </c>
      <c r="C20" s="993"/>
      <c r="D20" s="1156"/>
      <c r="E20" s="1157"/>
      <c r="F20" s="1156">
        <f t="shared" si="3"/>
        <v>0</v>
      </c>
      <c r="G20" s="1158"/>
      <c r="H20" s="1159"/>
      <c r="I20" s="992">
        <f t="shared" si="2"/>
        <v>86.01</v>
      </c>
    </row>
    <row r="21" spans="1:9" x14ac:dyDescent="0.25">
      <c r="A21" s="118"/>
      <c r="B21" s="687">
        <f t="shared" si="1"/>
        <v>7</v>
      </c>
      <c r="C21" s="993"/>
      <c r="D21" s="1156"/>
      <c r="E21" s="1157"/>
      <c r="F21" s="1156">
        <f t="shared" si="3"/>
        <v>0</v>
      </c>
      <c r="G21" s="1158"/>
      <c r="H21" s="1159"/>
      <c r="I21" s="604">
        <f t="shared" si="2"/>
        <v>86.01</v>
      </c>
    </row>
    <row r="22" spans="1:9" x14ac:dyDescent="0.25">
      <c r="A22" s="118"/>
      <c r="B22" s="730">
        <f t="shared" si="1"/>
        <v>7</v>
      </c>
      <c r="C22" s="993"/>
      <c r="D22" s="1156"/>
      <c r="E22" s="1157"/>
      <c r="F22" s="1156">
        <f t="shared" si="3"/>
        <v>0</v>
      </c>
      <c r="G22" s="1158"/>
      <c r="H22" s="1159"/>
      <c r="I22" s="604">
        <f t="shared" si="2"/>
        <v>86.01</v>
      </c>
    </row>
    <row r="23" spans="1:9" x14ac:dyDescent="0.25">
      <c r="A23" s="119"/>
      <c r="B23" s="222">
        <f t="shared" si="1"/>
        <v>7</v>
      </c>
      <c r="C23" s="994"/>
      <c r="D23" s="1160"/>
      <c r="E23" s="1161"/>
      <c r="F23" s="1160">
        <f t="shared" si="3"/>
        <v>0</v>
      </c>
      <c r="G23" s="1162"/>
      <c r="H23" s="1163"/>
      <c r="I23" s="604">
        <f t="shared" si="2"/>
        <v>86.01</v>
      </c>
    </row>
    <row r="24" spans="1:9" x14ac:dyDescent="0.25">
      <c r="A24" s="118"/>
      <c r="B24" s="222">
        <f t="shared" si="1"/>
        <v>7</v>
      </c>
      <c r="C24" s="15"/>
      <c r="D24" s="1160"/>
      <c r="E24" s="1161"/>
      <c r="F24" s="1160">
        <f t="shared" si="3"/>
        <v>0</v>
      </c>
      <c r="G24" s="1162"/>
      <c r="H24" s="1163"/>
      <c r="I24" s="604">
        <f t="shared" si="2"/>
        <v>86.01</v>
      </c>
    </row>
    <row r="25" spans="1:9" x14ac:dyDescent="0.25">
      <c r="A25" s="118"/>
      <c r="B25" s="222">
        <f t="shared" si="1"/>
        <v>7</v>
      </c>
      <c r="C25" s="15"/>
      <c r="D25" s="1160"/>
      <c r="E25" s="1161"/>
      <c r="F25" s="1160">
        <f t="shared" si="3"/>
        <v>0</v>
      </c>
      <c r="G25" s="1162"/>
      <c r="H25" s="1163"/>
      <c r="I25" s="604">
        <f t="shared" si="2"/>
        <v>86.01</v>
      </c>
    </row>
    <row r="26" spans="1:9" x14ac:dyDescent="0.25">
      <c r="A26" s="118"/>
      <c r="B26" s="174">
        <f t="shared" si="1"/>
        <v>7</v>
      </c>
      <c r="C26" s="15"/>
      <c r="D26" s="1160"/>
      <c r="E26" s="1161"/>
      <c r="F26" s="1160">
        <f t="shared" si="3"/>
        <v>0</v>
      </c>
      <c r="G26" s="1162"/>
      <c r="H26" s="1163"/>
      <c r="I26" s="604">
        <f t="shared" si="2"/>
        <v>86.01</v>
      </c>
    </row>
    <row r="27" spans="1:9" x14ac:dyDescent="0.25">
      <c r="A27" s="118"/>
      <c r="B27" s="222">
        <f t="shared" si="1"/>
        <v>7</v>
      </c>
      <c r="C27" s="15"/>
      <c r="D27" s="1160"/>
      <c r="E27" s="1161"/>
      <c r="F27" s="1160">
        <f t="shared" si="3"/>
        <v>0</v>
      </c>
      <c r="G27" s="1162"/>
      <c r="H27" s="1163"/>
      <c r="I27" s="604">
        <f t="shared" si="2"/>
        <v>86.01</v>
      </c>
    </row>
    <row r="28" spans="1:9" x14ac:dyDescent="0.25">
      <c r="A28" s="118"/>
      <c r="B28" s="174">
        <f t="shared" si="1"/>
        <v>7</v>
      </c>
      <c r="C28" s="15"/>
      <c r="D28" s="1160"/>
      <c r="E28" s="1161"/>
      <c r="F28" s="1160">
        <f t="shared" si="3"/>
        <v>0</v>
      </c>
      <c r="G28" s="1162"/>
      <c r="H28" s="1163"/>
      <c r="I28" s="604">
        <f t="shared" si="2"/>
        <v>86.01</v>
      </c>
    </row>
    <row r="29" spans="1:9" x14ac:dyDescent="0.25">
      <c r="A29" s="118"/>
      <c r="B29" s="222">
        <f t="shared" si="1"/>
        <v>7</v>
      </c>
      <c r="C29" s="15"/>
      <c r="D29" s="1160"/>
      <c r="E29" s="1161"/>
      <c r="F29" s="1160">
        <f t="shared" si="3"/>
        <v>0</v>
      </c>
      <c r="G29" s="1162"/>
      <c r="H29" s="1163"/>
      <c r="I29" s="604">
        <f t="shared" si="2"/>
        <v>86.01</v>
      </c>
    </row>
    <row r="30" spans="1:9" x14ac:dyDescent="0.25">
      <c r="A30" s="118"/>
      <c r="B30" s="222">
        <f t="shared" si="1"/>
        <v>7</v>
      </c>
      <c r="C30" s="15"/>
      <c r="D30" s="1160"/>
      <c r="E30" s="1161"/>
      <c r="F30" s="1160">
        <f t="shared" si="3"/>
        <v>0</v>
      </c>
      <c r="G30" s="1162"/>
      <c r="H30" s="1163"/>
      <c r="I30" s="604">
        <f t="shared" si="2"/>
        <v>86.01</v>
      </c>
    </row>
    <row r="31" spans="1:9" x14ac:dyDescent="0.25">
      <c r="A31" s="118"/>
      <c r="B31" s="222">
        <f t="shared" si="1"/>
        <v>7</v>
      </c>
      <c r="C31" s="15"/>
      <c r="D31" s="1160"/>
      <c r="E31" s="1161"/>
      <c r="F31" s="1160">
        <f t="shared" si="3"/>
        <v>0</v>
      </c>
      <c r="G31" s="1162"/>
      <c r="H31" s="1163"/>
      <c r="I31" s="604">
        <f t="shared" si="2"/>
        <v>86.01</v>
      </c>
    </row>
    <row r="32" spans="1:9" x14ac:dyDescent="0.25">
      <c r="A32" s="118"/>
      <c r="B32" s="222">
        <f t="shared" si="1"/>
        <v>7</v>
      </c>
      <c r="C32" s="15"/>
      <c r="D32" s="1160"/>
      <c r="E32" s="1161"/>
      <c r="F32" s="1160">
        <f t="shared" si="3"/>
        <v>0</v>
      </c>
      <c r="G32" s="1162"/>
      <c r="H32" s="1163"/>
      <c r="I32" s="604">
        <f t="shared" si="2"/>
        <v>86.01</v>
      </c>
    </row>
    <row r="33" spans="1:9" x14ac:dyDescent="0.25">
      <c r="A33" s="118"/>
      <c r="B33" s="222">
        <f t="shared" si="1"/>
        <v>7</v>
      </c>
      <c r="C33" s="15"/>
      <c r="D33" s="1136"/>
      <c r="E33" s="1137"/>
      <c r="F33" s="1136">
        <f t="shared" si="3"/>
        <v>0</v>
      </c>
      <c r="G33" s="1138"/>
      <c r="H33" s="213"/>
      <c r="I33" s="604">
        <f t="shared" si="2"/>
        <v>86.01</v>
      </c>
    </row>
    <row r="34" spans="1:9" x14ac:dyDescent="0.25">
      <c r="A34" s="118"/>
      <c r="B34" s="222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604">
        <f t="shared" si="2"/>
        <v>86.01</v>
      </c>
    </row>
    <row r="35" spans="1:9" x14ac:dyDescent="0.25">
      <c r="A35" s="118"/>
      <c r="B35" s="222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604">
        <f t="shared" si="2"/>
        <v>86.01</v>
      </c>
    </row>
    <row r="36" spans="1:9" x14ac:dyDescent="0.25">
      <c r="A36" s="118" t="s">
        <v>22</v>
      </c>
      <c r="B36" s="222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604">
        <f t="shared" si="2"/>
        <v>86.01</v>
      </c>
    </row>
    <row r="37" spans="1:9" x14ac:dyDescent="0.25">
      <c r="A37" s="119"/>
      <c r="B37" s="222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604">
        <f t="shared" si="2"/>
        <v>86.01</v>
      </c>
    </row>
    <row r="38" spans="1:9" x14ac:dyDescent="0.25">
      <c r="A38" s="118"/>
      <c r="B38" s="222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604">
        <f t="shared" si="2"/>
        <v>86.01</v>
      </c>
    </row>
    <row r="39" spans="1:9" x14ac:dyDescent="0.25">
      <c r="A39" s="118"/>
      <c r="B39" s="82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604">
        <f t="shared" si="2"/>
        <v>86.01</v>
      </c>
    </row>
    <row r="40" spans="1:9" x14ac:dyDescent="0.25">
      <c r="A40" s="118"/>
      <c r="B40" s="82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604">
        <f t="shared" si="2"/>
        <v>86.01</v>
      </c>
    </row>
    <row r="41" spans="1:9" x14ac:dyDescent="0.25">
      <c r="A41" s="118"/>
      <c r="B41" s="82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604">
        <f t="shared" si="2"/>
        <v>86.01</v>
      </c>
    </row>
    <row r="42" spans="1:9" x14ac:dyDescent="0.25">
      <c r="A42" s="118"/>
      <c r="B42" s="82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604">
        <f t="shared" si="2"/>
        <v>86.01</v>
      </c>
    </row>
    <row r="43" spans="1:9" x14ac:dyDescent="0.25">
      <c r="A43" s="118"/>
      <c r="B43" s="82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604">
        <f t="shared" si="2"/>
        <v>86.01</v>
      </c>
    </row>
    <row r="44" spans="1:9" x14ac:dyDescent="0.25">
      <c r="A44" s="118"/>
      <c r="B44" s="82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604">
        <f t="shared" si="2"/>
        <v>86.01</v>
      </c>
    </row>
    <row r="45" spans="1:9" ht="14.25" customHeight="1" x14ac:dyDescent="0.25">
      <c r="A45" s="118"/>
      <c r="B45" s="82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604">
        <f t="shared" si="2"/>
        <v>86.01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281" t="s">
        <v>11</v>
      </c>
      <c r="D53" s="1282"/>
      <c r="E53" s="56">
        <f>E5+E6-F48+E7</f>
        <v>0.80000000000001137</v>
      </c>
      <c r="F53" s="110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9" t="s">
        <v>316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289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289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5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5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5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5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5">
        <v>10</v>
      </c>
      <c r="D13" s="648">
        <v>120.51</v>
      </c>
      <c r="E13" s="1124">
        <v>45068</v>
      </c>
      <c r="F13" s="648">
        <f t="shared" si="0"/>
        <v>120.51</v>
      </c>
      <c r="G13" s="1125" t="s">
        <v>239</v>
      </c>
      <c r="H13" s="1126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5">
        <v>1</v>
      </c>
      <c r="D14" s="648">
        <v>6.68</v>
      </c>
      <c r="E14" s="1124">
        <v>45071</v>
      </c>
      <c r="F14" s="648">
        <f t="shared" si="0"/>
        <v>6.68</v>
      </c>
      <c r="G14" s="1125" t="s">
        <v>256</v>
      </c>
      <c r="H14" s="1126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5">
        <v>10</v>
      </c>
      <c r="D15" s="648">
        <v>122.69</v>
      </c>
      <c r="E15" s="1124">
        <v>45073</v>
      </c>
      <c r="F15" s="648">
        <f t="shared" si="0"/>
        <v>122.69</v>
      </c>
      <c r="G15" s="1125" t="s">
        <v>249</v>
      </c>
      <c r="H15" s="1126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5">
        <v>10</v>
      </c>
      <c r="D16" s="648">
        <v>122.58</v>
      </c>
      <c r="E16" s="1124">
        <v>45076</v>
      </c>
      <c r="F16" s="648">
        <f t="shared" si="0"/>
        <v>122.58</v>
      </c>
      <c r="G16" s="1125" t="s">
        <v>279</v>
      </c>
      <c r="H16" s="1126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5">
        <v>8</v>
      </c>
      <c r="D17" s="648">
        <v>96.89</v>
      </c>
      <c r="E17" s="1124">
        <v>45078</v>
      </c>
      <c r="F17" s="648">
        <f t="shared" si="0"/>
        <v>96.89</v>
      </c>
      <c r="G17" s="1125" t="s">
        <v>288</v>
      </c>
      <c r="H17" s="1126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5"/>
      <c r="D18" s="648"/>
      <c r="E18" s="1124"/>
      <c r="F18" s="648">
        <f t="shared" si="0"/>
        <v>0</v>
      </c>
      <c r="G18" s="1125"/>
      <c r="H18" s="1126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7"/>
      <c r="E19" s="1117"/>
      <c r="F19" s="817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7"/>
      <c r="E20" s="1117"/>
      <c r="F20" s="817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7"/>
      <c r="E21" s="1117"/>
      <c r="F21" s="817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7"/>
      <c r="E22" s="1117"/>
      <c r="F22" s="817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7"/>
      <c r="E23" s="1117"/>
      <c r="F23" s="817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7"/>
      <c r="E24" s="1117"/>
      <c r="F24" s="817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7"/>
      <c r="E25" s="1117"/>
      <c r="F25" s="817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7"/>
      <c r="E26" s="1117"/>
      <c r="F26" s="817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7"/>
      <c r="E27" s="1117"/>
      <c r="F27" s="817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7"/>
      <c r="E28" s="1117"/>
      <c r="F28" s="817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7"/>
      <c r="E29" s="1117"/>
      <c r="F29" s="817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7"/>
      <c r="E30" s="1117"/>
      <c r="F30" s="817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7"/>
      <c r="E31" s="1117"/>
      <c r="F31" s="817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7"/>
      <c r="E32" s="1117"/>
      <c r="F32" s="817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7"/>
      <c r="E33" s="1117"/>
      <c r="F33" s="817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7"/>
      <c r="E34" s="1117"/>
      <c r="F34" s="817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7"/>
      <c r="E35" s="1117"/>
      <c r="F35" s="817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7"/>
      <c r="E36" s="1117"/>
      <c r="F36" s="817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7"/>
      <c r="E37" s="1117"/>
      <c r="F37" s="817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7"/>
      <c r="E38" s="1117"/>
      <c r="F38" s="817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281" t="s">
        <v>11</v>
      </c>
      <c r="D47" s="1282"/>
      <c r="E47" s="56">
        <f>E5+E6-F42+E7</f>
        <v>229.02999999999997</v>
      </c>
      <c r="F47" s="72"/>
    </row>
    <row r="50" spans="1:7" x14ac:dyDescent="0.25">
      <c r="A50" s="216"/>
      <c r="B50" s="1287"/>
      <c r="C50" s="446"/>
      <c r="D50" s="221"/>
      <c r="E50" s="77"/>
      <c r="F50" s="61"/>
      <c r="G50" s="5"/>
    </row>
    <row r="51" spans="1:7" x14ac:dyDescent="0.25">
      <c r="A51" s="216"/>
      <c r="B51" s="128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5"/>
      <c r="B4" s="815"/>
      <c r="C4" s="815"/>
      <c r="D4" s="815"/>
      <c r="E4" s="1031"/>
      <c r="F4" s="815"/>
      <c r="G4" s="816"/>
      <c r="H4" s="816"/>
    </row>
    <row r="5" spans="1:10" x14ac:dyDescent="0.25">
      <c r="A5" s="1290"/>
      <c r="B5" s="12"/>
      <c r="C5" s="446"/>
      <c r="D5" s="221"/>
      <c r="E5" s="77"/>
      <c r="F5" s="61"/>
      <c r="G5" s="151"/>
      <c r="H5" s="151"/>
    </row>
    <row r="6" spans="1:10" ht="15" customHeight="1" x14ac:dyDescent="0.25">
      <c r="A6" s="1290"/>
      <c r="B6" s="1291" t="s">
        <v>82</v>
      </c>
      <c r="C6" s="452"/>
      <c r="D6" s="130"/>
      <c r="E6" s="77"/>
      <c r="F6" s="61"/>
      <c r="G6" s="5"/>
    </row>
    <row r="7" spans="1:10" x14ac:dyDescent="0.25">
      <c r="A7" s="1290"/>
      <c r="B7" s="1291"/>
      <c r="C7" s="446"/>
      <c r="D7" s="130"/>
      <c r="E7" s="58"/>
      <c r="F7" s="61"/>
      <c r="G7" s="47">
        <f>F79</f>
        <v>0</v>
      </c>
      <c r="H7" s="7">
        <f>E7-G7+E8+E6-G6+E5</f>
        <v>0</v>
      </c>
    </row>
    <row r="8" spans="1:10" ht="15.75" thickBot="1" x14ac:dyDescent="0.3">
      <c r="B8" s="19"/>
      <c r="C8" s="446"/>
      <c r="D8" s="130"/>
      <c r="E8" s="451"/>
      <c r="F8" s="110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0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0</v>
      </c>
    </row>
    <row r="11" spans="1:10" x14ac:dyDescent="0.25">
      <c r="A11" s="186"/>
      <c r="B11" s="681">
        <f>B10-C11</f>
        <v>0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0</v>
      </c>
    </row>
    <row r="12" spans="1:10" x14ac:dyDescent="0.25">
      <c r="A12" s="174"/>
      <c r="B12" s="681">
        <f t="shared" ref="B12:B75" si="1">B11-C12</f>
        <v>0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0</v>
      </c>
    </row>
    <row r="13" spans="1:10" x14ac:dyDescent="0.25">
      <c r="A13" s="174"/>
      <c r="B13" s="681">
        <f t="shared" si="1"/>
        <v>0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0</v>
      </c>
      <c r="J13" s="602"/>
    </row>
    <row r="14" spans="1:10" x14ac:dyDescent="0.25">
      <c r="A14" s="81" t="s">
        <v>33</v>
      </c>
      <c r="B14" s="681">
        <f t="shared" si="1"/>
        <v>0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0</v>
      </c>
      <c r="J14" s="602"/>
    </row>
    <row r="15" spans="1:10" x14ac:dyDescent="0.25">
      <c r="A15" s="1101"/>
      <c r="B15" s="681">
        <f t="shared" si="1"/>
        <v>0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0</v>
      </c>
      <c r="J15" s="602"/>
    </row>
    <row r="16" spans="1:10" ht="15.75" customHeight="1" x14ac:dyDescent="0.25">
      <c r="A16" s="1101"/>
      <c r="B16" s="681">
        <f t="shared" si="1"/>
        <v>0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0</v>
      </c>
      <c r="J16" s="602"/>
    </row>
    <row r="17" spans="1:10" ht="15.75" customHeight="1" x14ac:dyDescent="0.25">
      <c r="B17" s="681">
        <f t="shared" si="1"/>
        <v>0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0</v>
      </c>
      <c r="J17" s="602"/>
    </row>
    <row r="18" spans="1:10" x14ac:dyDescent="0.25">
      <c r="B18" s="681">
        <f t="shared" si="1"/>
        <v>0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0</v>
      </c>
      <c r="J18" s="602"/>
    </row>
    <row r="19" spans="1:10" x14ac:dyDescent="0.25">
      <c r="A19" s="118"/>
      <c r="B19" s="681">
        <f t="shared" si="1"/>
        <v>0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0</v>
      </c>
      <c r="J19" s="602"/>
    </row>
    <row r="20" spans="1:10" x14ac:dyDescent="0.25">
      <c r="A20" s="118"/>
      <c r="B20" s="681">
        <f t="shared" si="1"/>
        <v>0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0</v>
      </c>
      <c r="J20" s="602"/>
    </row>
    <row r="21" spans="1:10" x14ac:dyDescent="0.25">
      <c r="A21" s="118"/>
      <c r="B21" s="681">
        <f t="shared" si="1"/>
        <v>0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0</v>
      </c>
      <c r="J21" s="602"/>
    </row>
    <row r="22" spans="1:10" x14ac:dyDescent="0.25">
      <c r="A22" s="118"/>
      <c r="B22" s="681">
        <f t="shared" si="1"/>
        <v>0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0</v>
      </c>
      <c r="J22" s="602"/>
    </row>
    <row r="23" spans="1:10" x14ac:dyDescent="0.25">
      <c r="A23" s="118"/>
      <c r="B23" s="681">
        <f t="shared" si="1"/>
        <v>0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0</v>
      </c>
      <c r="J23" s="602"/>
    </row>
    <row r="24" spans="1:10" x14ac:dyDescent="0.25">
      <c r="A24" s="119"/>
      <c r="B24" s="681">
        <f t="shared" si="1"/>
        <v>0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0</v>
      </c>
      <c r="J24" s="602"/>
    </row>
    <row r="25" spans="1:10" x14ac:dyDescent="0.25">
      <c r="A25" s="118"/>
      <c r="B25" s="681">
        <f t="shared" si="1"/>
        <v>0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0</v>
      </c>
      <c r="J25" s="602"/>
    </row>
    <row r="26" spans="1:10" x14ac:dyDescent="0.25">
      <c r="A26" s="118"/>
      <c r="B26" s="681">
        <f t="shared" si="1"/>
        <v>0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0</v>
      </c>
      <c r="J26" s="602"/>
    </row>
    <row r="27" spans="1:10" x14ac:dyDescent="0.25">
      <c r="A27" s="118"/>
      <c r="B27" s="681">
        <f t="shared" si="1"/>
        <v>0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0</v>
      </c>
      <c r="J27" s="602"/>
    </row>
    <row r="28" spans="1:10" x14ac:dyDescent="0.25">
      <c r="A28" s="118"/>
      <c r="B28" s="681">
        <f t="shared" si="1"/>
        <v>0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0</v>
      </c>
      <c r="J28" s="602"/>
    </row>
    <row r="29" spans="1:10" x14ac:dyDescent="0.25">
      <c r="A29" s="118"/>
      <c r="B29" s="681">
        <f t="shared" si="1"/>
        <v>0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0</v>
      </c>
    </row>
    <row r="30" spans="1:10" x14ac:dyDescent="0.25">
      <c r="A30" s="118"/>
      <c r="B30" s="681">
        <f t="shared" si="1"/>
        <v>0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0</v>
      </c>
    </row>
    <row r="31" spans="1:10" x14ac:dyDescent="0.25">
      <c r="A31" s="118"/>
      <c r="B31" s="681">
        <f t="shared" si="1"/>
        <v>0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0</v>
      </c>
    </row>
    <row r="32" spans="1:10" x14ac:dyDescent="0.25">
      <c r="A32" s="118"/>
      <c r="B32" s="681">
        <f t="shared" si="1"/>
        <v>0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0</v>
      </c>
    </row>
    <row r="33" spans="1:9" x14ac:dyDescent="0.25">
      <c r="A33" s="118"/>
      <c r="B33" s="681">
        <f t="shared" si="1"/>
        <v>0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0</v>
      </c>
    </row>
    <row r="34" spans="1:9" x14ac:dyDescent="0.25">
      <c r="A34" s="118"/>
      <c r="B34" s="681">
        <f t="shared" si="1"/>
        <v>0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0</v>
      </c>
    </row>
    <row r="35" spans="1:9" x14ac:dyDescent="0.25">
      <c r="A35" s="118"/>
      <c r="B35" s="681">
        <f t="shared" si="1"/>
        <v>0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0</v>
      </c>
    </row>
    <row r="36" spans="1:9" x14ac:dyDescent="0.25">
      <c r="A36" s="118"/>
      <c r="B36" s="681">
        <f t="shared" si="1"/>
        <v>0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0</v>
      </c>
    </row>
    <row r="37" spans="1:9" x14ac:dyDescent="0.25">
      <c r="A37" s="118" t="s">
        <v>22</v>
      </c>
      <c r="B37" s="681">
        <f t="shared" si="1"/>
        <v>0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0</v>
      </c>
    </row>
    <row r="38" spans="1:9" x14ac:dyDescent="0.25">
      <c r="A38" s="119"/>
      <c r="B38" s="681">
        <f t="shared" si="1"/>
        <v>0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0</v>
      </c>
    </row>
    <row r="39" spans="1:9" x14ac:dyDescent="0.25">
      <c r="A39" s="118"/>
      <c r="B39" s="681">
        <f t="shared" si="1"/>
        <v>0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0</v>
      </c>
    </row>
    <row r="40" spans="1:9" x14ac:dyDescent="0.25">
      <c r="A40" s="118"/>
      <c r="B40" s="681">
        <f t="shared" si="1"/>
        <v>0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0</v>
      </c>
    </row>
    <row r="41" spans="1:9" x14ac:dyDescent="0.25">
      <c r="A41" s="118"/>
      <c r="B41" s="681">
        <f t="shared" si="1"/>
        <v>0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0</v>
      </c>
    </row>
    <row r="42" spans="1:9" x14ac:dyDescent="0.25">
      <c r="A42" s="118"/>
      <c r="B42" s="681">
        <f t="shared" si="1"/>
        <v>0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0</v>
      </c>
    </row>
    <row r="43" spans="1:9" x14ac:dyDescent="0.25">
      <c r="A43" s="118"/>
      <c r="B43" s="681">
        <f t="shared" si="1"/>
        <v>0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0</v>
      </c>
    </row>
    <row r="44" spans="1:9" x14ac:dyDescent="0.25">
      <c r="A44" s="118"/>
      <c r="B44" s="681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0</v>
      </c>
    </row>
    <row r="45" spans="1:9" x14ac:dyDescent="0.25">
      <c r="A45" s="118"/>
      <c r="B45" s="681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0</v>
      </c>
    </row>
    <row r="46" spans="1:9" x14ac:dyDescent="0.25">
      <c r="A46" s="118"/>
      <c r="B46" s="681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0</v>
      </c>
    </row>
    <row r="47" spans="1:9" x14ac:dyDescent="0.25">
      <c r="A47" s="118"/>
      <c r="B47" s="681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0</v>
      </c>
    </row>
    <row r="48" spans="1:9" x14ac:dyDescent="0.25">
      <c r="A48" s="118"/>
      <c r="B48" s="681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0</v>
      </c>
    </row>
    <row r="49" spans="1:9" x14ac:dyDescent="0.25">
      <c r="A49" s="118"/>
      <c r="B49" s="681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0</v>
      </c>
    </row>
    <row r="50" spans="1:9" x14ac:dyDescent="0.25">
      <c r="A50" s="118"/>
      <c r="B50" s="681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0</v>
      </c>
    </row>
    <row r="51" spans="1:9" x14ac:dyDescent="0.25">
      <c r="A51" s="118"/>
      <c r="B51" s="681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0</v>
      </c>
    </row>
    <row r="52" spans="1:9" x14ac:dyDescent="0.25">
      <c r="A52" s="118"/>
      <c r="B52" s="681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0</v>
      </c>
    </row>
    <row r="53" spans="1:9" x14ac:dyDescent="0.25">
      <c r="A53" s="118"/>
      <c r="B53" s="681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0</v>
      </c>
    </row>
    <row r="54" spans="1:9" x14ac:dyDescent="0.25">
      <c r="A54" s="118"/>
      <c r="B54" s="681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0</v>
      </c>
    </row>
    <row r="55" spans="1:9" x14ac:dyDescent="0.25">
      <c r="A55" s="118"/>
      <c r="B55" s="681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0</v>
      </c>
    </row>
    <row r="56" spans="1:9" x14ac:dyDescent="0.25">
      <c r="A56" s="118"/>
      <c r="B56" s="681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0</v>
      </c>
    </row>
    <row r="57" spans="1:9" x14ac:dyDescent="0.25">
      <c r="A57" s="118"/>
      <c r="B57" s="681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0</v>
      </c>
    </row>
    <row r="58" spans="1:9" x14ac:dyDescent="0.25">
      <c r="A58" s="118"/>
      <c r="B58" s="681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0</v>
      </c>
    </row>
    <row r="59" spans="1:9" x14ac:dyDescent="0.25">
      <c r="A59" s="118"/>
      <c r="B59" s="681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0</v>
      </c>
    </row>
    <row r="60" spans="1:9" x14ac:dyDescent="0.25">
      <c r="A60" s="118"/>
      <c r="B60" s="681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0</v>
      </c>
    </row>
    <row r="61" spans="1:9" x14ac:dyDescent="0.25">
      <c r="A61" s="118"/>
      <c r="B61" s="681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0</v>
      </c>
    </row>
    <row r="62" spans="1:9" x14ac:dyDescent="0.25">
      <c r="A62" s="118"/>
      <c r="B62" s="681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0</v>
      </c>
    </row>
    <row r="63" spans="1:9" x14ac:dyDescent="0.25">
      <c r="A63" s="118"/>
      <c r="B63" s="681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0</v>
      </c>
    </row>
    <row r="64" spans="1:9" x14ac:dyDescent="0.25">
      <c r="A64" s="118"/>
      <c r="B64" s="681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0</v>
      </c>
    </row>
    <row r="65" spans="1:9" x14ac:dyDescent="0.25">
      <c r="A65" s="118"/>
      <c r="B65" s="681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0</v>
      </c>
    </row>
    <row r="66" spans="1:9" x14ac:dyDescent="0.25">
      <c r="A66" s="118"/>
      <c r="B66" s="681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0</v>
      </c>
    </row>
    <row r="67" spans="1:9" x14ac:dyDescent="0.25">
      <c r="A67" s="118"/>
      <c r="B67" s="681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0</v>
      </c>
    </row>
    <row r="68" spans="1:9" x14ac:dyDescent="0.25">
      <c r="A68" s="118"/>
      <c r="B68" s="681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0</v>
      </c>
    </row>
    <row r="69" spans="1:9" x14ac:dyDescent="0.25">
      <c r="A69" s="118"/>
      <c r="B69" s="681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0</v>
      </c>
    </row>
    <row r="70" spans="1:9" x14ac:dyDescent="0.25">
      <c r="A70" s="118"/>
      <c r="B70" s="681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0</v>
      </c>
    </row>
    <row r="71" spans="1:9" x14ac:dyDescent="0.25">
      <c r="A71" s="118"/>
      <c r="B71" s="681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0</v>
      </c>
    </row>
    <row r="72" spans="1:9" x14ac:dyDescent="0.25">
      <c r="A72" s="118"/>
      <c r="B72" s="681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0</v>
      </c>
    </row>
    <row r="73" spans="1:9" x14ac:dyDescent="0.25">
      <c r="A73" s="118"/>
      <c r="B73" s="681">
        <f t="shared" si="1"/>
        <v>0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0</v>
      </c>
    </row>
    <row r="74" spans="1:9" x14ac:dyDescent="0.25">
      <c r="A74" s="118"/>
      <c r="B74" s="681">
        <f t="shared" si="1"/>
        <v>0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0</v>
      </c>
    </row>
    <row r="75" spans="1:9" x14ac:dyDescent="0.25">
      <c r="A75" s="118"/>
      <c r="B75" s="681">
        <f t="shared" si="1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</v>
      </c>
    </row>
    <row r="76" spans="1:9" x14ac:dyDescent="0.25">
      <c r="A76" s="118"/>
      <c r="B76" s="681">
        <f t="shared" ref="B76" si="6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0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0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281" t="s">
        <v>11</v>
      </c>
      <c r="D84" s="1282"/>
      <c r="E84" s="56">
        <f>E6+E7-F79+E8</f>
        <v>0</v>
      </c>
      <c r="F84" s="110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2023-06-20T22:04:42Z</dcterms:modified>
</cp:coreProperties>
</file>