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"/>
    </mc:Choice>
  </mc:AlternateContent>
  <bookViews>
    <workbookView xWindow="3690" yWindow="0" windowWidth="16605" windowHeight="10920" firstSheet="6" activeTab="7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Hoja4" sheetId="12" r:id="rId9"/>
    <sheet name="REPORTE ENERO 2022" sheetId="9" r:id="rId10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3" i="10" l="1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79" i="11" s="1"/>
  <c r="F39" i="11"/>
  <c r="F40" i="11"/>
  <c r="F41" i="11"/>
  <c r="F42" i="11"/>
  <c r="F43" i="11"/>
  <c r="F44" i="11"/>
  <c r="F45" i="11"/>
  <c r="F46" i="11"/>
  <c r="F3" i="11"/>
  <c r="N79" i="11" l="1"/>
  <c r="N32" i="1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K79" i="11"/>
  <c r="M79" i="11"/>
  <c r="N31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K52" i="10" l="1"/>
  <c r="F56" i="10" s="1"/>
  <c r="K54" i="10" s="1"/>
  <c r="K58" i="10" s="1"/>
  <c r="Q36" i="10"/>
  <c r="P39" i="10"/>
  <c r="F17" i="9" l="1"/>
  <c r="F8" i="9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<sst xmlns="http://schemas.openxmlformats.org/spreadsheetml/2006/main" count="842" uniqueCount="420">
  <si>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</si>
  <si>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</si>
  <si>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</si>
  <si>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</si>
  <si>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</si>
  <si>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</si>
  <si>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</si>
  <si>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</si>
  <si>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</si>
  <si>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</si>
  <si>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</si>
  <si>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</si>
  <si>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</si>
  <si>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</si>
  <si>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</si>
  <si>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</si>
  <si>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</si>
  <si>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</si>
  <si>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</si>
  <si>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</si>
  <si>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</si>
  <si>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</si>
  <si>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</si>
  <si>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</si>
  <si>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</si>
  <si>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</si>
  <si>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</si>
  <si>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</si>
  <si>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</si>
  <si>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</si>
  <si>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</si>
  <si>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</si>
  <si>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</si>
  <si>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</si>
  <si>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</si>
  <si>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</si>
  <si>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</si>
  <si>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</si>
  <si>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</si>
  <si>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</si>
  <si>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</si>
  <si>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</si>
  <si>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</si>
  <si>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</si>
  <si>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</si>
  <si>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</si>
  <si>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</si>
  <si>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</si>
  <si>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</si>
  <si>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</si>
  <si>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</si>
  <si>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</si>
  <si>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</si>
  <si>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</si>
  <si>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</si>
  <si>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</si>
  <si>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</si>
  <si>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</si>
  <si>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</si>
  <si>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</si>
  <si>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</si>
  <si>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</si>
  <si>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</si>
  <si>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</si>
  <si>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</si>
  <si>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</si>
  <si>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</si>
  <si>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</si>
  <si>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</si>
  <si>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</si>
  <si>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</si>
  <si>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</si>
  <si>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</si>
  <si>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</si>
  <si>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</si>
  <si>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</si>
  <si>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</si>
  <si>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</si>
  <si>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</si>
  <si>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</si>
  <si>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</si>
  <si>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</si>
  <si>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</si>
  <si>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</si>
  <si>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</si>
  <si>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</si>
  <si>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</si>
  <si>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</si>
  <si>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</si>
  <si>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</si>
  <si>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</si>
  <si>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</si>
  <si>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</si>
  <si>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</si>
  <si>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</si>
  <si>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</si>
  <si>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</si>
  <si>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</si>
  <si>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</si>
  <si>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</si>
  <si>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</si>
  <si>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</si>
  <si>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</si>
  <si>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</si>
  <si>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</si>
  <si>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</si>
  <si>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</si>
  <si>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</si>
  <si>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</si>
  <si>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</si>
  <si>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</si>
  <si>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</si>
  <si>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</si>
  <si>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</si>
  <si>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</si>
  <si>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</si>
  <si>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</si>
  <si>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</si>
  <si>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</si>
  <si>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</si>
  <si>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</si>
  <si>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</si>
  <si>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</si>
  <si>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</si>
  <si>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</si>
  <si>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</si>
  <si>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</si>
  <si>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</si>
  <si>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</si>
  <si>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</si>
  <si>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</si>
  <si>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</si>
  <si>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</si>
  <si>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</si>
  <si>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</si>
  <si>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</si>
  <si>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</si>
  <si>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</si>
  <si>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</si>
  <si>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</si>
  <si>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</si>
  <si>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</si>
  <si>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</si>
  <si>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</si>
  <si>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</si>
  <si>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</si>
  <si>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</si>
  <si>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</si>
  <si>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</si>
  <si>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</si>
  <si>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</si>
  <si>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</si>
  <si>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</si>
  <si>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</si>
  <si>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</si>
  <si>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</si>
  <si>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</si>
  <si>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</si>
  <si>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</si>
  <si>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</si>
  <si>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</si>
  <si>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</si>
  <si>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</si>
  <si>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</si>
  <si>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</si>
  <si>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</si>
  <si>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</si>
  <si>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</si>
  <si>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</si>
  <si>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</si>
  <si>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</si>
  <si>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</si>
  <si>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</si>
  <si>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</si>
  <si>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</si>
  <si>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</si>
  <si>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</si>
  <si>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</si>
  <si>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</si>
  <si>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</si>
  <si>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</si>
  <si>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</si>
  <si>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</si>
  <si>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</si>
  <si>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</si>
  <si>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</si>
  <si>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</si>
  <si>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</si>
  <si>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</si>
  <si>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</si>
  <si>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</si>
  <si>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</si>
  <si>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</si>
  <si>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</si>
  <si>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</si>
  <si>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</si>
  <si>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</si>
  <si>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</si>
  <si>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</si>
  <si>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</si>
  <si>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</si>
  <si>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</si>
  <si>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</si>
  <si>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</si>
  <si>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</si>
  <si>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</si>
  <si>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</si>
  <si>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</si>
  <si>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</si>
  <si>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</si>
  <si>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</si>
  <si>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</si>
  <si>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</si>
  <si>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</si>
  <si>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</si>
  <si>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</si>
  <si>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</si>
  <si>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</si>
  <si>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</si>
  <si>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</si>
  <si>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</si>
  <si>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</si>
  <si>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</si>
  <si>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</si>
  <si>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</si>
  <si>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</si>
  <si>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</si>
  <si>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</si>
  <si>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</si>
  <si>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</si>
  <si>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</si>
  <si>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</si>
  <si>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</si>
  <si>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</si>
  <si>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</si>
  <si>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</si>
  <si>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</si>
  <si>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</si>
  <si>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</si>
  <si>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</si>
  <si>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</si>
  <si>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</si>
  <si>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</si>
  <si>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</si>
  <si>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</si>
  <si>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</si>
  <si>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</si>
  <si>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</si>
  <si>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</si>
  <si>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</si>
  <si>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</si>
  <si>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</si>
  <si>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</si>
  <si>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</si>
  <si>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</si>
  <si>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</si>
  <si>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</si>
  <si>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</si>
  <si>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</si>
  <si>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</si>
  <si>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</si>
  <si>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</si>
  <si>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</si>
  <si>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</si>
  <si>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</si>
  <si>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</si>
  <si>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</si>
  <si>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</si>
  <si>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</si>
  <si>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</si>
  <si>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</si>
  <si>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</si>
  <si>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</si>
  <si>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</si>
  <si>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</si>
  <si>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</si>
  <si>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</si>
  <si>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</si>
  <si>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</si>
  <si>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</si>
  <si>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</si>
  <si>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</si>
  <si>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</si>
  <si>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</si>
  <si>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</si>
  <si>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</si>
  <si>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</si>
  <si>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</si>
  <si>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</si>
  <si>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</si>
  <si>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</si>
  <si>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</si>
  <si>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</si>
  <si>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</si>
  <si>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</si>
  <si>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</si>
  <si>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</si>
  <si>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</si>
  <si>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</si>
  <si>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</si>
  <si>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</si>
  <si>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</si>
  <si>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</si>
  <si>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</si>
  <si>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</si>
  <si>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</si>
  <si>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</si>
  <si>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</si>
  <si>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</si>
  <si>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</si>
  <si>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</si>
  <si>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</si>
  <si>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</si>
  <si>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</si>
  <si>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</si>
  <si>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SALDO</t>
  </si>
  <si>
    <t>COMPRAS  A CENTRAL 3  AL 18 DE ENERO 2022</t>
  </si>
  <si>
    <t>COMPRAS  A OBRADOR   3 AL 18 DE ENERO 2022</t>
  </si>
  <si>
    <t>DEBE  CENTRAL A ZAVALETA  3 AL 18 ENERO 2022</t>
  </si>
  <si>
    <t>DEBE  OBRADOR  A ZAVALETA  3 AL 18 ENERO 2022</t>
  </si>
  <si>
    <t xml:space="preserve">  ZAVALETA  ENERO  2022</t>
  </si>
  <si>
    <t>Y HAY UNA NOTA DE NOVIEMBRE DE PAGAR  CENTRAL A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</si>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</sst>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7" tint="0.39997558519241921"/>
        <bgColor indexed="64"/>
      </patternFill>
    </fill>
  </fills>
  <borders count="10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17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0" fontId="0" fillId="9" borderId="77" xfId="0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2" fillId="0" borderId="28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/>
    </xf>
    <xf numFmtId="44" fontId="3" fillId="0" borderId="0" xfId="1" applyFont="1" applyBorder="1"/>
    <xf numFmtId="0" fontId="3" fillId="0" borderId="91" xfId="0" applyFont="1" applyBorder="1" applyAlignment="1">
      <alignment horizontal="center"/>
    </xf>
    <xf numFmtId="0" fontId="3" fillId="0" borderId="92" xfId="0" applyFont="1" applyBorder="1" applyAlignment="1">
      <alignment horizontal="center"/>
    </xf>
    <xf numFmtId="44" fontId="3" fillId="0" borderId="92" xfId="1" applyFont="1" applyBorder="1" applyAlignment="1">
      <alignment horizontal="center"/>
    </xf>
    <xf numFmtId="165" fontId="3" fillId="0" borderId="92" xfId="0" applyNumberFormat="1" applyFont="1" applyBorder="1" applyAlignment="1">
      <alignment horizontal="center"/>
    </xf>
    <xf numFmtId="44" fontId="1" fillId="7" borderId="16" xfId="1" applyFill="1" applyBorder="1"/>
    <xf numFmtId="49" fontId="3" fillId="0" borderId="42" xfId="0" applyNumberFormat="1" applyFont="1" applyBorder="1"/>
    <xf numFmtId="49" fontId="3" fillId="0" borderId="94" xfId="0" applyNumberFormat="1" applyFont="1" applyBorder="1"/>
    <xf numFmtId="49" fontId="3" fillId="0" borderId="5" xfId="0" applyNumberFormat="1" applyFont="1" applyBorder="1" applyAlignment="1">
      <alignment horizontal="center"/>
    </xf>
    <xf numFmtId="44" fontId="3" fillId="0" borderId="5" xfId="1" applyFont="1" applyBorder="1"/>
    <xf numFmtId="165" fontId="3" fillId="0" borderId="5" xfId="0" applyNumberFormat="1" applyFont="1" applyBorder="1" applyAlignment="1">
      <alignment horizontal="center"/>
    </xf>
    <xf numFmtId="44" fontId="3" fillId="0" borderId="96" xfId="1" applyFont="1" applyBorder="1" applyAlignment="1">
      <alignment horizontal="center"/>
    </xf>
    <xf numFmtId="44" fontId="3" fillId="0" borderId="41" xfId="1" applyFont="1" applyBorder="1"/>
    <xf numFmtId="44" fontId="11" fillId="0" borderId="97" xfId="1" applyFont="1" applyBorder="1"/>
    <xf numFmtId="44" fontId="3" fillId="0" borderId="97" xfId="1" applyFont="1" applyBorder="1"/>
    <xf numFmtId="44" fontId="3" fillId="0" borderId="98" xfId="1" applyFont="1" applyBorder="1"/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102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11" fillId="9" borderId="57" xfId="0" applyNumberFormat="1" applyFont="1" applyFill="1" applyBorder="1" applyAlignment="1">
      <alignment horizontal="center" vertical="center" wrapText="1"/>
    </xf>
    <xf numFmtId="49" fontId="11" fillId="9" borderId="77" xfId="0" applyNumberFormat="1" applyFont="1" applyFill="1" applyBorder="1" applyAlignment="1">
      <alignment horizontal="center" vertical="center" wrapText="1"/>
    </xf>
    <xf numFmtId="49" fontId="11" fillId="9" borderId="33" xfId="0" applyNumberFormat="1" applyFont="1" applyFill="1" applyBorder="1" applyAlignment="1">
      <alignment horizontal="center" vertical="center" wrapText="1"/>
    </xf>
    <xf numFmtId="49" fontId="11" fillId="9" borderId="5" xfId="0" applyNumberFormat="1" applyFont="1" applyFill="1" applyBorder="1" applyAlignment="1">
      <alignment horizontal="center" vertical="center" wrapText="1"/>
    </xf>
    <xf numFmtId="44" fontId="11" fillId="19" borderId="100" xfId="1" applyFont="1" applyFill="1" applyBorder="1" applyAlignment="1">
      <alignment horizontal="center" vertical="center"/>
    </xf>
    <xf numFmtId="44" fontId="11" fillId="19" borderId="101" xfId="1" applyFont="1" applyFill="1" applyBorder="1" applyAlignment="1">
      <alignment horizontal="center" vertical="center"/>
    </xf>
    <xf numFmtId="164" fontId="33" fillId="7" borderId="8" xfId="0" applyNumberFormat="1" applyFont="1" applyFill="1" applyBorder="1" applyAlignment="1">
      <alignment horizontal="center" vertical="center" wrapText="1"/>
    </xf>
    <xf numFmtId="164" fontId="33" fillId="7" borderId="93" xfId="0" applyNumberFormat="1" applyFont="1" applyFill="1" applyBorder="1" applyAlignment="1">
      <alignment horizontal="center" vertical="center" wrapText="1"/>
    </xf>
    <xf numFmtId="49" fontId="51" fillId="0" borderId="42" xfId="0" applyNumberFormat="1" applyFont="1" applyBorder="1" applyAlignment="1">
      <alignment horizontal="center"/>
    </xf>
    <xf numFmtId="49" fontId="51" fillId="0" borderId="0" xfId="0" applyNumberFormat="1" applyFont="1" applyBorder="1" applyAlignment="1">
      <alignment horizontal="center"/>
    </xf>
    <xf numFmtId="49" fontId="12" fillId="0" borderId="42" xfId="0" applyNumberFormat="1" applyFont="1" applyBorder="1" applyAlignment="1">
      <alignment horizontal="center"/>
    </xf>
    <xf numFmtId="49" fontId="12" fillId="0" borderId="0" xfId="0" applyNumberFormat="1" applyFont="1" applyBorder="1" applyAlignment="1">
      <alignment horizontal="center"/>
    </xf>
    <xf numFmtId="165" fontId="3" fillId="3" borderId="57" xfId="0" applyNumberFormat="1" applyFont="1" applyFill="1" applyBorder="1" applyAlignment="1">
      <alignment horizontal="center" vertical="center"/>
    </xf>
    <xf numFmtId="165" fontId="3" fillId="3" borderId="33" xfId="0" applyNumberFormat="1" applyFont="1" applyFill="1" applyBorder="1" applyAlignment="1">
      <alignment horizontal="center" vertical="center"/>
    </xf>
    <xf numFmtId="44" fontId="11" fillId="3" borderId="95" xfId="1" applyFont="1" applyFill="1" applyBorder="1" applyAlignment="1">
      <alignment horizontal="center" vertical="center"/>
    </xf>
    <xf numFmtId="44" fontId="11" fillId="3" borderId="99" xfId="1" applyFont="1" applyFill="1" applyBorder="1" applyAlignment="1">
      <alignment horizontal="center" vertical="center"/>
    </xf>
    <xf numFmtId="49" fontId="7" fillId="0" borderId="42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165" fontId="11" fillId="14" borderId="57" xfId="0" applyNumberFormat="1" applyFont="1" applyFill="1" applyBorder="1" applyAlignment="1">
      <alignment horizontal="center" vertical="center"/>
    </xf>
    <xf numFmtId="165" fontId="11" fillId="14" borderId="33" xfId="0" applyNumberFormat="1" applyFont="1" applyFill="1" applyBorder="1" applyAlignment="1">
      <alignment horizontal="center" vertical="center"/>
    </xf>
    <xf numFmtId="44" fontId="11" fillId="14" borderId="95" xfId="1" applyFont="1" applyFill="1" applyBorder="1" applyAlignment="1">
      <alignment horizontal="center" vertical="center"/>
    </xf>
    <xf numFmtId="44" fontId="11" fillId="14" borderId="99" xfId="1" applyFont="1" applyFill="1" applyBorder="1" applyAlignment="1">
      <alignment horizontal="center"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CCFF66"/>
      <color rgb="FF99CCFF"/>
      <color rgb="FF66FFFF"/>
      <color rgb="FF800000"/>
      <color rgb="FF0000FF"/>
      <color rgb="FF6600FF"/>
      <color rgb="FF00FF00"/>
      <color rgb="FF00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3" zoomScale="85" zoomScaleNormal="85" workbookViewId="0">
      <selection activeCell="E60" sqref="E60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448"/>
      <c r="C1" s="450" t="s">
        <v>25</v>
      </c>
      <c r="D1" s="451"/>
      <c r="E1" s="451"/>
      <c r="F1" s="451"/>
      <c r="G1" s="451"/>
      <c r="H1" s="451"/>
      <c r="I1" s="451"/>
      <c r="J1" s="451"/>
      <c r="K1" s="451"/>
      <c r="L1" s="451"/>
      <c r="M1" s="451"/>
    </row>
    <row r="2" spans="1:19" ht="16.5" thickBot="1" x14ac:dyDescent="0.3">
      <c r="B2" s="449"/>
      <c r="C2" s="3"/>
      <c r="H2" s="5"/>
      <c r="I2" s="6"/>
      <c r="J2" s="7"/>
      <c r="L2" s="8"/>
      <c r="M2" s="6"/>
      <c r="N2" s="9"/>
    </row>
    <row r="3" spans="1:19" ht="21.75" thickBot="1" x14ac:dyDescent="0.35">
      <c r="B3" s="452" t="s">
        <v>0</v>
      </c>
      <c r="C3" s="453"/>
      <c r="D3" s="10"/>
      <c r="E3" s="11"/>
      <c r="F3" s="11"/>
      <c r="H3" s="454" t="s">
        <v>26</v>
      </c>
      <c r="I3" s="454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455" t="s">
        <v>2</v>
      </c>
      <c r="F4" s="456"/>
      <c r="H4" s="457" t="s">
        <v>3</v>
      </c>
      <c r="I4" s="458"/>
      <c r="J4" s="19"/>
      <c r="K4" s="166"/>
      <c r="L4" s="20"/>
      <c r="M4" s="21" t="s">
        <v>4</v>
      </c>
      <c r="N4" s="22" t="s">
        <v>5</v>
      </c>
      <c r="P4" s="429" t="s">
        <v>6</v>
      </c>
      <c r="Q4" s="430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ref="P10:P13" si="2">N10+M10+L10+I10+C10</f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ref="P14" si="3">N14+M14+L14+I14+C14</f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431">
        <f>SUM(M5:M38)</f>
        <v>247061</v>
      </c>
      <c r="N39" s="433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432"/>
      <c r="N40" s="434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435" t="s">
        <v>11</v>
      </c>
      <c r="I52" s="436"/>
      <c r="J52" s="100"/>
      <c r="K52" s="437">
        <f>I50+L50</f>
        <v>53873.49</v>
      </c>
      <c r="L52" s="438"/>
      <c r="M52" s="439">
        <f>N39+M39</f>
        <v>419924</v>
      </c>
      <c r="N52" s="440"/>
      <c r="P52" s="34"/>
      <c r="Q52" s="9"/>
    </row>
    <row r="53" spans="1:17" ht="15.75" x14ac:dyDescent="0.25">
      <c r="D53" s="441" t="s">
        <v>12</v>
      </c>
      <c r="E53" s="441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441" t="s">
        <v>95</v>
      </c>
      <c r="E54" s="441"/>
      <c r="F54" s="96">
        <v>-549976.4</v>
      </c>
      <c r="I54" s="442" t="s">
        <v>13</v>
      </c>
      <c r="J54" s="443"/>
      <c r="K54" s="444">
        <f>F56+F57+F58</f>
        <v>-24577.400000000023</v>
      </c>
      <c r="L54" s="445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446">
        <f>-C4</f>
        <v>0</v>
      </c>
      <c r="L56" s="447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424" t="s">
        <v>18</v>
      </c>
      <c r="E58" s="425"/>
      <c r="F58" s="113">
        <v>567389.35</v>
      </c>
      <c r="I58" s="426" t="s">
        <v>97</v>
      </c>
      <c r="J58" s="427"/>
      <c r="K58" s="428">
        <f>K54+K56</f>
        <v>-24577.400000000023</v>
      </c>
      <c r="L58" s="428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F24"/>
  <sheetViews>
    <sheetView topLeftCell="A11" workbookViewId="0">
      <selection activeCell="J17" sqref="J17"/>
    </sheetView>
  </sheetViews>
  <sheetFormatPr baseColWidth="10" defaultRowHeight="15" x14ac:dyDescent="0.25"/>
  <cols>
    <col min="1" max="1" width="3" customWidth="1"/>
    <col min="2" max="2" width="13.42578125" style="98" bestFit="1" customWidth="1"/>
    <col min="3" max="3" width="14.7109375" customWidth="1"/>
    <col min="4" max="4" width="17.5703125" style="4" bestFit="1" customWidth="1"/>
    <col min="5" max="5" width="12.42578125" style="257" bestFit="1" customWidth="1"/>
    <col min="6" max="6" width="19.5703125" style="4" customWidth="1"/>
  </cols>
  <sheetData>
    <row r="1" spans="2:6" ht="42.75" customHeight="1" thickBot="1" x14ac:dyDescent="0.3">
      <c r="B1" s="155"/>
      <c r="C1" s="498" t="s">
        <v>320</v>
      </c>
      <c r="D1" s="498"/>
      <c r="E1" s="499"/>
      <c r="F1" s="387"/>
    </row>
    <row r="2" spans="2:6" ht="15.75" x14ac:dyDescent="0.25">
      <c r="B2" s="383"/>
      <c r="C2" s="384"/>
      <c r="D2" s="385"/>
      <c r="E2" s="386"/>
      <c r="F2" s="393"/>
    </row>
    <row r="3" spans="2:6" ht="15.75" x14ac:dyDescent="0.25">
      <c r="B3" s="388"/>
      <c r="C3" s="381"/>
      <c r="D3" s="382"/>
      <c r="E3" s="252"/>
      <c r="F3" s="394"/>
    </row>
    <row r="4" spans="2:6" ht="18.75" x14ac:dyDescent="0.3">
      <c r="B4" s="500" t="s">
        <v>316</v>
      </c>
      <c r="C4" s="501"/>
      <c r="D4" s="501"/>
      <c r="E4" s="501"/>
      <c r="F4" s="395">
        <v>499853.16</v>
      </c>
    </row>
    <row r="5" spans="2:6" ht="15.75" x14ac:dyDescent="0.25">
      <c r="B5" s="388"/>
      <c r="C5" s="381"/>
      <c r="D5" s="382"/>
      <c r="E5" s="252"/>
      <c r="F5" s="396">
        <v>0</v>
      </c>
    </row>
    <row r="6" spans="2:6" ht="18.75" x14ac:dyDescent="0.3">
      <c r="B6" s="502" t="s">
        <v>317</v>
      </c>
      <c r="C6" s="503"/>
      <c r="D6" s="503"/>
      <c r="E6" s="503"/>
      <c r="F6" s="395">
        <v>781251.72</v>
      </c>
    </row>
    <row r="7" spans="2:6" ht="16.5" thickBot="1" x14ac:dyDescent="0.3">
      <c r="B7" s="388"/>
      <c r="C7" s="381"/>
      <c r="D7" s="382"/>
      <c r="E7" s="252"/>
      <c r="F7" s="397">
        <v>0</v>
      </c>
    </row>
    <row r="8" spans="2:6" ht="15.75" x14ac:dyDescent="0.25">
      <c r="B8" s="388"/>
      <c r="C8" s="381"/>
      <c r="D8" s="382"/>
      <c r="E8" s="504" t="s">
        <v>315</v>
      </c>
      <c r="F8" s="506">
        <f>SUM(F4:F7)</f>
        <v>1281104.8799999999</v>
      </c>
    </row>
    <row r="9" spans="2:6" ht="16.5" thickBot="1" x14ac:dyDescent="0.3">
      <c r="B9" s="388"/>
      <c r="C9" s="381"/>
      <c r="D9" s="382"/>
      <c r="E9" s="505"/>
      <c r="F9" s="507"/>
    </row>
    <row r="10" spans="2:6" ht="15.75" x14ac:dyDescent="0.25">
      <c r="B10" s="388"/>
      <c r="C10" s="381"/>
      <c r="D10" s="382"/>
      <c r="E10" s="252"/>
      <c r="F10" s="394"/>
    </row>
    <row r="11" spans="2:6" ht="15.75" x14ac:dyDescent="0.25">
      <c r="B11" s="388"/>
      <c r="C11" s="381"/>
      <c r="D11" s="382"/>
      <c r="E11" s="252"/>
      <c r="F11" s="394"/>
    </row>
    <row r="12" spans="2:6" ht="15.75" x14ac:dyDescent="0.25">
      <c r="B12" s="388"/>
      <c r="C12" s="381"/>
      <c r="D12" s="382"/>
      <c r="E12" s="252"/>
      <c r="F12" s="394"/>
    </row>
    <row r="13" spans="2:6" ht="18.75" x14ac:dyDescent="0.3">
      <c r="B13" s="508" t="s">
        <v>318</v>
      </c>
      <c r="C13" s="509"/>
      <c r="D13" s="509"/>
      <c r="E13" s="509"/>
      <c r="F13" s="395">
        <v>255460.4</v>
      </c>
    </row>
    <row r="14" spans="2:6" ht="15.75" x14ac:dyDescent="0.25">
      <c r="B14" s="388"/>
      <c r="C14" s="381"/>
      <c r="D14" s="382"/>
      <c r="E14" s="252"/>
      <c r="F14" s="396">
        <v>0</v>
      </c>
    </row>
    <row r="15" spans="2:6" ht="18.75" x14ac:dyDescent="0.3">
      <c r="B15" s="508" t="s">
        <v>319</v>
      </c>
      <c r="C15" s="509"/>
      <c r="D15" s="509"/>
      <c r="E15" s="509"/>
      <c r="F15" s="395">
        <v>6037.34</v>
      </c>
    </row>
    <row r="16" spans="2:6" ht="16.5" thickBot="1" x14ac:dyDescent="0.3">
      <c r="B16" s="388"/>
      <c r="C16" s="381"/>
      <c r="D16" s="382"/>
      <c r="E16" s="252"/>
      <c r="F16" s="397">
        <v>0</v>
      </c>
    </row>
    <row r="17" spans="2:6" ht="18.75" customHeight="1" x14ac:dyDescent="0.25">
      <c r="B17" s="388"/>
      <c r="C17" s="381"/>
      <c r="D17" s="382"/>
      <c r="E17" s="510" t="s">
        <v>315</v>
      </c>
      <c r="F17" s="512">
        <f>SUM(F13:F16)</f>
        <v>261497.74</v>
      </c>
    </row>
    <row r="18" spans="2:6" ht="16.5" thickBot="1" x14ac:dyDescent="0.3">
      <c r="B18" s="388"/>
      <c r="C18" s="381"/>
      <c r="D18" s="382"/>
      <c r="E18" s="511"/>
      <c r="F18" s="513"/>
    </row>
    <row r="19" spans="2:6" ht="15.75" x14ac:dyDescent="0.25">
      <c r="B19" s="388"/>
      <c r="C19" s="381"/>
      <c r="D19" s="382"/>
      <c r="E19" s="252"/>
      <c r="F19" s="394"/>
    </row>
    <row r="20" spans="2:6" ht="15.75" x14ac:dyDescent="0.25">
      <c r="B20" s="388"/>
      <c r="C20" s="381"/>
      <c r="D20" s="382"/>
      <c r="E20" s="252"/>
      <c r="F20" s="394"/>
    </row>
    <row r="21" spans="2:6" ht="16.5" thickBot="1" x14ac:dyDescent="0.3">
      <c r="B21" s="389"/>
      <c r="C21" s="390"/>
      <c r="D21" s="391"/>
      <c r="E21" s="392"/>
      <c r="F21" s="394"/>
    </row>
    <row r="22" spans="2:6" x14ac:dyDescent="0.25">
      <c r="B22" s="492" t="s">
        <v>321</v>
      </c>
      <c r="C22" s="493"/>
      <c r="D22" s="493"/>
      <c r="E22" s="493"/>
      <c r="F22" s="496">
        <v>12020</v>
      </c>
    </row>
    <row r="23" spans="2:6" ht="15.75" thickBot="1" x14ac:dyDescent="0.3">
      <c r="B23" s="494"/>
      <c r="C23" s="495"/>
      <c r="D23" s="495"/>
      <c r="E23" s="495"/>
      <c r="F23" s="497"/>
    </row>
    <row r="24" spans="2:6" ht="15.75" x14ac:dyDescent="0.25">
      <c r="B24" s="355"/>
      <c r="C24" s="356"/>
      <c r="D24" s="96"/>
      <c r="E24" s="374"/>
      <c r="F24" s="394"/>
    </row>
  </sheetData>
  <mergeCells count="11">
    <mergeCell ref="B22:E23"/>
    <mergeCell ref="F22:F23"/>
    <mergeCell ref="C1:E1"/>
    <mergeCell ref="B4:E4"/>
    <mergeCell ref="B6:E6"/>
    <mergeCell ref="E8:E9"/>
    <mergeCell ref="F8:F9"/>
    <mergeCell ref="B13:E13"/>
    <mergeCell ref="B15:E15"/>
    <mergeCell ref="E17:E18"/>
    <mergeCell ref="F17:F18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1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8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7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459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460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448"/>
      <c r="C1" s="450" t="s">
        <v>208</v>
      </c>
      <c r="D1" s="451"/>
      <c r="E1" s="451"/>
      <c r="F1" s="451"/>
      <c r="G1" s="451"/>
      <c r="H1" s="451"/>
      <c r="I1" s="451"/>
      <c r="J1" s="451"/>
      <c r="K1" s="451"/>
      <c r="L1" s="451"/>
      <c r="M1" s="451"/>
    </row>
    <row r="2" spans="1:25" ht="16.5" thickBot="1" x14ac:dyDescent="0.3">
      <c r="B2" s="44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52" t="s">
        <v>0</v>
      </c>
      <c r="C3" s="453"/>
      <c r="D3" s="10"/>
      <c r="E3" s="11"/>
      <c r="F3" s="11"/>
      <c r="H3" s="454" t="s">
        <v>26</v>
      </c>
      <c r="I3" s="454"/>
      <c r="K3" s="165"/>
      <c r="L3" s="13"/>
      <c r="M3" s="14"/>
      <c r="P3" s="478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455" t="s">
        <v>2</v>
      </c>
      <c r="F4" s="456"/>
      <c r="H4" s="457" t="s">
        <v>3</v>
      </c>
      <c r="I4" s="458"/>
      <c r="J4" s="19"/>
      <c r="K4" s="166"/>
      <c r="L4" s="20"/>
      <c r="M4" s="21" t="s">
        <v>4</v>
      </c>
      <c r="N4" s="22" t="s">
        <v>5</v>
      </c>
      <c r="P4" s="479"/>
      <c r="Q4" s="286" t="s">
        <v>209</v>
      </c>
      <c r="W4" s="461" t="s">
        <v>124</v>
      </c>
      <c r="X4" s="461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461"/>
      <c r="X5" s="461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ref="P10:P14" si="2">N10+M10+L10+I10+C10</f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465">
        <f t="shared" ref="W19" si="3"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466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467"/>
      <c r="X21" s="467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468"/>
      <c r="X23" s="468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468"/>
      <c r="X24" s="468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469"/>
      <c r="X25" s="469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469"/>
      <c r="X26" s="469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462"/>
      <c r="X27" s="463"/>
      <c r="Y27" s="464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463"/>
      <c r="X28" s="463"/>
      <c r="Y28" s="464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1"/>
      <c r="Y29" s="312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480">
        <f t="shared" ref="M36" si="4">SUM(M5:M35)</f>
        <v>321168.83</v>
      </c>
      <c r="N36" s="482">
        <f t="shared" ref="N36" si="5">SUM(N5:N35)</f>
        <v>467016</v>
      </c>
      <c r="O36" s="276"/>
      <c r="P36" s="277">
        <v>0</v>
      </c>
      <c r="Q36" s="484">
        <f t="shared" ref="Q36" si="6"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481"/>
      <c r="N37" s="483"/>
      <c r="O37" s="276"/>
      <c r="P37" s="277">
        <v>0</v>
      </c>
      <c r="Q37" s="485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35" t="s">
        <v>11</v>
      </c>
      <c r="I52" s="436"/>
      <c r="J52" s="100"/>
      <c r="K52" s="437">
        <f>I50+L50</f>
        <v>71911.59</v>
      </c>
      <c r="L52" s="470"/>
      <c r="M52" s="272"/>
      <c r="N52" s="272"/>
      <c r="P52" s="34"/>
      <c r="Q52" s="13"/>
    </row>
    <row r="53" spans="1:17" ht="16.5" thickBot="1" x14ac:dyDescent="0.3">
      <c r="D53" s="441" t="s">
        <v>12</v>
      </c>
      <c r="E53" s="441"/>
      <c r="F53" s="313">
        <f>F50-K52-C50</f>
        <v>-25952.549999999814</v>
      </c>
      <c r="I53" s="102"/>
      <c r="J53" s="103"/>
    </row>
    <row r="54" spans="1:17" ht="18.75" x14ac:dyDescent="0.3">
      <c r="D54" s="471" t="s">
        <v>95</v>
      </c>
      <c r="E54" s="471"/>
      <c r="F54" s="111">
        <v>-706888.38</v>
      </c>
      <c r="I54" s="442" t="s">
        <v>13</v>
      </c>
      <c r="J54" s="443"/>
      <c r="K54" s="444">
        <f>F56+F57+F58</f>
        <v>1308778.3500000003</v>
      </c>
      <c r="L54" s="444"/>
      <c r="M54" s="472" t="s">
        <v>211</v>
      </c>
      <c r="N54" s="473"/>
      <c r="O54" s="473"/>
      <c r="P54" s="473"/>
      <c r="Q54" s="474"/>
    </row>
    <row r="55" spans="1:17" ht="19.5" thickBot="1" x14ac:dyDescent="0.35">
      <c r="D55" s="314" t="s">
        <v>94</v>
      </c>
      <c r="E55" s="315"/>
      <c r="F55" s="316">
        <v>-164725.34</v>
      </c>
      <c r="I55" s="105"/>
      <c r="J55" s="106"/>
      <c r="K55" s="178"/>
      <c r="L55" s="107"/>
      <c r="M55" s="475"/>
      <c r="N55" s="476"/>
      <c r="O55" s="476"/>
      <c r="P55" s="476"/>
      <c r="Q55" s="477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446">
        <f>-C4</f>
        <v>-567389.35</v>
      </c>
      <c r="L56" s="447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424" t="s">
        <v>18</v>
      </c>
      <c r="E58" s="425"/>
      <c r="F58" s="113">
        <v>2142307.62</v>
      </c>
      <c r="I58" s="426" t="s">
        <v>198</v>
      </c>
      <c r="J58" s="427"/>
      <c r="K58" s="428">
        <f>K54+K56</f>
        <v>741389.00000000035</v>
      </c>
      <c r="L58" s="42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A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9"/>
      <c r="M1" s="303"/>
      <c r="N1" s="305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9" t="s">
        <v>20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6"/>
      <c r="J3" s="307"/>
      <c r="K3" s="308"/>
      <c r="L3" s="371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2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2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2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2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2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2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2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2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2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2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2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2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2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2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2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2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2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2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2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2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2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2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2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2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2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2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2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2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2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2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2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2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7">
        <v>44536</v>
      </c>
      <c r="E36" s="263">
        <v>440783.04</v>
      </c>
      <c r="F36" s="366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2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2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2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2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2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2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2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2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486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487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J7" workbookViewId="0">
      <selection activeCell="U23" sqref="U2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8"/>
      <c r="C1" s="450" t="s">
        <v>208</v>
      </c>
      <c r="D1" s="451"/>
      <c r="E1" s="451"/>
      <c r="F1" s="451"/>
      <c r="G1" s="451"/>
      <c r="H1" s="451"/>
      <c r="I1" s="451"/>
      <c r="J1" s="451"/>
      <c r="K1" s="451"/>
      <c r="L1" s="451"/>
      <c r="M1" s="451"/>
    </row>
    <row r="2" spans="1:25" ht="16.5" thickBot="1" x14ac:dyDescent="0.3">
      <c r="B2" s="44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52" t="s">
        <v>0</v>
      </c>
      <c r="C3" s="453"/>
      <c r="D3" s="10"/>
      <c r="E3" s="11"/>
      <c r="F3" s="11"/>
      <c r="H3" s="454" t="s">
        <v>26</v>
      </c>
      <c r="I3" s="454"/>
      <c r="K3" s="165"/>
      <c r="L3" s="13"/>
      <c r="M3" s="14"/>
      <c r="P3" s="478" t="s">
        <v>6</v>
      </c>
      <c r="R3" s="488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455" t="s">
        <v>2</v>
      </c>
      <c r="F4" s="456"/>
      <c r="H4" s="457" t="s">
        <v>3</v>
      </c>
      <c r="I4" s="458"/>
      <c r="J4" s="19"/>
      <c r="K4" s="166"/>
      <c r="L4" s="20"/>
      <c r="M4" s="21" t="s">
        <v>4</v>
      </c>
      <c r="N4" s="22" t="s">
        <v>5</v>
      </c>
      <c r="P4" s="479"/>
      <c r="Q4" s="323" t="s">
        <v>217</v>
      </c>
      <c r="R4" s="489"/>
      <c r="W4" s="461" t="s">
        <v>124</v>
      </c>
      <c r="X4" s="461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9"/>
      <c r="P5" s="34">
        <f>N5+M5+L5+I5+C5</f>
        <v>68001.14</v>
      </c>
      <c r="Q5" s="326">
        <f>P5-F5</f>
        <v>0.13999999999941792</v>
      </c>
      <c r="R5" s="324">
        <v>1146750</v>
      </c>
      <c r="S5" s="325" t="s">
        <v>213</v>
      </c>
      <c r="W5" s="461"/>
      <c r="X5" s="461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6">
        <f>P6-F6</f>
        <v>0</v>
      </c>
      <c r="R6" s="320">
        <v>0</v>
      </c>
      <c r="S6" s="147"/>
      <c r="U6" s="327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8">
        <f t="shared" ref="Q7:Q35" si="1">P7-F7</f>
        <v>0.30000000000291038</v>
      </c>
      <c r="R7" s="320">
        <v>0</v>
      </c>
      <c r="S7" s="147"/>
      <c r="U7" s="328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8">
        <f t="shared" si="1"/>
        <v>0.20999999999185093</v>
      </c>
      <c r="R8" s="320">
        <v>0</v>
      </c>
      <c r="S8" s="147"/>
      <c r="U8" s="328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>N9+M9+L9+I9+C9</f>
        <v>66009</v>
      </c>
      <c r="Q9" s="318">
        <f t="shared" si="1"/>
        <v>0</v>
      </c>
      <c r="R9" s="320">
        <v>0</v>
      </c>
      <c r="S9" s="147"/>
      <c r="U9" s="328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ref="P10:P14" si="2">N10+M10+L10+I10+C10</f>
        <v>71912.61</v>
      </c>
      <c r="Q10" s="318">
        <f t="shared" si="1"/>
        <v>-0.38999999999941792</v>
      </c>
      <c r="R10" s="320">
        <v>0</v>
      </c>
      <c r="S10" s="147"/>
      <c r="U10" s="328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8">
        <f t="shared" si="1"/>
        <v>0</v>
      </c>
      <c r="R11" s="320">
        <v>0</v>
      </c>
      <c r="S11" s="147"/>
      <c r="U11" s="328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9" t="s">
        <v>225</v>
      </c>
      <c r="P12" s="39">
        <f t="shared" si="2"/>
        <v>69062</v>
      </c>
      <c r="Q12" s="318">
        <f t="shared" si="1"/>
        <v>0</v>
      </c>
      <c r="R12" s="320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8">
        <f t="shared" si="1"/>
        <v>0</v>
      </c>
      <c r="R13" s="320">
        <v>0</v>
      </c>
      <c r="S13" s="317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8">
        <f t="shared" si="1"/>
        <v>-0.19999999999708962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8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1" t="s">
        <v>229</v>
      </c>
      <c r="P16" s="39">
        <f t="shared" si="0"/>
        <v>142443</v>
      </c>
      <c r="Q16" s="318">
        <f>P16-F16-49100</f>
        <v>-150</v>
      </c>
      <c r="R16" s="330">
        <v>49100</v>
      </c>
      <c r="S16" s="332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6">
        <f t="shared" si="1"/>
        <v>150.5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8">
        <f t="shared" si="1"/>
        <v>-601.5</v>
      </c>
      <c r="R19" s="320">
        <v>0</v>
      </c>
      <c r="S19" s="147"/>
      <c r="W19" s="465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8">
        <f t="shared" si="1"/>
        <v>0</v>
      </c>
      <c r="R20" s="320">
        <v>0</v>
      </c>
      <c r="S20" s="147"/>
      <c r="W20" s="466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8">
        <f t="shared" si="1"/>
        <v>0</v>
      </c>
      <c r="R21" s="320">
        <v>0</v>
      </c>
      <c r="S21" s="147"/>
      <c r="W21" s="467"/>
      <c r="X21" s="467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8">
        <f t="shared" si="1"/>
        <v>0</v>
      </c>
      <c r="R23" s="320">
        <v>0</v>
      </c>
      <c r="S23" s="147"/>
      <c r="W23" s="468"/>
      <c r="X23" s="468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3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4" t="s">
        <v>236</v>
      </c>
      <c r="K24" s="173"/>
      <c r="L24" s="52"/>
      <c r="M24" s="335">
        <v>0</v>
      </c>
      <c r="N24" s="336">
        <v>0</v>
      </c>
      <c r="P24" s="39">
        <f t="shared" si="0"/>
        <v>0</v>
      </c>
      <c r="Q24" s="318">
        <f t="shared" si="1"/>
        <v>0</v>
      </c>
      <c r="R24" s="320">
        <v>0</v>
      </c>
      <c r="S24" s="147"/>
      <c r="W24" s="468"/>
      <c r="X24" s="468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8">
        <f t="shared" si="1"/>
        <v>0</v>
      </c>
      <c r="R25" s="320">
        <v>0</v>
      </c>
      <c r="W25" s="469"/>
      <c r="X25" s="469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8">
        <f t="shared" si="1"/>
        <v>0</v>
      </c>
      <c r="R26" s="320">
        <v>0</v>
      </c>
      <c r="W26" s="469"/>
      <c r="X26" s="469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8">
        <f t="shared" si="1"/>
        <v>0</v>
      </c>
      <c r="R27" s="320">
        <v>0</v>
      </c>
      <c r="U27" s="1">
        <v>4102</v>
      </c>
      <c r="V27" t="s">
        <v>240</v>
      </c>
      <c r="W27" s="462"/>
      <c r="X27" s="463"/>
      <c r="Y27" s="464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8">
        <f t="shared" si="1"/>
        <v>3</v>
      </c>
      <c r="R28" s="320">
        <v>0</v>
      </c>
      <c r="U28" s="1">
        <v>60</v>
      </c>
      <c r="V28" t="s">
        <v>240</v>
      </c>
      <c r="W28" s="463"/>
      <c r="X28" s="463"/>
      <c r="Y28" s="464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8">
        <f t="shared" si="1"/>
        <v>0</v>
      </c>
      <c r="R29" s="320">
        <v>0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404">
        <f t="shared" si="1"/>
        <v>-13665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5" t="s">
        <v>236</v>
      </c>
      <c r="E31" s="339">
        <v>44562</v>
      </c>
      <c r="F31" s="346">
        <v>0</v>
      </c>
      <c r="G31" s="340"/>
      <c r="H31" s="341">
        <v>44562</v>
      </c>
      <c r="I31" s="347">
        <v>0</v>
      </c>
      <c r="J31" s="342" t="s">
        <v>236</v>
      </c>
      <c r="K31" s="343"/>
      <c r="L31" s="344"/>
      <c r="M31" s="335">
        <v>0</v>
      </c>
      <c r="N31" s="336">
        <v>0</v>
      </c>
      <c r="P31" s="34">
        <f t="shared" si="0"/>
        <v>0</v>
      </c>
      <c r="Q31" s="287">
        <f t="shared" si="1"/>
        <v>0</v>
      </c>
      <c r="R31" s="322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322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480">
        <f t="shared" ref="M36" si="4">SUM(M5:M35)</f>
        <v>1077791.3</v>
      </c>
      <c r="N36" s="482">
        <f t="shared" ref="N36" si="5">SUM(N5:N35)</f>
        <v>936398</v>
      </c>
      <c r="O36" s="276"/>
      <c r="P36" s="277">
        <v>0</v>
      </c>
      <c r="Q36" s="484">
        <f t="shared" ref="Q36" si="6"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481"/>
      <c r="N37" s="483"/>
      <c r="O37" s="276"/>
      <c r="P37" s="277">
        <v>0</v>
      </c>
      <c r="Q37" s="485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35" t="s">
        <v>11</v>
      </c>
      <c r="I52" s="436"/>
      <c r="J52" s="100"/>
      <c r="K52" s="437">
        <f>I50+L50</f>
        <v>90750.75</v>
      </c>
      <c r="L52" s="470"/>
      <c r="M52" s="272"/>
      <c r="N52" s="272"/>
      <c r="P52" s="34"/>
      <c r="Q52" s="13"/>
    </row>
    <row r="53" spans="1:17" ht="16.5" thickBot="1" x14ac:dyDescent="0.3">
      <c r="D53" s="441" t="s">
        <v>12</v>
      </c>
      <c r="E53" s="441"/>
      <c r="F53" s="313">
        <f>F50-K52-C50</f>
        <v>1739855.03</v>
      </c>
      <c r="I53" s="102"/>
      <c r="J53" s="103"/>
    </row>
    <row r="54" spans="1:17" ht="18.75" x14ac:dyDescent="0.3">
      <c r="D54" s="471" t="s">
        <v>95</v>
      </c>
      <c r="E54" s="471"/>
      <c r="F54" s="111">
        <v>-1567070.66</v>
      </c>
      <c r="I54" s="442" t="s">
        <v>13</v>
      </c>
      <c r="J54" s="443"/>
      <c r="K54" s="444">
        <f>F56+F57+F58</f>
        <v>703192.8600000001</v>
      </c>
      <c r="L54" s="444"/>
      <c r="M54" s="472" t="s">
        <v>211</v>
      </c>
      <c r="N54" s="473"/>
      <c r="O54" s="473"/>
      <c r="P54" s="473"/>
      <c r="Q54" s="474"/>
    </row>
    <row r="55" spans="1:17" ht="19.5" thickBot="1" x14ac:dyDescent="0.35">
      <c r="D55" s="314" t="s">
        <v>94</v>
      </c>
      <c r="E55" s="315"/>
      <c r="F55" s="316">
        <v>-590104.74</v>
      </c>
      <c r="I55" s="105"/>
      <c r="J55" s="106"/>
      <c r="K55" s="178"/>
      <c r="L55" s="107"/>
      <c r="M55" s="475"/>
      <c r="N55" s="476"/>
      <c r="O55" s="476"/>
      <c r="P55" s="476"/>
      <c r="Q55" s="477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446">
        <f>-C4</f>
        <v>-567389.35</v>
      </c>
      <c r="L56" s="447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424" t="s">
        <v>18</v>
      </c>
      <c r="E58" s="425"/>
      <c r="F58" s="113">
        <v>754143.23</v>
      </c>
      <c r="I58" s="426" t="s">
        <v>198</v>
      </c>
      <c r="J58" s="427"/>
      <c r="K58" s="428">
        <f>K54+K56</f>
        <v>135803.51000000013</v>
      </c>
      <c r="L58" s="42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A16" workbookViewId="0">
      <selection activeCell="L77" sqref="L77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3"/>
      <c r="E1" s="292"/>
      <c r="F1" s="380" t="s">
        <v>314</v>
      </c>
      <c r="I1" s="301" t="s">
        <v>91</v>
      </c>
      <c r="J1" s="302"/>
      <c r="K1" s="303"/>
      <c r="L1" s="369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370" t="s">
        <v>22</v>
      </c>
      <c r="M2" s="299" t="s">
        <v>23</v>
      </c>
      <c r="N2" s="310" t="s">
        <v>210</v>
      </c>
    </row>
    <row r="3" spans="1:14" ht="15.75" x14ac:dyDescent="0.25">
      <c r="A3" s="355" t="s">
        <v>195</v>
      </c>
      <c r="B3" s="356" t="s">
        <v>266</v>
      </c>
      <c r="C3" s="96">
        <v>7068.6</v>
      </c>
      <c r="D3" s="374">
        <v>44560</v>
      </c>
      <c r="E3" s="96">
        <v>7068.6</v>
      </c>
      <c r="F3" s="183">
        <f>C3-E3</f>
        <v>0</v>
      </c>
      <c r="I3" s="349" t="s">
        <v>195</v>
      </c>
      <c r="J3" s="348">
        <v>7950</v>
      </c>
      <c r="K3" s="350">
        <v>563.79999999999995</v>
      </c>
      <c r="L3" s="418">
        <v>44580</v>
      </c>
      <c r="M3" s="420">
        <v>563.79999999999995</v>
      </c>
      <c r="N3" s="183">
        <f>K3-M3</f>
        <v>0</v>
      </c>
    </row>
    <row r="4" spans="1:14" ht="18.75" x14ac:dyDescent="0.3">
      <c r="A4" s="355" t="s">
        <v>195</v>
      </c>
      <c r="B4" s="356" t="s">
        <v>267</v>
      </c>
      <c r="C4" s="96">
        <v>11495.4</v>
      </c>
      <c r="D4" s="374">
        <v>44560</v>
      </c>
      <c r="E4" s="96">
        <v>11495.4</v>
      </c>
      <c r="F4" s="137">
        <f>F3+C4-E4</f>
        <v>0</v>
      </c>
      <c r="G4" s="138"/>
      <c r="I4" s="349" t="s">
        <v>195</v>
      </c>
      <c r="J4" s="348">
        <v>7944</v>
      </c>
      <c r="K4" s="350">
        <v>2032.08</v>
      </c>
      <c r="L4" s="419">
        <v>44580</v>
      </c>
      <c r="M4" s="420">
        <v>2032.08</v>
      </c>
      <c r="N4" s="137">
        <f>N3+K4-M4</f>
        <v>0</v>
      </c>
    </row>
    <row r="5" spans="1:14" ht="15.75" x14ac:dyDescent="0.25">
      <c r="A5" s="355" t="s">
        <v>247</v>
      </c>
      <c r="B5" s="356" t="s">
        <v>268</v>
      </c>
      <c r="C5" s="96">
        <v>276755.14</v>
      </c>
      <c r="D5" s="374">
        <v>44560</v>
      </c>
      <c r="E5" s="96">
        <v>276755.14</v>
      </c>
      <c r="F5" s="137">
        <f t="shared" ref="F5:F68" si="0">F4+C5-E5</f>
        <v>0</v>
      </c>
      <c r="I5" s="349" t="s">
        <v>195</v>
      </c>
      <c r="J5" s="348">
        <v>7952</v>
      </c>
      <c r="K5" s="350">
        <v>1756.48</v>
      </c>
      <c r="L5" s="419">
        <v>44580</v>
      </c>
      <c r="M5" s="420">
        <v>1756.48</v>
      </c>
      <c r="N5" s="137">
        <f t="shared" ref="N5:N56" si="1">N4+K5-M5</f>
        <v>0</v>
      </c>
    </row>
    <row r="6" spans="1:14" ht="15.75" x14ac:dyDescent="0.25">
      <c r="A6" s="355" t="s">
        <v>247</v>
      </c>
      <c r="B6" s="356" t="s">
        <v>269</v>
      </c>
      <c r="C6" s="96">
        <v>62881.4</v>
      </c>
      <c r="D6" s="374">
        <v>44560</v>
      </c>
      <c r="E6" s="96">
        <v>62881.4</v>
      </c>
      <c r="F6" s="137">
        <f t="shared" si="0"/>
        <v>0</v>
      </c>
      <c r="I6" s="349" t="s">
        <v>195</v>
      </c>
      <c r="J6" s="348">
        <v>7951</v>
      </c>
      <c r="K6" s="350">
        <v>7340.96</v>
      </c>
      <c r="L6" s="419">
        <v>44580</v>
      </c>
      <c r="M6" s="420">
        <v>7340.96</v>
      </c>
      <c r="N6" s="137">
        <f t="shared" si="1"/>
        <v>0</v>
      </c>
    </row>
    <row r="7" spans="1:14" ht="15.75" x14ac:dyDescent="0.25">
      <c r="A7" s="355" t="s">
        <v>248</v>
      </c>
      <c r="B7" s="356" t="s">
        <v>270</v>
      </c>
      <c r="C7" s="96">
        <v>7868.1</v>
      </c>
      <c r="D7" s="374">
        <v>44560</v>
      </c>
      <c r="E7" s="96">
        <v>7868.1</v>
      </c>
      <c r="F7" s="137">
        <f t="shared" si="0"/>
        <v>0</v>
      </c>
      <c r="I7" s="349" t="s">
        <v>247</v>
      </c>
      <c r="J7" s="348">
        <v>7956</v>
      </c>
      <c r="K7" s="350">
        <v>1744.64</v>
      </c>
      <c r="L7" s="419">
        <v>44580</v>
      </c>
      <c r="M7" s="420">
        <v>1744.64</v>
      </c>
      <c r="N7" s="137">
        <f t="shared" si="1"/>
        <v>0</v>
      </c>
    </row>
    <row r="8" spans="1:14" ht="15.75" x14ac:dyDescent="0.25">
      <c r="A8" s="355" t="s">
        <v>249</v>
      </c>
      <c r="B8" s="356" t="s">
        <v>271</v>
      </c>
      <c r="C8" s="96">
        <v>22425</v>
      </c>
      <c r="D8" s="374">
        <v>44560</v>
      </c>
      <c r="E8" s="96">
        <v>22425</v>
      </c>
      <c r="F8" s="137">
        <f t="shared" si="0"/>
        <v>0</v>
      </c>
      <c r="I8" s="349" t="s">
        <v>248</v>
      </c>
      <c r="J8" s="348">
        <v>7961</v>
      </c>
      <c r="K8" s="350">
        <v>6212.5</v>
      </c>
      <c r="L8" s="419">
        <v>44580</v>
      </c>
      <c r="M8" s="420">
        <v>6212.5</v>
      </c>
      <c r="N8" s="137">
        <f t="shared" si="1"/>
        <v>0</v>
      </c>
    </row>
    <row r="9" spans="1:14" ht="15.75" x14ac:dyDescent="0.25">
      <c r="A9" s="355" t="s">
        <v>250</v>
      </c>
      <c r="B9" s="356" t="s">
        <v>272</v>
      </c>
      <c r="C9" s="96">
        <v>46727.4</v>
      </c>
      <c r="D9" s="374">
        <v>44560</v>
      </c>
      <c r="E9" s="96">
        <v>46727.4</v>
      </c>
      <c r="F9" s="137">
        <f t="shared" si="0"/>
        <v>0</v>
      </c>
      <c r="I9" s="349" t="s">
        <v>249</v>
      </c>
      <c r="J9" s="348">
        <v>7971</v>
      </c>
      <c r="K9" s="350">
        <v>11903.89</v>
      </c>
      <c r="L9" s="419">
        <v>44580</v>
      </c>
      <c r="M9" s="420">
        <v>11903.89</v>
      </c>
      <c r="N9" s="137">
        <f t="shared" si="1"/>
        <v>0</v>
      </c>
    </row>
    <row r="10" spans="1:14" ht="18.75" x14ac:dyDescent="0.3">
      <c r="A10" s="355" t="s">
        <v>250</v>
      </c>
      <c r="B10" s="356" t="s">
        <v>273</v>
      </c>
      <c r="C10" s="96">
        <v>8457.5</v>
      </c>
      <c r="D10" s="374">
        <v>44560</v>
      </c>
      <c r="E10" s="96">
        <v>8457.5</v>
      </c>
      <c r="F10" s="137">
        <f t="shared" si="0"/>
        <v>0</v>
      </c>
      <c r="G10" s="138"/>
      <c r="I10" s="349" t="s">
        <v>249</v>
      </c>
      <c r="J10" s="348">
        <v>7972</v>
      </c>
      <c r="K10" s="350">
        <v>36560.6</v>
      </c>
      <c r="L10" s="419">
        <v>44580</v>
      </c>
      <c r="M10" s="420">
        <v>36560.6</v>
      </c>
      <c r="N10" s="137">
        <f t="shared" si="1"/>
        <v>0</v>
      </c>
    </row>
    <row r="11" spans="1:14" ht="15.75" x14ac:dyDescent="0.25">
      <c r="A11" s="355" t="s">
        <v>251</v>
      </c>
      <c r="B11" s="356" t="s">
        <v>274</v>
      </c>
      <c r="C11" s="96">
        <v>112011.05</v>
      </c>
      <c r="D11" s="374">
        <v>44560</v>
      </c>
      <c r="E11" s="96">
        <v>112011.05</v>
      </c>
      <c r="F11" s="137">
        <f t="shared" si="0"/>
        <v>0</v>
      </c>
      <c r="I11" s="349" t="s">
        <v>250</v>
      </c>
      <c r="J11" s="348">
        <v>7975</v>
      </c>
      <c r="K11" s="350">
        <v>3349.24</v>
      </c>
      <c r="L11" s="419">
        <v>44580</v>
      </c>
      <c r="M11" s="420">
        <v>3349.24</v>
      </c>
      <c r="N11" s="137">
        <f t="shared" si="1"/>
        <v>0</v>
      </c>
    </row>
    <row r="12" spans="1:14" ht="15.75" x14ac:dyDescent="0.25">
      <c r="A12" s="355" t="s">
        <v>275</v>
      </c>
      <c r="B12" s="356" t="s">
        <v>276</v>
      </c>
      <c r="C12" s="96">
        <v>5206.45</v>
      </c>
      <c r="D12" s="374">
        <v>44560</v>
      </c>
      <c r="E12" s="96">
        <v>5206.45</v>
      </c>
      <c r="F12" s="137">
        <f t="shared" si="0"/>
        <v>0</v>
      </c>
      <c r="I12" s="349" t="s">
        <v>250</v>
      </c>
      <c r="J12" s="348">
        <v>7979</v>
      </c>
      <c r="K12" s="350">
        <v>2755.76</v>
      </c>
      <c r="L12" s="419">
        <v>44580</v>
      </c>
      <c r="M12" s="420">
        <v>2755.76</v>
      </c>
      <c r="N12" s="137">
        <f t="shared" si="1"/>
        <v>0</v>
      </c>
    </row>
    <row r="13" spans="1:14" ht="15.75" x14ac:dyDescent="0.25">
      <c r="A13" s="355" t="s">
        <v>252</v>
      </c>
      <c r="B13" s="356" t="s">
        <v>277</v>
      </c>
      <c r="C13" s="96">
        <v>38821.5</v>
      </c>
      <c r="D13" s="374">
        <v>44560</v>
      </c>
      <c r="E13" s="96">
        <v>38821.5</v>
      </c>
      <c r="F13" s="137">
        <f t="shared" si="0"/>
        <v>0</v>
      </c>
      <c r="I13" s="349" t="s">
        <v>251</v>
      </c>
      <c r="J13" s="348">
        <v>7984</v>
      </c>
      <c r="K13" s="350">
        <v>19135.14</v>
      </c>
      <c r="L13" s="419">
        <v>44580</v>
      </c>
      <c r="M13" s="420">
        <v>19135.14</v>
      </c>
      <c r="N13" s="137">
        <f t="shared" si="1"/>
        <v>0</v>
      </c>
    </row>
    <row r="14" spans="1:14" ht="15.75" x14ac:dyDescent="0.25">
      <c r="A14" s="355" t="s">
        <v>252</v>
      </c>
      <c r="B14" s="356" t="s">
        <v>278</v>
      </c>
      <c r="C14" s="96">
        <v>14425.6</v>
      </c>
      <c r="D14" s="374">
        <v>44560</v>
      </c>
      <c r="E14" s="96">
        <v>14425.6</v>
      </c>
      <c r="F14" s="137">
        <f t="shared" si="0"/>
        <v>0</v>
      </c>
      <c r="I14" s="349" t="s">
        <v>252</v>
      </c>
      <c r="J14" s="348">
        <v>7996</v>
      </c>
      <c r="K14" s="350">
        <v>4500.16</v>
      </c>
      <c r="L14" s="419">
        <v>44580</v>
      </c>
      <c r="M14" s="420">
        <v>4500.16</v>
      </c>
      <c r="N14" s="137">
        <f t="shared" si="1"/>
        <v>0</v>
      </c>
    </row>
    <row r="15" spans="1:14" ht="15.75" x14ac:dyDescent="0.25">
      <c r="A15" s="355" t="s">
        <v>252</v>
      </c>
      <c r="B15" s="356" t="s">
        <v>279</v>
      </c>
      <c r="C15" s="96">
        <v>9421.7000000000007</v>
      </c>
      <c r="D15" s="374">
        <v>44560</v>
      </c>
      <c r="E15" s="96">
        <v>9421.7000000000007</v>
      </c>
      <c r="F15" s="137">
        <f t="shared" si="0"/>
        <v>0</v>
      </c>
      <c r="I15" s="349" t="s">
        <v>252</v>
      </c>
      <c r="J15" s="348">
        <v>8002</v>
      </c>
      <c r="K15" s="350">
        <v>7744</v>
      </c>
      <c r="L15" s="419">
        <v>44580</v>
      </c>
      <c r="M15" s="420">
        <v>7744</v>
      </c>
      <c r="N15" s="137">
        <f t="shared" si="1"/>
        <v>0</v>
      </c>
    </row>
    <row r="16" spans="1:14" ht="15.75" x14ac:dyDescent="0.25">
      <c r="A16" s="355" t="s">
        <v>252</v>
      </c>
      <c r="B16" s="356" t="s">
        <v>280</v>
      </c>
      <c r="C16" s="96">
        <v>9069.5</v>
      </c>
      <c r="D16" s="374">
        <v>44560</v>
      </c>
      <c r="E16" s="96">
        <v>9069.5</v>
      </c>
      <c r="F16" s="137">
        <f t="shared" si="0"/>
        <v>0</v>
      </c>
      <c r="I16" s="349" t="s">
        <v>253</v>
      </c>
      <c r="J16" s="348">
        <v>8009</v>
      </c>
      <c r="K16" s="350">
        <v>933.1</v>
      </c>
      <c r="L16" s="419">
        <v>44580</v>
      </c>
      <c r="M16" s="420">
        <v>933.1</v>
      </c>
      <c r="N16" s="137">
        <f t="shared" si="1"/>
        <v>0</v>
      </c>
    </row>
    <row r="17" spans="1:14" ht="15.75" x14ac:dyDescent="0.25">
      <c r="A17" s="355" t="s">
        <v>252</v>
      </c>
      <c r="B17" s="356" t="s">
        <v>281</v>
      </c>
      <c r="C17" s="96">
        <v>60</v>
      </c>
      <c r="D17" s="374">
        <v>44560</v>
      </c>
      <c r="E17" s="96">
        <v>60</v>
      </c>
      <c r="F17" s="137">
        <f t="shared" si="0"/>
        <v>0</v>
      </c>
      <c r="I17" s="349" t="s">
        <v>253</v>
      </c>
      <c r="J17" s="348">
        <v>8011</v>
      </c>
      <c r="K17" s="350">
        <v>2610</v>
      </c>
      <c r="L17" s="419">
        <v>44580</v>
      </c>
      <c r="M17" s="420">
        <v>2610</v>
      </c>
      <c r="N17" s="137">
        <f t="shared" si="1"/>
        <v>0</v>
      </c>
    </row>
    <row r="18" spans="1:14" ht="15.75" x14ac:dyDescent="0.25">
      <c r="A18" s="355" t="s">
        <v>252</v>
      </c>
      <c r="B18" s="356" t="s">
        <v>282</v>
      </c>
      <c r="C18" s="96">
        <v>16107.5</v>
      </c>
      <c r="D18" s="374">
        <v>44560</v>
      </c>
      <c r="E18" s="96">
        <v>16107.5</v>
      </c>
      <c r="F18" s="137">
        <f t="shared" si="0"/>
        <v>0</v>
      </c>
      <c r="I18" s="349" t="s">
        <v>254</v>
      </c>
      <c r="J18" s="348">
        <v>8019</v>
      </c>
      <c r="K18" s="350">
        <v>3554.2</v>
      </c>
      <c r="L18" s="419">
        <v>44580</v>
      </c>
      <c r="M18" s="420">
        <v>3554.2</v>
      </c>
      <c r="N18" s="137">
        <f t="shared" si="1"/>
        <v>0</v>
      </c>
    </row>
    <row r="19" spans="1:14" ht="15.75" x14ac:dyDescent="0.25">
      <c r="A19" s="355" t="s">
        <v>253</v>
      </c>
      <c r="B19" s="356" t="s">
        <v>283</v>
      </c>
      <c r="C19" s="96">
        <v>45709</v>
      </c>
      <c r="D19" s="374">
        <v>44560</v>
      </c>
      <c r="E19" s="96">
        <v>45709</v>
      </c>
      <c r="F19" s="137">
        <f t="shared" si="0"/>
        <v>0</v>
      </c>
      <c r="I19" s="349" t="s">
        <v>254</v>
      </c>
      <c r="J19" s="348">
        <v>8024</v>
      </c>
      <c r="K19" s="350">
        <v>92636.2</v>
      </c>
      <c r="L19" s="419">
        <v>44580</v>
      </c>
      <c r="M19" s="420">
        <v>92636.2</v>
      </c>
      <c r="N19" s="137">
        <f t="shared" si="1"/>
        <v>0</v>
      </c>
    </row>
    <row r="20" spans="1:14" ht="15.75" x14ac:dyDescent="0.25">
      <c r="A20" s="355" t="s">
        <v>254</v>
      </c>
      <c r="B20" s="356" t="s">
        <v>284</v>
      </c>
      <c r="C20" s="96">
        <v>0</v>
      </c>
      <c r="D20" s="374" t="s">
        <v>310</v>
      </c>
      <c r="E20" s="96">
        <v>0</v>
      </c>
      <c r="F20" s="137">
        <f t="shared" si="0"/>
        <v>0</v>
      </c>
      <c r="I20" s="349" t="s">
        <v>255</v>
      </c>
      <c r="J20" s="348">
        <v>8027</v>
      </c>
      <c r="K20" s="350">
        <v>9327.4</v>
      </c>
      <c r="L20" s="419">
        <v>44580</v>
      </c>
      <c r="M20" s="420">
        <v>9327.4</v>
      </c>
      <c r="N20" s="137">
        <f t="shared" si="1"/>
        <v>0</v>
      </c>
    </row>
    <row r="21" spans="1:14" ht="15.75" x14ac:dyDescent="0.25">
      <c r="A21" s="355" t="s">
        <v>254</v>
      </c>
      <c r="B21" s="356" t="s">
        <v>285</v>
      </c>
      <c r="C21" s="96">
        <v>58310.5</v>
      </c>
      <c r="D21" s="374">
        <v>44560</v>
      </c>
      <c r="E21" s="96">
        <v>58310.5</v>
      </c>
      <c r="F21" s="137">
        <f t="shared" si="0"/>
        <v>0</v>
      </c>
      <c r="I21" s="349" t="s">
        <v>255</v>
      </c>
      <c r="J21" s="348">
        <v>8028</v>
      </c>
      <c r="K21" s="350">
        <v>428.16</v>
      </c>
      <c r="L21" s="419">
        <v>44580</v>
      </c>
      <c r="M21" s="420">
        <v>428.16</v>
      </c>
      <c r="N21" s="137">
        <f t="shared" si="1"/>
        <v>0</v>
      </c>
    </row>
    <row r="22" spans="1:14" ht="18.75" x14ac:dyDescent="0.3">
      <c r="A22" s="355" t="s">
        <v>254</v>
      </c>
      <c r="B22" s="356" t="s">
        <v>286</v>
      </c>
      <c r="C22" s="96">
        <v>2844.3</v>
      </c>
      <c r="D22" s="374">
        <v>44560</v>
      </c>
      <c r="E22" s="96">
        <v>2844.3</v>
      </c>
      <c r="F22" s="137">
        <f t="shared" si="0"/>
        <v>0</v>
      </c>
      <c r="G22" s="138"/>
      <c r="I22" s="349" t="s">
        <v>256</v>
      </c>
      <c r="J22" s="348">
        <v>8044</v>
      </c>
      <c r="K22" s="350">
        <v>2709.6</v>
      </c>
      <c r="L22" s="419">
        <v>44580</v>
      </c>
      <c r="M22" s="420">
        <v>2709.6</v>
      </c>
      <c r="N22" s="137">
        <f t="shared" si="1"/>
        <v>0</v>
      </c>
    </row>
    <row r="23" spans="1:14" ht="15.75" x14ac:dyDescent="0.25">
      <c r="A23" s="355" t="s">
        <v>255</v>
      </c>
      <c r="B23" s="356" t="s">
        <v>287</v>
      </c>
      <c r="C23" s="96">
        <v>60433.2</v>
      </c>
      <c r="D23" s="374">
        <v>44560</v>
      </c>
      <c r="E23" s="96">
        <v>60433.2</v>
      </c>
      <c r="F23" s="137">
        <f t="shared" si="0"/>
        <v>0</v>
      </c>
      <c r="I23" s="349" t="s">
        <v>257</v>
      </c>
      <c r="J23" s="348">
        <v>8050</v>
      </c>
      <c r="K23" s="350">
        <v>1768.48</v>
      </c>
      <c r="L23" s="419">
        <v>44580</v>
      </c>
      <c r="M23" s="420">
        <v>1768.48</v>
      </c>
      <c r="N23" s="137">
        <f t="shared" si="1"/>
        <v>0</v>
      </c>
    </row>
    <row r="24" spans="1:14" ht="15.75" x14ac:dyDescent="0.25">
      <c r="A24" s="355" t="s">
        <v>256</v>
      </c>
      <c r="B24" s="356" t="s">
        <v>288</v>
      </c>
      <c r="C24" s="96">
        <v>78786.3</v>
      </c>
      <c r="D24" s="374">
        <v>44560</v>
      </c>
      <c r="E24" s="96">
        <v>78786.3</v>
      </c>
      <c r="F24" s="137">
        <f t="shared" si="0"/>
        <v>0</v>
      </c>
      <c r="I24" s="349" t="s">
        <v>257</v>
      </c>
      <c r="J24" s="348">
        <v>8056</v>
      </c>
      <c r="K24" s="350">
        <v>45385.8</v>
      </c>
      <c r="L24" s="419">
        <v>44580</v>
      </c>
      <c r="M24" s="420">
        <v>45385.8</v>
      </c>
      <c r="N24" s="137">
        <f t="shared" si="1"/>
        <v>0</v>
      </c>
    </row>
    <row r="25" spans="1:14" ht="15.75" x14ac:dyDescent="0.25">
      <c r="A25" s="355" t="s">
        <v>257</v>
      </c>
      <c r="B25" s="356" t="s">
        <v>289</v>
      </c>
      <c r="C25" s="96">
        <v>36160.1</v>
      </c>
      <c r="D25" s="374">
        <v>44560</v>
      </c>
      <c r="E25" s="96">
        <v>36160.1</v>
      </c>
      <c r="F25" s="137">
        <f t="shared" si="0"/>
        <v>0</v>
      </c>
      <c r="I25" s="349" t="s">
        <v>258</v>
      </c>
      <c r="J25" s="348">
        <v>8065</v>
      </c>
      <c r="K25" s="350">
        <v>6545.88</v>
      </c>
      <c r="L25" s="419">
        <v>44580</v>
      </c>
      <c r="M25" s="420">
        <v>6545.88</v>
      </c>
      <c r="N25" s="137">
        <f t="shared" si="1"/>
        <v>0</v>
      </c>
    </row>
    <row r="26" spans="1:14" ht="15.75" x14ac:dyDescent="0.25">
      <c r="A26" s="355" t="s">
        <v>257</v>
      </c>
      <c r="B26" s="356" t="s">
        <v>290</v>
      </c>
      <c r="C26" s="96">
        <v>2104.4</v>
      </c>
      <c r="D26" s="374">
        <v>44560</v>
      </c>
      <c r="E26" s="96">
        <v>2104.4</v>
      </c>
      <c r="F26" s="137">
        <f t="shared" si="0"/>
        <v>0</v>
      </c>
      <c r="I26" s="349" t="s">
        <v>258</v>
      </c>
      <c r="J26" s="348">
        <v>8073</v>
      </c>
      <c r="K26" s="350">
        <v>7998.1</v>
      </c>
      <c r="L26" s="419">
        <v>44580</v>
      </c>
      <c r="M26" s="420">
        <v>7998.1</v>
      </c>
      <c r="N26" s="137">
        <f t="shared" si="1"/>
        <v>0</v>
      </c>
    </row>
    <row r="27" spans="1:14" ht="15.75" x14ac:dyDescent="0.25">
      <c r="A27" s="355" t="s">
        <v>258</v>
      </c>
      <c r="B27" s="356" t="s">
        <v>291</v>
      </c>
      <c r="C27" s="96">
        <v>634.5</v>
      </c>
      <c r="D27" s="378">
        <v>44550</v>
      </c>
      <c r="E27" s="96">
        <v>634.5</v>
      </c>
      <c r="F27" s="137">
        <f t="shared" si="0"/>
        <v>0</v>
      </c>
      <c r="I27" s="349" t="s">
        <v>259</v>
      </c>
      <c r="J27" s="348">
        <v>8080</v>
      </c>
      <c r="K27" s="350">
        <v>887.52</v>
      </c>
      <c r="L27" s="419">
        <v>44580</v>
      </c>
      <c r="M27" s="420">
        <v>887.52</v>
      </c>
      <c r="N27" s="137">
        <f t="shared" si="1"/>
        <v>0</v>
      </c>
    </row>
    <row r="28" spans="1:14" ht="15.75" x14ac:dyDescent="0.25">
      <c r="A28" s="355" t="s">
        <v>258</v>
      </c>
      <c r="B28" s="356" t="s">
        <v>292</v>
      </c>
      <c r="C28" s="96">
        <v>47894.06</v>
      </c>
      <c r="D28" s="374">
        <v>44560</v>
      </c>
      <c r="E28" s="96">
        <v>47894.06</v>
      </c>
      <c r="F28" s="137">
        <f t="shared" si="0"/>
        <v>0</v>
      </c>
      <c r="I28" s="349" t="s">
        <v>259</v>
      </c>
      <c r="J28" s="348">
        <v>8083</v>
      </c>
      <c r="K28" s="350">
        <v>571.6</v>
      </c>
      <c r="L28" s="419">
        <v>44580</v>
      </c>
      <c r="M28" s="420">
        <v>571.6</v>
      </c>
      <c r="N28" s="137">
        <f t="shared" si="1"/>
        <v>0</v>
      </c>
    </row>
    <row r="29" spans="1:14" ht="15.75" x14ac:dyDescent="0.25">
      <c r="A29" s="355" t="s">
        <v>259</v>
      </c>
      <c r="B29" s="356" t="s">
        <v>293</v>
      </c>
      <c r="C29" s="96">
        <v>48036.26</v>
      </c>
      <c r="D29" s="374">
        <v>44560</v>
      </c>
      <c r="E29" s="96">
        <v>48036.26</v>
      </c>
      <c r="F29" s="137">
        <f t="shared" si="0"/>
        <v>0</v>
      </c>
      <c r="I29" s="349" t="s">
        <v>259</v>
      </c>
      <c r="J29" s="348">
        <v>8090</v>
      </c>
      <c r="K29" s="350">
        <v>23079</v>
      </c>
      <c r="L29" s="419">
        <v>44580</v>
      </c>
      <c r="M29" s="420">
        <v>23079</v>
      </c>
      <c r="N29" s="137">
        <f t="shared" si="1"/>
        <v>0</v>
      </c>
    </row>
    <row r="30" spans="1:14" ht="18.75" x14ac:dyDescent="0.3">
      <c r="A30" s="355" t="s">
        <v>260</v>
      </c>
      <c r="B30" s="356" t="s">
        <v>294</v>
      </c>
      <c r="C30" s="96">
        <v>61444</v>
      </c>
      <c r="D30" s="374">
        <v>44560</v>
      </c>
      <c r="E30" s="96">
        <v>61444</v>
      </c>
      <c r="F30" s="137">
        <f t="shared" si="0"/>
        <v>0</v>
      </c>
      <c r="G30" s="138"/>
      <c r="I30" s="349" t="s">
        <v>260</v>
      </c>
      <c r="J30" s="348">
        <v>8095</v>
      </c>
      <c r="K30" s="350">
        <v>0</v>
      </c>
      <c r="L30" s="419">
        <v>44580</v>
      </c>
      <c r="M30" s="420">
        <v>0</v>
      </c>
      <c r="N30" s="137">
        <f t="shared" si="1"/>
        <v>0</v>
      </c>
    </row>
    <row r="31" spans="1:14" ht="15.75" x14ac:dyDescent="0.25">
      <c r="A31" s="355" t="s">
        <v>260</v>
      </c>
      <c r="B31" s="356" t="s">
        <v>295</v>
      </c>
      <c r="C31" s="96">
        <v>134636</v>
      </c>
      <c r="D31" s="375">
        <v>44564</v>
      </c>
      <c r="E31" s="376">
        <v>134636</v>
      </c>
      <c r="F31" s="137">
        <f>F30+C31-E31</f>
        <v>0</v>
      </c>
      <c r="I31" s="349" t="s">
        <v>260</v>
      </c>
      <c r="J31" s="348">
        <v>8097</v>
      </c>
      <c r="K31" s="350">
        <v>288</v>
      </c>
      <c r="L31" s="419">
        <v>44580</v>
      </c>
      <c r="M31" s="420">
        <v>288</v>
      </c>
      <c r="N31" s="137">
        <f>N30+K31-M31</f>
        <v>0</v>
      </c>
    </row>
    <row r="32" spans="1:14" ht="15.75" x14ac:dyDescent="0.25">
      <c r="A32" s="355" t="s">
        <v>260</v>
      </c>
      <c r="B32" s="356" t="s">
        <v>296</v>
      </c>
      <c r="C32" s="96">
        <v>2496</v>
      </c>
      <c r="D32" s="375">
        <v>44564</v>
      </c>
      <c r="E32" s="376">
        <v>2496</v>
      </c>
      <c r="F32" s="137">
        <f t="shared" si="0"/>
        <v>0</v>
      </c>
      <c r="I32" s="349" t="s">
        <v>260</v>
      </c>
      <c r="J32" s="348">
        <v>8099</v>
      </c>
      <c r="K32" s="350">
        <v>0</v>
      </c>
      <c r="L32" s="419">
        <v>44580</v>
      </c>
      <c r="M32" s="420">
        <v>0</v>
      </c>
      <c r="N32" s="137">
        <f t="shared" si="1"/>
        <v>0</v>
      </c>
    </row>
    <row r="33" spans="1:14" ht="15.75" x14ac:dyDescent="0.25">
      <c r="A33" s="355" t="s">
        <v>260</v>
      </c>
      <c r="B33" s="356" t="s">
        <v>297</v>
      </c>
      <c r="C33" s="96">
        <v>1835.32</v>
      </c>
      <c r="D33" s="375">
        <v>44564</v>
      </c>
      <c r="E33" s="376">
        <v>1835.32</v>
      </c>
      <c r="F33" s="137">
        <f t="shared" si="0"/>
        <v>0</v>
      </c>
      <c r="I33" s="349" t="s">
        <v>260</v>
      </c>
      <c r="J33" s="348">
        <v>8102</v>
      </c>
      <c r="K33" s="350">
        <v>16973.12</v>
      </c>
      <c r="L33" s="419">
        <v>44580</v>
      </c>
      <c r="M33" s="420">
        <v>16973.12</v>
      </c>
      <c r="N33" s="137">
        <f t="shared" si="1"/>
        <v>0</v>
      </c>
    </row>
    <row r="34" spans="1:14" ht="15.75" x14ac:dyDescent="0.25">
      <c r="A34" s="355" t="s">
        <v>261</v>
      </c>
      <c r="B34" s="356" t="s">
        <v>298</v>
      </c>
      <c r="C34" s="96">
        <v>37820</v>
      </c>
      <c r="D34" s="375">
        <v>44564</v>
      </c>
      <c r="E34" s="376">
        <v>37820</v>
      </c>
      <c r="F34" s="137">
        <f t="shared" si="0"/>
        <v>0</v>
      </c>
      <c r="I34" s="349" t="s">
        <v>261</v>
      </c>
      <c r="J34" s="348">
        <v>8104</v>
      </c>
      <c r="K34" s="350">
        <v>614.24</v>
      </c>
      <c r="L34" s="419">
        <v>44580</v>
      </c>
      <c r="M34" s="420">
        <v>614.24</v>
      </c>
      <c r="N34" s="137">
        <f t="shared" si="1"/>
        <v>0</v>
      </c>
    </row>
    <row r="35" spans="1:14" ht="15.75" x14ac:dyDescent="0.25">
      <c r="A35" s="355" t="s">
        <v>261</v>
      </c>
      <c r="B35" s="356" t="s">
        <v>299</v>
      </c>
      <c r="C35" s="96">
        <v>20355.400000000001</v>
      </c>
      <c r="D35" s="375">
        <v>44564</v>
      </c>
      <c r="E35" s="376">
        <v>20355.400000000001</v>
      </c>
      <c r="F35" s="137">
        <f t="shared" si="0"/>
        <v>0</v>
      </c>
      <c r="I35" s="349" t="s">
        <v>261</v>
      </c>
      <c r="J35" s="348">
        <v>8105</v>
      </c>
      <c r="K35" s="350">
        <v>216</v>
      </c>
      <c r="L35" s="419">
        <v>44580</v>
      </c>
      <c r="M35" s="420">
        <v>216</v>
      </c>
      <c r="N35" s="137">
        <f t="shared" si="1"/>
        <v>0</v>
      </c>
    </row>
    <row r="36" spans="1:14" ht="15.75" x14ac:dyDescent="0.25">
      <c r="A36" s="355" t="s">
        <v>300</v>
      </c>
      <c r="B36" s="356" t="s">
        <v>301</v>
      </c>
      <c r="C36" s="96">
        <v>37968.800000000003</v>
      </c>
      <c r="D36" s="415">
        <v>44580</v>
      </c>
      <c r="E36" s="417">
        <v>37968.800000000003</v>
      </c>
      <c r="F36" s="137">
        <f t="shared" si="0"/>
        <v>0</v>
      </c>
      <c r="I36" s="349" t="s">
        <v>261</v>
      </c>
      <c r="J36" s="348">
        <v>8110</v>
      </c>
      <c r="K36" s="350">
        <v>0</v>
      </c>
      <c r="L36" s="419">
        <v>44580</v>
      </c>
      <c r="M36" s="420">
        <v>0</v>
      </c>
      <c r="N36" s="137">
        <f t="shared" si="1"/>
        <v>0</v>
      </c>
    </row>
    <row r="37" spans="1:14" ht="15.75" x14ac:dyDescent="0.25">
      <c r="A37" s="355" t="s">
        <v>262</v>
      </c>
      <c r="B37" s="356" t="s">
        <v>302</v>
      </c>
      <c r="C37" s="96">
        <v>38370.6</v>
      </c>
      <c r="D37" s="415">
        <v>44580</v>
      </c>
      <c r="E37" s="417">
        <v>38370.6</v>
      </c>
      <c r="F37" s="137">
        <f t="shared" si="0"/>
        <v>0</v>
      </c>
      <c r="I37" s="359" t="s">
        <v>261</v>
      </c>
      <c r="J37" s="360">
        <v>8114</v>
      </c>
      <c r="K37" s="361">
        <v>78024.399999999994</v>
      </c>
      <c r="L37" s="419">
        <v>44580</v>
      </c>
      <c r="M37" s="421">
        <v>78024.399999999994</v>
      </c>
      <c r="N37" s="363">
        <f t="shared" si="1"/>
        <v>0</v>
      </c>
    </row>
    <row r="38" spans="1:14" ht="15.75" x14ac:dyDescent="0.25">
      <c r="A38" s="355" t="s">
        <v>262</v>
      </c>
      <c r="B38" s="356" t="s">
        <v>303</v>
      </c>
      <c r="C38" s="96">
        <v>2250</v>
      </c>
      <c r="D38" s="415">
        <v>44580</v>
      </c>
      <c r="E38" s="417">
        <v>2250</v>
      </c>
      <c r="F38" s="137">
        <f t="shared" si="0"/>
        <v>0</v>
      </c>
      <c r="I38" s="364" t="s">
        <v>262</v>
      </c>
      <c r="J38" s="38">
        <v>8133</v>
      </c>
      <c r="K38" s="69">
        <v>7344.28</v>
      </c>
      <c r="L38" s="419">
        <v>44580</v>
      </c>
      <c r="M38" s="416">
        <v>7344.28</v>
      </c>
      <c r="N38" s="365">
        <f t="shared" si="1"/>
        <v>0</v>
      </c>
    </row>
    <row r="39" spans="1:14" ht="15" customHeight="1" thickBot="1" x14ac:dyDescent="0.3">
      <c r="A39" s="355" t="s">
        <v>263</v>
      </c>
      <c r="B39" s="356" t="s">
        <v>304</v>
      </c>
      <c r="C39" s="96">
        <v>36332.379999999997</v>
      </c>
      <c r="D39" s="415">
        <v>44580</v>
      </c>
      <c r="E39" s="417">
        <v>36332.379999999997</v>
      </c>
      <c r="F39" s="137">
        <f t="shared" si="0"/>
        <v>0</v>
      </c>
      <c r="I39" s="351" t="s">
        <v>263</v>
      </c>
      <c r="J39" s="352">
        <v>8144</v>
      </c>
      <c r="K39" s="353">
        <v>0</v>
      </c>
      <c r="L39" s="419">
        <v>44580</v>
      </c>
      <c r="M39" s="422">
        <v>0</v>
      </c>
      <c r="N39" s="354">
        <f t="shared" si="1"/>
        <v>0</v>
      </c>
    </row>
    <row r="40" spans="1:14" ht="17.25" thickTop="1" thickBot="1" x14ac:dyDescent="0.3">
      <c r="A40" s="355" t="s">
        <v>263</v>
      </c>
      <c r="B40" s="356" t="s">
        <v>305</v>
      </c>
      <c r="C40" s="96">
        <v>31011.599999999999</v>
      </c>
      <c r="D40" s="415">
        <v>44580</v>
      </c>
      <c r="E40" s="417">
        <v>31011.599999999999</v>
      </c>
      <c r="F40" s="137">
        <f t="shared" si="0"/>
        <v>0</v>
      </c>
      <c r="I40" s="349" t="s">
        <v>263</v>
      </c>
      <c r="J40" s="348">
        <v>8145</v>
      </c>
      <c r="K40" s="350">
        <v>2592.81</v>
      </c>
      <c r="L40" s="419">
        <v>44580</v>
      </c>
      <c r="M40" s="420">
        <v>2592.81</v>
      </c>
      <c r="N40" s="354">
        <f t="shared" si="1"/>
        <v>0</v>
      </c>
    </row>
    <row r="41" spans="1:14" ht="17.25" thickTop="1" thickBot="1" x14ac:dyDescent="0.3">
      <c r="A41" s="355" t="s">
        <v>306</v>
      </c>
      <c r="B41" s="356" t="s">
        <v>307</v>
      </c>
      <c r="C41" s="96">
        <v>95276.3</v>
      </c>
      <c r="D41" s="415">
        <v>44580</v>
      </c>
      <c r="E41" s="417">
        <v>95276.3</v>
      </c>
      <c r="F41" s="137">
        <f t="shared" si="0"/>
        <v>0</v>
      </c>
      <c r="I41" s="349" t="s">
        <v>263</v>
      </c>
      <c r="J41" s="348">
        <v>8148</v>
      </c>
      <c r="K41" s="350">
        <v>89838.6</v>
      </c>
      <c r="L41" s="419">
        <v>44580</v>
      </c>
      <c r="M41" s="420">
        <v>89838.6</v>
      </c>
      <c r="N41" s="354">
        <f t="shared" si="1"/>
        <v>0</v>
      </c>
    </row>
    <row r="42" spans="1:14" ht="17.25" thickTop="1" thickBot="1" x14ac:dyDescent="0.3">
      <c r="A42" s="355" t="s">
        <v>306</v>
      </c>
      <c r="B42" s="356" t="s">
        <v>308</v>
      </c>
      <c r="C42" s="96">
        <v>4262.3999999999996</v>
      </c>
      <c r="D42" s="415">
        <v>44580</v>
      </c>
      <c r="E42" s="417">
        <v>4262.3999999999996</v>
      </c>
      <c r="F42" s="137">
        <f t="shared" si="0"/>
        <v>0</v>
      </c>
      <c r="I42" s="349" t="s">
        <v>264</v>
      </c>
      <c r="J42" s="348">
        <v>8164</v>
      </c>
      <c r="K42" s="350">
        <v>10475.799999999999</v>
      </c>
      <c r="L42" s="419">
        <v>44580</v>
      </c>
      <c r="M42" s="420">
        <v>10475.799999999999</v>
      </c>
      <c r="N42" s="354">
        <f t="shared" si="1"/>
        <v>0</v>
      </c>
    </row>
    <row r="43" spans="1:14" ht="17.25" thickTop="1" thickBot="1" x14ac:dyDescent="0.3">
      <c r="A43" s="355" t="s">
        <v>264</v>
      </c>
      <c r="B43" s="356" t="s">
        <v>309</v>
      </c>
      <c r="C43" s="96">
        <v>33297.4</v>
      </c>
      <c r="D43" s="415">
        <v>44580</v>
      </c>
      <c r="E43" s="417">
        <v>33297.4</v>
      </c>
      <c r="F43" s="137">
        <f t="shared" si="0"/>
        <v>0</v>
      </c>
      <c r="I43" s="349" t="s">
        <v>264</v>
      </c>
      <c r="J43" s="348">
        <v>8169</v>
      </c>
      <c r="K43" s="350">
        <v>21719.4</v>
      </c>
      <c r="L43" s="419">
        <v>44580</v>
      </c>
      <c r="M43" s="420">
        <v>21719.4</v>
      </c>
      <c r="N43" s="354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9" t="s">
        <v>264</v>
      </c>
      <c r="J44" s="348">
        <v>8170</v>
      </c>
      <c r="K44" s="350">
        <v>57983.8</v>
      </c>
      <c r="L44" s="419">
        <v>44580</v>
      </c>
      <c r="M44" s="420">
        <v>57983.8</v>
      </c>
      <c r="N44" s="354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7"/>
      <c r="J57" s="358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7"/>
      <c r="J58" s="358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7"/>
      <c r="J59" s="358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7"/>
      <c r="J60" s="358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7"/>
      <c r="J61" s="358"/>
      <c r="K61" s="34"/>
      <c r="L61" s="118"/>
      <c r="M61" s="34"/>
      <c r="N61" s="137">
        <f t="shared" si="2"/>
        <v>0</v>
      </c>
    </row>
    <row r="62" spans="1:14" ht="15.75" hidden="1" x14ac:dyDescent="0.25">
      <c r="A62" s="357"/>
      <c r="B62" s="358"/>
      <c r="C62" s="34"/>
      <c r="D62" s="118"/>
      <c r="E62" s="34"/>
      <c r="F62" s="137">
        <f t="shared" si="0"/>
        <v>0</v>
      </c>
      <c r="I62" s="357"/>
      <c r="J62" s="358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ref="F69:F71" si="3"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3"/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3"/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ref="F72:F73" si="4"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 t="shared" si="4"/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486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487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x14ac:dyDescent="0.25">
      <c r="A80"/>
      <c r="B80" s="23"/>
      <c r="F80"/>
      <c r="I80"/>
      <c r="J80" s="194"/>
      <c r="N80"/>
    </row>
    <row r="81" spans="1:14" x14ac:dyDescent="0.25">
      <c r="A81"/>
      <c r="B81" s="23"/>
      <c r="F81"/>
      <c r="I81"/>
      <c r="J81" s="194"/>
      <c r="N81"/>
    </row>
    <row r="82" spans="1:14" x14ac:dyDescent="0.25">
      <c r="A82"/>
      <c r="B82" s="23"/>
      <c r="F82"/>
      <c r="I82"/>
      <c r="J82" s="194"/>
      <c r="N82"/>
    </row>
    <row r="83" spans="1:14" x14ac:dyDescent="0.25">
      <c r="A83"/>
      <c r="B83" s="23"/>
      <c r="F83"/>
      <c r="I83"/>
      <c r="J83" s="194"/>
      <c r="N83"/>
    </row>
    <row r="84" spans="1:14" x14ac:dyDescent="0.25">
      <c r="A84"/>
      <c r="B84" s="23"/>
      <c r="F84"/>
      <c r="I84"/>
      <c r="J84" s="194"/>
      <c r="N8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16" workbookViewId="0">
      <selection activeCell="H63" sqref="H63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448"/>
      <c r="C1" s="490" t="s">
        <v>323</v>
      </c>
      <c r="D1" s="491"/>
      <c r="E1" s="491"/>
      <c r="F1" s="491"/>
      <c r="G1" s="491"/>
      <c r="H1" s="491"/>
      <c r="I1" s="491"/>
      <c r="J1" s="491"/>
      <c r="K1" s="491"/>
      <c r="L1" s="491"/>
      <c r="M1" s="491"/>
    </row>
    <row r="2" spans="1:25" ht="16.5" thickBot="1" x14ac:dyDescent="0.3">
      <c r="B2" s="449"/>
      <c r="C2" s="3"/>
      <c r="H2" s="5"/>
      <c r="I2" s="6"/>
      <c r="J2" s="7"/>
      <c r="L2" s="8"/>
      <c r="M2" s="6"/>
      <c r="N2" s="9"/>
    </row>
    <row r="3" spans="1:25" ht="21.75" thickBot="1" x14ac:dyDescent="0.35">
      <c r="B3" s="452" t="s">
        <v>0</v>
      </c>
      <c r="C3" s="453"/>
      <c r="D3" s="10"/>
      <c r="E3" s="11"/>
      <c r="F3" s="11"/>
      <c r="H3" s="454" t="s">
        <v>26</v>
      </c>
      <c r="I3" s="454"/>
      <c r="K3" s="165"/>
      <c r="L3" s="13"/>
      <c r="M3" s="14"/>
      <c r="P3" s="478" t="s">
        <v>6</v>
      </c>
      <c r="R3" s="488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455" t="s">
        <v>2</v>
      </c>
      <c r="F4" s="456"/>
      <c r="H4" s="457" t="s">
        <v>3</v>
      </c>
      <c r="I4" s="458"/>
      <c r="J4" s="19"/>
      <c r="K4" s="166"/>
      <c r="L4" s="20"/>
      <c r="M4" s="21" t="s">
        <v>4</v>
      </c>
      <c r="N4" s="22" t="s">
        <v>5</v>
      </c>
      <c r="P4" s="479"/>
      <c r="Q4" s="323" t="s">
        <v>217</v>
      </c>
      <c r="R4" s="489"/>
      <c r="W4" s="461" t="s">
        <v>124</v>
      </c>
      <c r="X4" s="461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326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9"/>
      <c r="P5" s="34">
        <f>N5+M5+L5+I5+C5</f>
        <v>65610</v>
      </c>
      <c r="Q5" s="326">
        <f>P5-F5</f>
        <v>0</v>
      </c>
      <c r="R5" s="398">
        <v>0</v>
      </c>
      <c r="S5" s="325"/>
      <c r="W5" s="461"/>
      <c r="X5" s="461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327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6">
        <f>P6-F6</f>
        <v>0</v>
      </c>
      <c r="R6" s="320">
        <v>0</v>
      </c>
      <c r="S6" s="147"/>
      <c r="T6" s="128"/>
      <c r="U6" s="399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329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8">
        <f t="shared" ref="Q7:Q35" si="1">P7-F7</f>
        <v>0</v>
      </c>
      <c r="R7" s="320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328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8">
        <f t="shared" si="1"/>
        <v>0</v>
      </c>
      <c r="R8" s="320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330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>N9+M9+L9+I9+C9</f>
        <v>75583</v>
      </c>
      <c r="Q9" s="338">
        <f t="shared" si="1"/>
        <v>-9</v>
      </c>
      <c r="R9" s="320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331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ref="P10:P14" si="2">N10+M10+L10+I10+C10</f>
        <v>88583.33</v>
      </c>
      <c r="Q10" s="318">
        <v>0</v>
      </c>
      <c r="R10" s="407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8">
        <f t="shared" si="1"/>
        <v>0</v>
      </c>
      <c r="R11" s="320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333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9"/>
      <c r="P12" s="39">
        <f t="shared" si="2"/>
        <v>63623</v>
      </c>
      <c r="Q12" s="318">
        <f t="shared" si="1"/>
        <v>0</v>
      </c>
      <c r="R12" s="320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334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8">
        <f t="shared" si="1"/>
        <v>0.39999999999417923</v>
      </c>
      <c r="R13" s="320">
        <v>0</v>
      </c>
      <c r="S13" s="400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335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405">
        <f t="shared" si="1"/>
        <v>0</v>
      </c>
      <c r="R14" s="320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336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405">
        <f t="shared" si="1"/>
        <v>0</v>
      </c>
      <c r="R15" s="320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337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1"/>
      <c r="P16" s="39">
        <f t="shared" si="0"/>
        <v>90379</v>
      </c>
      <c r="Q16" s="318">
        <f t="shared" si="1"/>
        <v>0</v>
      </c>
      <c r="R16" s="401">
        <v>0</v>
      </c>
      <c r="S16" s="332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332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8" t="s">
        <v>7</v>
      </c>
      <c r="R17" s="320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8">
        <f t="shared" si="1"/>
        <v>0</v>
      </c>
      <c r="R18" s="320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340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8">
        <f t="shared" si="1"/>
        <v>0</v>
      </c>
      <c r="R19" s="320">
        <v>0</v>
      </c>
      <c r="S19" s="147"/>
      <c r="W19" s="465">
        <f t="shared" ref="W19" si="3"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341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8">
        <f t="shared" si="1"/>
        <v>0.67999999999301508</v>
      </c>
      <c r="R20" s="320">
        <v>0</v>
      </c>
      <c r="S20" s="147"/>
      <c r="W20" s="466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343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406">
        <v>0</v>
      </c>
      <c r="R21" s="408">
        <v>377273.87</v>
      </c>
      <c r="S21" s="147"/>
      <c r="W21" s="467"/>
      <c r="X21" s="467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342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8">
        <f t="shared" si="1"/>
        <v>0</v>
      </c>
      <c r="R22" s="320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335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8">
        <f t="shared" si="1"/>
        <v>0</v>
      </c>
      <c r="R23" s="320">
        <v>0</v>
      </c>
      <c r="S23" s="147"/>
      <c r="W23" s="468"/>
      <c r="X23" s="468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345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352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8">
        <f t="shared" si="1"/>
        <v>0.13999999999941792</v>
      </c>
      <c r="R24" s="320">
        <v>0</v>
      </c>
      <c r="S24" s="147"/>
      <c r="W24" s="468"/>
      <c r="X24" s="468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8" t="s">
        <v>7</v>
      </c>
      <c r="R25" s="320">
        <v>0</v>
      </c>
      <c r="W25" s="469"/>
      <c r="X25" s="469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346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8">
        <f t="shared" si="1"/>
        <v>0</v>
      </c>
      <c r="R26" s="320">
        <v>0</v>
      </c>
      <c r="W26" s="469"/>
      <c r="X26" s="469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347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8">
        <f t="shared" si="1"/>
        <v>0.5</v>
      </c>
      <c r="R27" s="320">
        <v>0</v>
      </c>
      <c r="U27" s="1">
        <v>4102</v>
      </c>
      <c r="V27" t="s">
        <v>240</v>
      </c>
      <c r="W27" s="462"/>
      <c r="X27" s="463"/>
      <c r="Y27" s="464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348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8">
        <f t="shared" si="1"/>
        <v>0</v>
      </c>
      <c r="R28" s="320">
        <v>0</v>
      </c>
      <c r="U28" s="1">
        <v>60</v>
      </c>
      <c r="V28" t="s">
        <v>240</v>
      </c>
      <c r="W28" s="463"/>
      <c r="X28" s="463"/>
      <c r="Y28" s="464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349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8">
        <v>0</v>
      </c>
      <c r="R29" s="407">
        <v>1115</v>
      </c>
      <c r="U29" s="337">
        <v>3499</v>
      </c>
      <c r="V29" t="s">
        <v>240</v>
      </c>
      <c r="W29" s="128"/>
      <c r="X29" s="311"/>
      <c r="Y29" s="312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350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8">
        <f t="shared" si="1"/>
        <v>0</v>
      </c>
      <c r="R30" s="321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335</v>
      </c>
      <c r="E31" s="27">
        <v>44590</v>
      </c>
      <c r="F31" s="402">
        <v>93087</v>
      </c>
      <c r="G31" s="2"/>
      <c r="H31" s="36">
        <v>44590</v>
      </c>
      <c r="I31" s="403">
        <v>3104.5</v>
      </c>
      <c r="J31" s="60">
        <v>44590</v>
      </c>
      <c r="K31" s="41" t="s">
        <v>351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2"/>
    </row>
    <row r="32" spans="1:26" ht="18" thickBot="1" x14ac:dyDescent="0.35">
      <c r="A32" s="23"/>
      <c r="B32" s="24">
        <v>44591</v>
      </c>
      <c r="C32" s="25">
        <v>7440</v>
      </c>
      <c r="D32" s="64" t="s">
        <v>354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353</v>
      </c>
      <c r="L36" s="44">
        <v>13275.84</v>
      </c>
      <c r="M36" s="480">
        <f t="shared" ref="M36:N36" si="4">SUM(M5:M35)</f>
        <v>1818445.73</v>
      </c>
      <c r="N36" s="482">
        <f t="shared" si="4"/>
        <v>739014</v>
      </c>
      <c r="O36" s="276"/>
      <c r="P36" s="277">
        <v>0</v>
      </c>
      <c r="Q36" s="484">
        <f t="shared" ref="Q36" si="5"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344</v>
      </c>
      <c r="L37" s="61">
        <v>15060.32</v>
      </c>
      <c r="M37" s="481"/>
      <c r="N37" s="483"/>
      <c r="O37" s="276"/>
      <c r="P37" s="277">
        <v>0</v>
      </c>
      <c r="Q37" s="485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339</v>
      </c>
      <c r="K42" s="173" t="s">
        <v>332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339</v>
      </c>
      <c r="K43" s="38" t="s">
        <v>338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312737.68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93894.3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435" t="s">
        <v>11</v>
      </c>
      <c r="I52" s="436"/>
      <c r="J52" s="100"/>
      <c r="K52" s="437">
        <f>I50+L50</f>
        <v>144994.20000000001</v>
      </c>
      <c r="L52" s="470"/>
      <c r="M52" s="272"/>
      <c r="N52" s="272"/>
      <c r="P52" s="34"/>
      <c r="Q52" s="13"/>
    </row>
    <row r="53" spans="1:17" x14ac:dyDescent="0.25">
      <c r="D53" s="441" t="s">
        <v>12</v>
      </c>
      <c r="E53" s="441"/>
      <c r="F53" s="313">
        <f>F50-K52-C50</f>
        <v>2135426.1199999996</v>
      </c>
      <c r="I53" s="102"/>
      <c r="J53" s="103"/>
    </row>
    <row r="54" spans="1:17" ht="18.75" x14ac:dyDescent="0.3">
      <c r="D54" s="471" t="s">
        <v>95</v>
      </c>
      <c r="E54" s="471"/>
      <c r="F54" s="111">
        <v>-1448401.2</v>
      </c>
      <c r="I54" s="442" t="s">
        <v>13</v>
      </c>
      <c r="J54" s="443"/>
      <c r="K54" s="444">
        <f>F56+F57+F58</f>
        <v>1082916.0699999996</v>
      </c>
      <c r="L54" s="444"/>
      <c r="M54" s="423"/>
      <c r="N54" s="423"/>
      <c r="O54" s="423"/>
      <c r="P54" s="423"/>
      <c r="Q54" s="423"/>
    </row>
    <row r="55" spans="1:17" ht="19.5" thickBot="1" x14ac:dyDescent="0.35">
      <c r="D55" s="314" t="s">
        <v>94</v>
      </c>
      <c r="E55" s="315"/>
      <c r="F55" s="316">
        <v>-909001.26</v>
      </c>
      <c r="I55" s="105"/>
      <c r="J55" s="106"/>
      <c r="K55" s="178"/>
      <c r="L55" s="107"/>
      <c r="M55" s="423"/>
      <c r="N55" s="423"/>
      <c r="O55" s="423"/>
      <c r="P55" s="423"/>
      <c r="Q55" s="423"/>
    </row>
    <row r="56" spans="1:17" ht="19.5" thickTop="1" x14ac:dyDescent="0.3">
      <c r="C56" s="4" t="s">
        <v>7</v>
      </c>
      <c r="E56" s="98" t="s">
        <v>14</v>
      </c>
      <c r="F56" s="96">
        <f>SUM(F53:F55)</f>
        <v>-221976.34000000032</v>
      </c>
      <c r="H56" s="23"/>
      <c r="I56" s="108" t="s">
        <v>15</v>
      </c>
      <c r="J56" s="109"/>
      <c r="K56" s="446">
        <f>-C4</f>
        <v>-754143.23</v>
      </c>
      <c r="L56" s="447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424" t="s">
        <v>18</v>
      </c>
      <c r="E58" s="425"/>
      <c r="F58" s="113">
        <v>1149740.4099999999</v>
      </c>
      <c r="I58" s="426" t="s">
        <v>198</v>
      </c>
      <c r="J58" s="427"/>
      <c r="K58" s="428">
        <f>K54+K56</f>
        <v>328772.83999999962</v>
      </c>
      <c r="L58" s="428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15"/>
  <sheetViews>
    <sheetView tabSelected="1" topLeftCell="A16" workbookViewId="0">
      <selection activeCell="F28" sqref="F28:F29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324</v>
      </c>
      <c r="B1" s="291"/>
      <c r="C1" s="292"/>
      <c r="D1" s="373"/>
      <c r="E1" s="292"/>
      <c r="F1" s="380" t="s">
        <v>314</v>
      </c>
      <c r="I1" s="301" t="s">
        <v>325</v>
      </c>
      <c r="J1" s="302"/>
      <c r="K1" s="303"/>
      <c r="L1" s="304"/>
      <c r="M1" s="303"/>
      <c r="N1" s="379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70" t="s">
        <v>22</v>
      </c>
      <c r="E2" s="300" t="s">
        <v>23</v>
      </c>
      <c r="F2" s="289" t="s">
        <v>210</v>
      </c>
      <c r="I2" s="297" t="s">
        <v>19</v>
      </c>
      <c r="J2" s="309" t="s">
        <v>265</v>
      </c>
      <c r="K2" s="299" t="s">
        <v>21</v>
      </c>
      <c r="L2" s="298" t="s">
        <v>22</v>
      </c>
      <c r="M2" s="299" t="s">
        <v>23</v>
      </c>
      <c r="N2" s="310" t="s">
        <v>210</v>
      </c>
    </row>
    <row r="3" spans="1:14" ht="15.75" x14ac:dyDescent="0.25">
      <c r="A3" s="412" t="s">
        <v>355</v>
      </c>
      <c r="B3" s="413" t="s">
        <v>381</v>
      </c>
      <c r="C3" s="411">
        <v>52139.3</v>
      </c>
      <c r="D3" s="514">
        <v>44589</v>
      </c>
      <c r="E3" s="411">
        <v>52139.3</v>
      </c>
      <c r="F3" s="411">
        <f>C3-E3</f>
        <v>0</v>
      </c>
      <c r="I3" s="409" t="s">
        <v>355</v>
      </c>
      <c r="J3" s="410">
        <v>8177</v>
      </c>
      <c r="K3" s="411">
        <v>594.17999999999995</v>
      </c>
      <c r="L3" s="409" t="s">
        <v>356</v>
      </c>
      <c r="M3" s="411">
        <v>594.17999999999995</v>
      </c>
      <c r="N3" s="183">
        <f>K3-M3</f>
        <v>0</v>
      </c>
    </row>
    <row r="4" spans="1:14" ht="18.75" x14ac:dyDescent="0.3">
      <c r="A4" s="412" t="s">
        <v>355</v>
      </c>
      <c r="B4" s="413" t="s">
        <v>382</v>
      </c>
      <c r="C4" s="411">
        <v>22993.599999999999</v>
      </c>
      <c r="D4" s="514">
        <v>44589</v>
      </c>
      <c r="E4" s="411">
        <v>22993.599999999999</v>
      </c>
      <c r="F4" s="411">
        <f t="shared" ref="F4:F46" si="0">C4-E4</f>
        <v>0</v>
      </c>
      <c r="G4" s="138"/>
      <c r="I4" s="409" t="s">
        <v>355</v>
      </c>
      <c r="J4" s="410">
        <v>8176</v>
      </c>
      <c r="K4" s="411">
        <v>388.8</v>
      </c>
      <c r="L4" s="409" t="s">
        <v>356</v>
      </c>
      <c r="M4" s="411">
        <v>388.8</v>
      </c>
      <c r="N4" s="137">
        <f>N3+K4-M4</f>
        <v>0</v>
      </c>
    </row>
    <row r="5" spans="1:14" ht="15.75" x14ac:dyDescent="0.25">
      <c r="A5" s="412" t="s">
        <v>357</v>
      </c>
      <c r="B5" s="413" t="s">
        <v>383</v>
      </c>
      <c r="C5" s="411">
        <v>12157.4</v>
      </c>
      <c r="D5" s="514">
        <v>44589</v>
      </c>
      <c r="E5" s="411">
        <v>12157.4</v>
      </c>
      <c r="F5" s="411">
        <f t="shared" si="0"/>
        <v>0</v>
      </c>
      <c r="I5" s="409" t="s">
        <v>355</v>
      </c>
      <c r="J5" s="410">
        <v>8179</v>
      </c>
      <c r="K5" s="411">
        <v>19510.8</v>
      </c>
      <c r="L5" s="409" t="s">
        <v>356</v>
      </c>
      <c r="M5" s="411">
        <v>19510.8</v>
      </c>
      <c r="N5" s="137">
        <f t="shared" ref="N5:N73" si="1">N4+K5-M5</f>
        <v>0</v>
      </c>
    </row>
    <row r="6" spans="1:14" ht="15.75" x14ac:dyDescent="0.25">
      <c r="A6" s="412" t="s">
        <v>358</v>
      </c>
      <c r="B6" s="413" t="s">
        <v>384</v>
      </c>
      <c r="C6" s="411">
        <v>39663.4</v>
      </c>
      <c r="D6" s="514">
        <v>44589</v>
      </c>
      <c r="E6" s="411">
        <v>39663.4</v>
      </c>
      <c r="F6" s="411">
        <f t="shared" si="0"/>
        <v>0</v>
      </c>
      <c r="I6" s="409" t="s">
        <v>357</v>
      </c>
      <c r="J6" s="410">
        <v>8193</v>
      </c>
      <c r="K6" s="411">
        <v>1380.6</v>
      </c>
      <c r="L6" s="409" t="s">
        <v>356</v>
      </c>
      <c r="M6" s="411">
        <v>1380.6</v>
      </c>
      <c r="N6" s="137">
        <f t="shared" si="1"/>
        <v>0</v>
      </c>
    </row>
    <row r="7" spans="1:14" ht="15.75" x14ac:dyDescent="0.25">
      <c r="A7" s="412" t="s">
        <v>358</v>
      </c>
      <c r="B7" s="413" t="s">
        <v>385</v>
      </c>
      <c r="C7" s="411">
        <v>16690</v>
      </c>
      <c r="D7" s="514">
        <v>44589</v>
      </c>
      <c r="E7" s="411">
        <v>16690</v>
      </c>
      <c r="F7" s="411">
        <f t="shared" si="0"/>
        <v>0</v>
      </c>
      <c r="I7" s="409" t="s">
        <v>357</v>
      </c>
      <c r="J7" s="410">
        <v>8194</v>
      </c>
      <c r="K7" s="411">
        <v>247.32</v>
      </c>
      <c r="L7" s="409" t="s">
        <v>356</v>
      </c>
      <c r="M7" s="411">
        <v>247.32</v>
      </c>
      <c r="N7" s="137">
        <f t="shared" si="1"/>
        <v>0</v>
      </c>
    </row>
    <row r="8" spans="1:14" ht="15.75" x14ac:dyDescent="0.25">
      <c r="A8" s="412" t="s">
        <v>359</v>
      </c>
      <c r="B8" s="413" t="s">
        <v>386</v>
      </c>
      <c r="C8" s="411">
        <v>16161</v>
      </c>
      <c r="D8" s="514">
        <v>44589</v>
      </c>
      <c r="E8" s="411">
        <v>16161</v>
      </c>
      <c r="F8" s="411">
        <f t="shared" si="0"/>
        <v>0</v>
      </c>
      <c r="I8" s="409" t="s">
        <v>357</v>
      </c>
      <c r="J8" s="410">
        <v>8196</v>
      </c>
      <c r="K8" s="411">
        <v>80126.8</v>
      </c>
      <c r="L8" s="409" t="s">
        <v>356</v>
      </c>
      <c r="M8" s="411">
        <v>80126.8</v>
      </c>
      <c r="N8" s="137">
        <f t="shared" si="1"/>
        <v>0</v>
      </c>
    </row>
    <row r="9" spans="1:14" ht="15.75" x14ac:dyDescent="0.25">
      <c r="A9" s="412" t="s">
        <v>359</v>
      </c>
      <c r="B9" s="413" t="s">
        <v>387</v>
      </c>
      <c r="C9" s="411">
        <v>4375</v>
      </c>
      <c r="D9" s="514">
        <v>44589</v>
      </c>
      <c r="E9" s="411">
        <v>4375</v>
      </c>
      <c r="F9" s="411">
        <f t="shared" si="0"/>
        <v>0</v>
      </c>
      <c r="I9" s="409" t="s">
        <v>358</v>
      </c>
      <c r="J9" s="410">
        <v>8200</v>
      </c>
      <c r="K9" s="411">
        <v>5165.9799999999996</v>
      </c>
      <c r="L9" s="409" t="s">
        <v>356</v>
      </c>
      <c r="M9" s="411">
        <v>5165.9799999999996</v>
      </c>
      <c r="N9" s="137">
        <f t="shared" si="1"/>
        <v>0</v>
      </c>
    </row>
    <row r="10" spans="1:14" ht="18.75" x14ac:dyDescent="0.3">
      <c r="A10" s="412" t="s">
        <v>360</v>
      </c>
      <c r="B10" s="413" t="s">
        <v>388</v>
      </c>
      <c r="C10" s="411">
        <v>88022.6</v>
      </c>
      <c r="D10" s="514">
        <v>44589</v>
      </c>
      <c r="E10" s="411">
        <v>88022.6</v>
      </c>
      <c r="F10" s="411">
        <f t="shared" si="0"/>
        <v>0</v>
      </c>
      <c r="G10" s="138"/>
      <c r="I10" s="409" t="s">
        <v>358</v>
      </c>
      <c r="J10" s="410">
        <v>8204</v>
      </c>
      <c r="K10" s="411">
        <v>3258.1</v>
      </c>
      <c r="L10" s="409" t="s">
        <v>356</v>
      </c>
      <c r="M10" s="411">
        <v>3258.1</v>
      </c>
      <c r="N10" s="137">
        <f t="shared" si="1"/>
        <v>0</v>
      </c>
    </row>
    <row r="11" spans="1:14" ht="15.75" x14ac:dyDescent="0.25">
      <c r="A11" s="412" t="s">
        <v>360</v>
      </c>
      <c r="B11" s="413" t="s">
        <v>389</v>
      </c>
      <c r="C11" s="411">
        <v>6223.4</v>
      </c>
      <c r="D11" s="514">
        <v>44589</v>
      </c>
      <c r="E11" s="411">
        <v>6223.4</v>
      </c>
      <c r="F11" s="411">
        <f t="shared" si="0"/>
        <v>0</v>
      </c>
      <c r="I11" s="409" t="s">
        <v>358</v>
      </c>
      <c r="J11" s="410">
        <v>8205</v>
      </c>
      <c r="K11" s="411">
        <v>472</v>
      </c>
      <c r="L11" s="409" t="s">
        <v>356</v>
      </c>
      <c r="M11" s="411">
        <v>472</v>
      </c>
      <c r="N11" s="137">
        <f t="shared" si="1"/>
        <v>0</v>
      </c>
    </row>
    <row r="12" spans="1:14" ht="15.75" x14ac:dyDescent="0.25">
      <c r="A12" s="412" t="s">
        <v>361</v>
      </c>
      <c r="B12" s="413" t="s">
        <v>390</v>
      </c>
      <c r="C12" s="411">
        <v>1350</v>
      </c>
      <c r="D12" s="514">
        <v>44589</v>
      </c>
      <c r="E12" s="411">
        <v>1350</v>
      </c>
      <c r="F12" s="411">
        <f t="shared" si="0"/>
        <v>0</v>
      </c>
      <c r="I12" s="409" t="s">
        <v>359</v>
      </c>
      <c r="J12" s="410">
        <v>8208</v>
      </c>
      <c r="K12" s="411">
        <v>2558.1799999999998</v>
      </c>
      <c r="L12" s="409" t="s">
        <v>356</v>
      </c>
      <c r="M12" s="411">
        <v>2558.1799999999998</v>
      </c>
      <c r="N12" s="137">
        <f t="shared" si="1"/>
        <v>0</v>
      </c>
    </row>
    <row r="13" spans="1:14" ht="15.75" x14ac:dyDescent="0.25">
      <c r="A13" s="412" t="s">
        <v>361</v>
      </c>
      <c r="B13" s="413" t="s">
        <v>391</v>
      </c>
      <c r="C13" s="411">
        <v>54930.2</v>
      </c>
      <c r="D13" s="514">
        <v>44589</v>
      </c>
      <c r="E13" s="411">
        <v>54930.2</v>
      </c>
      <c r="F13" s="411">
        <f t="shared" si="0"/>
        <v>0</v>
      </c>
      <c r="I13" s="409" t="s">
        <v>360</v>
      </c>
      <c r="J13" s="410">
        <v>8216</v>
      </c>
      <c r="K13" s="411">
        <v>11429.6</v>
      </c>
      <c r="L13" s="409" t="s">
        <v>356</v>
      </c>
      <c r="M13" s="411">
        <v>11429.6</v>
      </c>
      <c r="N13" s="137">
        <f t="shared" si="1"/>
        <v>0</v>
      </c>
    </row>
    <row r="14" spans="1:14" ht="15.75" x14ac:dyDescent="0.25">
      <c r="A14" s="412" t="s">
        <v>361</v>
      </c>
      <c r="B14" s="413" t="s">
        <v>392</v>
      </c>
      <c r="C14" s="411">
        <v>381</v>
      </c>
      <c r="D14" s="514">
        <v>44589</v>
      </c>
      <c r="E14" s="411">
        <v>381</v>
      </c>
      <c r="F14" s="411">
        <f t="shared" si="0"/>
        <v>0</v>
      </c>
      <c r="I14" s="409" t="s">
        <v>361</v>
      </c>
      <c r="J14" s="410">
        <v>8228</v>
      </c>
      <c r="K14" s="411">
        <v>1470</v>
      </c>
      <c r="L14" s="409" t="s">
        <v>356</v>
      </c>
      <c r="M14" s="411">
        <v>1470</v>
      </c>
      <c r="N14" s="137">
        <f t="shared" si="1"/>
        <v>0</v>
      </c>
    </row>
    <row r="15" spans="1:14" ht="15.75" x14ac:dyDescent="0.25">
      <c r="A15" s="412" t="s">
        <v>361</v>
      </c>
      <c r="B15" s="413" t="s">
        <v>393</v>
      </c>
      <c r="C15" s="411">
        <v>32571.32</v>
      </c>
      <c r="D15" s="514">
        <v>44589</v>
      </c>
      <c r="E15" s="411">
        <v>32571.32</v>
      </c>
      <c r="F15" s="411">
        <f t="shared" si="0"/>
        <v>0</v>
      </c>
      <c r="I15" s="409" t="s">
        <v>362</v>
      </c>
      <c r="J15" s="410">
        <v>8240</v>
      </c>
      <c r="K15" s="411">
        <v>1407</v>
      </c>
      <c r="L15" s="409" t="s">
        <v>356</v>
      </c>
      <c r="M15" s="411">
        <v>1407</v>
      </c>
      <c r="N15" s="137">
        <f t="shared" si="1"/>
        <v>0</v>
      </c>
    </row>
    <row r="16" spans="1:14" ht="15.75" x14ac:dyDescent="0.25">
      <c r="A16" s="412" t="s">
        <v>362</v>
      </c>
      <c r="B16" s="413" t="s">
        <v>394</v>
      </c>
      <c r="C16" s="411">
        <v>40306.14</v>
      </c>
      <c r="D16" s="514">
        <v>44589</v>
      </c>
      <c r="E16" s="411">
        <v>40306.14</v>
      </c>
      <c r="F16" s="411">
        <f t="shared" si="0"/>
        <v>0</v>
      </c>
      <c r="I16" s="409" t="s">
        <v>362</v>
      </c>
      <c r="J16" s="410">
        <v>8245</v>
      </c>
      <c r="K16" s="411">
        <v>120922.4</v>
      </c>
      <c r="L16" s="409" t="s">
        <v>356</v>
      </c>
      <c r="M16" s="411">
        <v>120922.4</v>
      </c>
      <c r="N16" s="137">
        <f t="shared" si="1"/>
        <v>0</v>
      </c>
    </row>
    <row r="17" spans="1:14" ht="15.75" x14ac:dyDescent="0.25">
      <c r="A17" s="412" t="s">
        <v>363</v>
      </c>
      <c r="B17" s="413" t="s">
        <v>395</v>
      </c>
      <c r="C17" s="411">
        <v>0</v>
      </c>
      <c r="D17" s="515" t="s">
        <v>419</v>
      </c>
      <c r="E17" s="411">
        <v>0</v>
      </c>
      <c r="F17" s="411">
        <f t="shared" si="0"/>
        <v>0</v>
      </c>
      <c r="I17" s="409" t="s">
        <v>362</v>
      </c>
      <c r="J17" s="410">
        <v>8247</v>
      </c>
      <c r="K17" s="411">
        <v>4686.3999999999996</v>
      </c>
      <c r="L17" s="409" t="s">
        <v>356</v>
      </c>
      <c r="M17" s="411">
        <v>4686.3999999999996</v>
      </c>
      <c r="N17" s="137">
        <f t="shared" si="1"/>
        <v>0</v>
      </c>
    </row>
    <row r="18" spans="1:14" ht="15.75" x14ac:dyDescent="0.25">
      <c r="A18" s="412" t="s">
        <v>363</v>
      </c>
      <c r="B18" s="413" t="s">
        <v>396</v>
      </c>
      <c r="C18" s="411">
        <v>87756.3</v>
      </c>
      <c r="D18" s="514">
        <v>44589</v>
      </c>
      <c r="E18" s="411">
        <v>87756.3</v>
      </c>
      <c r="F18" s="411">
        <f t="shared" si="0"/>
        <v>0</v>
      </c>
      <c r="I18" s="409" t="s">
        <v>363</v>
      </c>
      <c r="J18" s="410">
        <v>8249</v>
      </c>
      <c r="K18" s="411">
        <v>5822.6</v>
      </c>
      <c r="L18" s="409" t="s">
        <v>356</v>
      </c>
      <c r="M18" s="411">
        <v>5822.6</v>
      </c>
      <c r="N18" s="137">
        <f t="shared" si="1"/>
        <v>0</v>
      </c>
    </row>
    <row r="19" spans="1:14" ht="15.75" x14ac:dyDescent="0.25">
      <c r="A19" s="412" t="s">
        <v>364</v>
      </c>
      <c r="B19" s="413" t="s">
        <v>397</v>
      </c>
      <c r="C19" s="411">
        <v>92082.85</v>
      </c>
      <c r="D19" s="514">
        <v>44589</v>
      </c>
      <c r="E19" s="411">
        <v>92082.85</v>
      </c>
      <c r="F19" s="411">
        <f t="shared" si="0"/>
        <v>0</v>
      </c>
      <c r="I19" s="409" t="s">
        <v>363</v>
      </c>
      <c r="J19" s="410">
        <v>8251</v>
      </c>
      <c r="K19" s="411">
        <v>1530.8</v>
      </c>
      <c r="L19" s="409" t="s">
        <v>356</v>
      </c>
      <c r="M19" s="411">
        <v>1530.8</v>
      </c>
      <c r="N19" s="137">
        <f t="shared" si="1"/>
        <v>0</v>
      </c>
    </row>
    <row r="20" spans="1:14" ht="15.75" x14ac:dyDescent="0.25">
      <c r="A20" s="412" t="s">
        <v>365</v>
      </c>
      <c r="B20" s="413" t="s">
        <v>398</v>
      </c>
      <c r="C20" s="411">
        <v>28628.81</v>
      </c>
      <c r="D20" s="514">
        <v>44589</v>
      </c>
      <c r="E20" s="411">
        <v>28628.81</v>
      </c>
      <c r="F20" s="411">
        <f t="shared" si="0"/>
        <v>0</v>
      </c>
      <c r="I20" s="409" t="s">
        <v>364</v>
      </c>
      <c r="J20" s="410">
        <v>8256</v>
      </c>
      <c r="K20" s="411">
        <v>10637</v>
      </c>
      <c r="L20" s="409" t="s">
        <v>356</v>
      </c>
      <c r="M20" s="411">
        <v>10637</v>
      </c>
      <c r="N20" s="137">
        <f t="shared" si="1"/>
        <v>0</v>
      </c>
    </row>
    <row r="21" spans="1:14" ht="15.75" x14ac:dyDescent="0.25">
      <c r="A21" s="412" t="s">
        <v>365</v>
      </c>
      <c r="B21" s="413" t="s">
        <v>399</v>
      </c>
      <c r="C21" s="411">
        <v>214.8</v>
      </c>
      <c r="D21" s="514">
        <v>44589</v>
      </c>
      <c r="E21" s="411">
        <v>214.8</v>
      </c>
      <c r="F21" s="411">
        <f t="shared" si="0"/>
        <v>0</v>
      </c>
      <c r="I21" s="409" t="s">
        <v>365</v>
      </c>
      <c r="J21" s="410">
        <v>8270</v>
      </c>
      <c r="K21" s="411">
        <v>1146.2</v>
      </c>
      <c r="L21" s="409" t="s">
        <v>356</v>
      </c>
      <c r="M21" s="411">
        <v>1146.2</v>
      </c>
      <c r="N21" s="137">
        <f t="shared" si="1"/>
        <v>0</v>
      </c>
    </row>
    <row r="22" spans="1:14" ht="18.75" x14ac:dyDescent="0.3">
      <c r="A22" s="412" t="s">
        <v>366</v>
      </c>
      <c r="B22" s="413" t="s">
        <v>400</v>
      </c>
      <c r="C22" s="411">
        <v>53381.2</v>
      </c>
      <c r="D22" s="514">
        <v>44589</v>
      </c>
      <c r="E22" s="411">
        <v>53381.2</v>
      </c>
      <c r="F22" s="411">
        <f t="shared" si="0"/>
        <v>0</v>
      </c>
      <c r="G22" s="138"/>
      <c r="I22" s="409" t="s">
        <v>365</v>
      </c>
      <c r="J22" s="410">
        <v>8273</v>
      </c>
      <c r="K22" s="411">
        <v>141067.6</v>
      </c>
      <c r="L22" s="409" t="s">
        <v>356</v>
      </c>
      <c r="M22" s="411">
        <v>141067.6</v>
      </c>
      <c r="N22" s="137">
        <f t="shared" si="1"/>
        <v>0</v>
      </c>
    </row>
    <row r="23" spans="1:14" ht="15.75" x14ac:dyDescent="0.25">
      <c r="A23" s="412" t="s">
        <v>366</v>
      </c>
      <c r="B23" s="413" t="s">
        <v>401</v>
      </c>
      <c r="C23" s="411">
        <v>558</v>
      </c>
      <c r="D23" s="514">
        <v>44589</v>
      </c>
      <c r="E23" s="411">
        <v>558</v>
      </c>
      <c r="F23" s="411">
        <f t="shared" si="0"/>
        <v>0</v>
      </c>
      <c r="I23" s="409" t="s">
        <v>365</v>
      </c>
      <c r="J23" s="410">
        <v>8274</v>
      </c>
      <c r="K23" s="411">
        <v>5205.2</v>
      </c>
      <c r="L23" s="409" t="s">
        <v>356</v>
      </c>
      <c r="M23" s="411">
        <v>5205.2</v>
      </c>
      <c r="N23" s="137">
        <f t="shared" si="1"/>
        <v>0</v>
      </c>
    </row>
    <row r="24" spans="1:14" ht="15.75" x14ac:dyDescent="0.25">
      <c r="A24" s="412" t="s">
        <v>367</v>
      </c>
      <c r="B24" s="413" t="s">
        <v>402</v>
      </c>
      <c r="C24" s="411">
        <v>81629.2</v>
      </c>
      <c r="D24" s="514">
        <v>44589</v>
      </c>
      <c r="E24" s="411">
        <v>81629.2</v>
      </c>
      <c r="F24" s="411">
        <f t="shared" si="0"/>
        <v>0</v>
      </c>
      <c r="I24" s="409" t="s">
        <v>366</v>
      </c>
      <c r="J24" s="410">
        <v>8279</v>
      </c>
      <c r="K24" s="411">
        <v>1487</v>
      </c>
      <c r="L24" s="409" t="s">
        <v>356</v>
      </c>
      <c r="M24" s="411">
        <v>1487</v>
      </c>
      <c r="N24" s="137">
        <f t="shared" si="1"/>
        <v>0</v>
      </c>
    </row>
    <row r="25" spans="1:14" ht="15.75" x14ac:dyDescent="0.25">
      <c r="A25" s="412" t="s">
        <v>368</v>
      </c>
      <c r="B25" s="413" t="s">
        <v>403</v>
      </c>
      <c r="C25" s="411">
        <v>6085</v>
      </c>
      <c r="D25" s="514">
        <v>44589</v>
      </c>
      <c r="E25" s="411">
        <v>6085</v>
      </c>
      <c r="F25" s="411">
        <f t="shared" si="0"/>
        <v>0</v>
      </c>
      <c r="I25" s="409" t="s">
        <v>366</v>
      </c>
      <c r="J25" s="410">
        <v>8283</v>
      </c>
      <c r="K25" s="411">
        <v>71469.2</v>
      </c>
      <c r="L25" s="409" t="s">
        <v>356</v>
      </c>
      <c r="M25" s="411">
        <v>71469.2</v>
      </c>
      <c r="N25" s="137">
        <f t="shared" si="1"/>
        <v>0</v>
      </c>
    </row>
    <row r="26" spans="1:14" ht="15.75" x14ac:dyDescent="0.25">
      <c r="A26" s="412" t="s">
        <v>369</v>
      </c>
      <c r="B26" s="413" t="s">
        <v>404</v>
      </c>
      <c r="C26" s="411">
        <v>42951.199999999997</v>
      </c>
      <c r="D26" s="514">
        <v>44589</v>
      </c>
      <c r="E26" s="411">
        <v>42951.199999999997</v>
      </c>
      <c r="F26" s="411">
        <f t="shared" si="0"/>
        <v>0</v>
      </c>
      <c r="I26" s="409" t="s">
        <v>367</v>
      </c>
      <c r="J26" s="410">
        <v>8284</v>
      </c>
      <c r="K26" s="411">
        <v>2041.4</v>
      </c>
      <c r="L26" s="409" t="s">
        <v>356</v>
      </c>
      <c r="M26" s="411">
        <v>2041.4</v>
      </c>
      <c r="N26" s="137">
        <f t="shared" si="1"/>
        <v>0</v>
      </c>
    </row>
    <row r="27" spans="1:14" ht="15.75" x14ac:dyDescent="0.25">
      <c r="A27" s="412" t="s">
        <v>370</v>
      </c>
      <c r="B27" s="413" t="s">
        <v>405</v>
      </c>
      <c r="C27" s="411">
        <v>0</v>
      </c>
      <c r="D27" s="515" t="s">
        <v>419</v>
      </c>
      <c r="E27" s="411">
        <v>0</v>
      </c>
      <c r="F27" s="411">
        <f t="shared" si="0"/>
        <v>0</v>
      </c>
      <c r="I27" s="409" t="s">
        <v>368</v>
      </c>
      <c r="J27" s="410">
        <v>8300</v>
      </c>
      <c r="K27" s="411">
        <v>5828</v>
      </c>
      <c r="L27" s="409" t="s">
        <v>356</v>
      </c>
      <c r="M27" s="411">
        <v>5828</v>
      </c>
      <c r="N27" s="137">
        <f t="shared" si="1"/>
        <v>0</v>
      </c>
    </row>
    <row r="28" spans="1:14" ht="15.75" x14ac:dyDescent="0.25">
      <c r="A28" s="412" t="s">
        <v>370</v>
      </c>
      <c r="B28" s="413" t="s">
        <v>406</v>
      </c>
      <c r="C28" s="411">
        <v>40814.9</v>
      </c>
      <c r="D28" s="514">
        <v>44589</v>
      </c>
      <c r="E28" s="411">
        <v>40814.9</v>
      </c>
      <c r="F28" s="411">
        <f t="shared" si="0"/>
        <v>0</v>
      </c>
      <c r="I28" s="409" t="s">
        <v>369</v>
      </c>
      <c r="J28" s="410">
        <v>8312</v>
      </c>
      <c r="K28" s="411">
        <v>2464</v>
      </c>
      <c r="L28" s="409" t="s">
        <v>356</v>
      </c>
      <c r="M28" s="411">
        <v>2464</v>
      </c>
      <c r="N28" s="137">
        <f t="shared" si="1"/>
        <v>0</v>
      </c>
    </row>
    <row r="29" spans="1:14" ht="15.75" x14ac:dyDescent="0.25">
      <c r="A29" s="412" t="s">
        <v>371</v>
      </c>
      <c r="B29" s="413" t="s">
        <v>407</v>
      </c>
      <c r="C29" s="411">
        <v>84819.68</v>
      </c>
      <c r="D29" s="514">
        <v>44589</v>
      </c>
      <c r="E29" s="411">
        <v>84819.68</v>
      </c>
      <c r="F29" s="411">
        <f t="shared" si="0"/>
        <v>0</v>
      </c>
      <c r="I29" s="409" t="s">
        <v>370</v>
      </c>
      <c r="J29" s="410">
        <v>8338</v>
      </c>
      <c r="K29" s="411">
        <v>2056.8000000000002</v>
      </c>
      <c r="L29" s="409" t="s">
        <v>356</v>
      </c>
      <c r="M29" s="411">
        <v>2056.8000000000002</v>
      </c>
      <c r="N29" s="137">
        <f t="shared" si="1"/>
        <v>0</v>
      </c>
    </row>
    <row r="30" spans="1:14" ht="18.75" x14ac:dyDescent="0.3">
      <c r="A30" s="412" t="s">
        <v>372</v>
      </c>
      <c r="B30" s="413" t="s">
        <v>408</v>
      </c>
      <c r="C30" s="411">
        <v>74257.8</v>
      </c>
      <c r="D30" s="514">
        <v>44589</v>
      </c>
      <c r="E30" s="411">
        <v>74257.8</v>
      </c>
      <c r="F30" s="411">
        <f t="shared" si="0"/>
        <v>0</v>
      </c>
      <c r="G30" s="138"/>
      <c r="I30" s="409" t="s">
        <v>370</v>
      </c>
      <c r="J30" s="410">
        <v>8340</v>
      </c>
      <c r="K30" s="411">
        <v>219199.6</v>
      </c>
      <c r="L30" s="409" t="s">
        <v>310</v>
      </c>
      <c r="M30" s="69"/>
      <c r="N30" s="137">
        <f t="shared" si="1"/>
        <v>219199.6</v>
      </c>
    </row>
    <row r="31" spans="1:14" ht="15.75" x14ac:dyDescent="0.25">
      <c r="A31" s="412" t="s">
        <v>373</v>
      </c>
      <c r="B31" s="413" t="s">
        <v>409</v>
      </c>
      <c r="C31" s="411">
        <v>115953.8</v>
      </c>
      <c r="D31" s="514">
        <v>44589</v>
      </c>
      <c r="E31" s="411">
        <v>115953.8</v>
      </c>
      <c r="F31" s="411">
        <f t="shared" si="0"/>
        <v>0</v>
      </c>
      <c r="I31" s="409" t="s">
        <v>371</v>
      </c>
      <c r="J31" s="410">
        <v>8342</v>
      </c>
      <c r="K31" s="411">
        <v>1605</v>
      </c>
      <c r="L31" s="409" t="s">
        <v>310</v>
      </c>
      <c r="M31" s="69"/>
      <c r="N31" s="137">
        <f t="shared" si="1"/>
        <v>220804.6</v>
      </c>
    </row>
    <row r="32" spans="1:14" ht="15.75" x14ac:dyDescent="0.25">
      <c r="A32" s="412" t="s">
        <v>373</v>
      </c>
      <c r="B32" s="413" t="s">
        <v>410</v>
      </c>
      <c r="C32" s="411">
        <v>420</v>
      </c>
      <c r="D32" s="514">
        <v>44589</v>
      </c>
      <c r="E32" s="411">
        <v>420</v>
      </c>
      <c r="F32" s="411">
        <f t="shared" si="0"/>
        <v>0</v>
      </c>
      <c r="I32" s="409" t="s">
        <v>372</v>
      </c>
      <c r="J32" s="410">
        <v>8359</v>
      </c>
      <c r="K32" s="411">
        <v>16970.400000000001</v>
      </c>
      <c r="L32" s="409" t="s">
        <v>310</v>
      </c>
      <c r="M32" s="69"/>
      <c r="N32" s="137">
        <f t="shared" si="1"/>
        <v>237775</v>
      </c>
    </row>
    <row r="33" spans="1:14" ht="15.75" x14ac:dyDescent="0.25">
      <c r="A33" s="412" t="s">
        <v>374</v>
      </c>
      <c r="B33" s="413" t="s">
        <v>411</v>
      </c>
      <c r="C33" s="411">
        <v>12359.2</v>
      </c>
      <c r="D33" s="514">
        <v>44589</v>
      </c>
      <c r="E33" s="411">
        <v>12359.2</v>
      </c>
      <c r="F33" s="411">
        <f t="shared" si="0"/>
        <v>0</v>
      </c>
      <c r="I33" s="409" t="s">
        <v>373</v>
      </c>
      <c r="J33" s="410">
        <v>8363</v>
      </c>
      <c r="K33" s="411">
        <v>1544.6</v>
      </c>
      <c r="L33" s="409" t="s">
        <v>310</v>
      </c>
      <c r="M33" s="69"/>
      <c r="N33" s="137">
        <f t="shared" si="1"/>
        <v>239319.6</v>
      </c>
    </row>
    <row r="34" spans="1:14" ht="15.75" x14ac:dyDescent="0.25">
      <c r="A34" s="412" t="s">
        <v>375</v>
      </c>
      <c r="B34" s="413" t="s">
        <v>412</v>
      </c>
      <c r="C34" s="411">
        <v>66416.800000000003</v>
      </c>
      <c r="D34" s="514">
        <v>44589</v>
      </c>
      <c r="E34" s="411">
        <v>66416.800000000003</v>
      </c>
      <c r="F34" s="411">
        <f t="shared" si="0"/>
        <v>0</v>
      </c>
      <c r="I34" s="409" t="s">
        <v>373</v>
      </c>
      <c r="J34" s="410">
        <v>8365</v>
      </c>
      <c r="K34" s="411">
        <v>1161</v>
      </c>
      <c r="L34" s="409" t="s">
        <v>310</v>
      </c>
      <c r="M34" s="69"/>
      <c r="N34" s="137">
        <f t="shared" si="1"/>
        <v>240480.6</v>
      </c>
    </row>
    <row r="35" spans="1:14" ht="15.75" x14ac:dyDescent="0.25">
      <c r="A35" s="412" t="s">
        <v>375</v>
      </c>
      <c r="B35" s="413" t="s">
        <v>413</v>
      </c>
      <c r="C35" s="411">
        <v>10750</v>
      </c>
      <c r="D35" s="514">
        <v>44589</v>
      </c>
      <c r="E35" s="411">
        <v>10750</v>
      </c>
      <c r="F35" s="411">
        <f t="shared" si="0"/>
        <v>0</v>
      </c>
      <c r="I35" s="409" t="s">
        <v>374</v>
      </c>
      <c r="J35" s="410">
        <v>8375</v>
      </c>
      <c r="K35" s="411">
        <v>3838.8</v>
      </c>
      <c r="L35" s="409" t="s">
        <v>310</v>
      </c>
      <c r="M35" s="69"/>
      <c r="N35" s="137">
        <f t="shared" si="1"/>
        <v>244319.4</v>
      </c>
    </row>
    <row r="36" spans="1:14" ht="15.75" x14ac:dyDescent="0.25">
      <c r="A36" s="412" t="s">
        <v>375</v>
      </c>
      <c r="B36" s="413" t="s">
        <v>414</v>
      </c>
      <c r="C36" s="411">
        <v>28322</v>
      </c>
      <c r="D36" s="514">
        <v>44589</v>
      </c>
      <c r="E36" s="411">
        <v>28322</v>
      </c>
      <c r="F36" s="411">
        <f t="shared" si="0"/>
        <v>0</v>
      </c>
      <c r="I36" s="409" t="s">
        <v>374</v>
      </c>
      <c r="J36" s="410">
        <v>8379</v>
      </c>
      <c r="K36" s="411">
        <v>1696</v>
      </c>
      <c r="L36" s="409" t="s">
        <v>310</v>
      </c>
      <c r="M36" s="69"/>
      <c r="N36" s="137">
        <f t="shared" si="1"/>
        <v>246015.4</v>
      </c>
    </row>
    <row r="37" spans="1:14" ht="15.75" x14ac:dyDescent="0.25">
      <c r="A37" s="412" t="s">
        <v>376</v>
      </c>
      <c r="B37" s="413" t="s">
        <v>415</v>
      </c>
      <c r="C37" s="411">
        <v>61861.4</v>
      </c>
      <c r="D37" s="514">
        <v>44589</v>
      </c>
      <c r="E37" s="411">
        <v>61861.4</v>
      </c>
      <c r="F37" s="411">
        <f t="shared" si="0"/>
        <v>0</v>
      </c>
      <c r="I37" s="409" t="s">
        <v>375</v>
      </c>
      <c r="J37" s="410">
        <v>8386</v>
      </c>
      <c r="K37" s="411">
        <v>953.6</v>
      </c>
      <c r="L37" s="409" t="s">
        <v>310</v>
      </c>
      <c r="M37" s="69"/>
      <c r="N37" s="137">
        <f t="shared" si="1"/>
        <v>246969</v>
      </c>
    </row>
    <row r="38" spans="1:14" ht="15.75" x14ac:dyDescent="0.25">
      <c r="A38" s="412" t="s">
        <v>377</v>
      </c>
      <c r="B38" s="413" t="s">
        <v>416</v>
      </c>
      <c r="C38" s="411">
        <v>78773.820000000007</v>
      </c>
      <c r="D38" s="514" t="s">
        <v>310</v>
      </c>
      <c r="E38" s="411">
        <v>0</v>
      </c>
      <c r="F38" s="411">
        <f t="shared" si="0"/>
        <v>78773.820000000007</v>
      </c>
      <c r="I38" s="409" t="s">
        <v>376</v>
      </c>
      <c r="J38" s="410">
        <v>8393</v>
      </c>
      <c r="K38" s="411">
        <v>5587.4</v>
      </c>
      <c r="L38" s="409" t="s">
        <v>310</v>
      </c>
      <c r="M38" s="69"/>
      <c r="N38" s="137">
        <f t="shared" si="1"/>
        <v>252556.4</v>
      </c>
    </row>
    <row r="39" spans="1:14" ht="15.75" x14ac:dyDescent="0.25">
      <c r="A39" s="412" t="s">
        <v>378</v>
      </c>
      <c r="B39" s="413" t="s">
        <v>417</v>
      </c>
      <c r="C39" s="411">
        <v>38574.800000000003</v>
      </c>
      <c r="D39" s="514" t="s">
        <v>310</v>
      </c>
      <c r="E39" s="411">
        <v>0</v>
      </c>
      <c r="F39" s="411">
        <f t="shared" si="0"/>
        <v>38574.800000000003</v>
      </c>
      <c r="I39" s="409" t="s">
        <v>377</v>
      </c>
      <c r="J39" s="410">
        <v>8403</v>
      </c>
      <c r="K39" s="411">
        <v>2021.2</v>
      </c>
      <c r="L39" s="409" t="s">
        <v>310</v>
      </c>
      <c r="M39" s="69"/>
      <c r="N39" s="137">
        <f t="shared" si="1"/>
        <v>254577.6</v>
      </c>
    </row>
    <row r="40" spans="1:14" ht="15.75" x14ac:dyDescent="0.25">
      <c r="A40" s="412" t="s">
        <v>379</v>
      </c>
      <c r="B40" s="413" t="s">
        <v>418</v>
      </c>
      <c r="C40" s="411">
        <v>53825.279999999999</v>
      </c>
      <c r="D40" s="514" t="s">
        <v>310</v>
      </c>
      <c r="E40" s="411">
        <v>0</v>
      </c>
      <c r="F40" s="411">
        <f t="shared" si="0"/>
        <v>53825.279999999999</v>
      </c>
      <c r="I40" s="409" t="s">
        <v>377</v>
      </c>
      <c r="J40" s="410">
        <v>8404</v>
      </c>
      <c r="K40" s="411">
        <v>175</v>
      </c>
      <c r="L40" s="409" t="s">
        <v>310</v>
      </c>
      <c r="M40" s="69"/>
      <c r="N40" s="137">
        <f t="shared" si="1"/>
        <v>254752.6</v>
      </c>
    </row>
    <row r="41" spans="1:14" ht="15.75" x14ac:dyDescent="0.25">
      <c r="A41" s="412"/>
      <c r="B41" s="413"/>
      <c r="C41" s="411"/>
      <c r="D41" s="514" t="s">
        <v>310</v>
      </c>
      <c r="E41" s="411">
        <v>0</v>
      </c>
      <c r="F41" s="411">
        <f t="shared" si="0"/>
        <v>0</v>
      </c>
      <c r="I41" s="409" t="s">
        <v>377</v>
      </c>
      <c r="J41" s="410">
        <v>8405</v>
      </c>
      <c r="K41" s="411">
        <v>118474.8</v>
      </c>
      <c r="L41" s="409" t="s">
        <v>310</v>
      </c>
      <c r="M41" s="69"/>
      <c r="N41" s="137">
        <f t="shared" si="1"/>
        <v>373227.4</v>
      </c>
    </row>
    <row r="42" spans="1:14" ht="15.75" x14ac:dyDescent="0.25">
      <c r="A42" s="245"/>
      <c r="B42" s="246"/>
      <c r="C42" s="111"/>
      <c r="D42" s="253"/>
      <c r="E42" s="69"/>
      <c r="F42" s="411">
        <f t="shared" si="0"/>
        <v>0</v>
      </c>
      <c r="I42" s="409" t="s">
        <v>378</v>
      </c>
      <c r="J42" s="410">
        <v>8422</v>
      </c>
      <c r="K42" s="411">
        <v>27106.9</v>
      </c>
      <c r="L42" s="409" t="s">
        <v>310</v>
      </c>
      <c r="M42" s="362"/>
      <c r="N42" s="137">
        <f t="shared" si="1"/>
        <v>400334.30000000005</v>
      </c>
    </row>
    <row r="43" spans="1:14" ht="15.75" x14ac:dyDescent="0.25">
      <c r="A43" s="245"/>
      <c r="B43" s="246"/>
      <c r="C43" s="111"/>
      <c r="D43" s="253"/>
      <c r="E43" s="69"/>
      <c r="F43" s="411">
        <f t="shared" si="0"/>
        <v>0</v>
      </c>
      <c r="I43" s="409" t="s">
        <v>378</v>
      </c>
      <c r="J43" s="410">
        <v>8423</v>
      </c>
      <c r="K43" s="411">
        <v>1096.2</v>
      </c>
      <c r="L43" s="409" t="s">
        <v>310</v>
      </c>
      <c r="M43" s="69"/>
      <c r="N43" s="137">
        <f t="shared" si="1"/>
        <v>401430.50000000006</v>
      </c>
    </row>
    <row r="44" spans="1:14" ht="15" customHeight="1" x14ac:dyDescent="0.25">
      <c r="A44" s="245"/>
      <c r="B44" s="246"/>
      <c r="C44" s="111"/>
      <c r="D44" s="253"/>
      <c r="E44" s="69"/>
      <c r="F44" s="411">
        <f t="shared" si="0"/>
        <v>0</v>
      </c>
      <c r="I44" s="409" t="s">
        <v>379</v>
      </c>
      <c r="J44" s="410">
        <v>8434</v>
      </c>
      <c r="K44" s="411">
        <v>1609</v>
      </c>
      <c r="L44" s="409" t="s">
        <v>310</v>
      </c>
      <c r="M44" s="215"/>
      <c r="N44" s="137">
        <f t="shared" si="1"/>
        <v>403039.50000000006</v>
      </c>
    </row>
    <row r="45" spans="1:14" ht="15.75" x14ac:dyDescent="0.25">
      <c r="A45" s="245"/>
      <c r="B45" s="246"/>
      <c r="C45" s="111"/>
      <c r="D45" s="253"/>
      <c r="E45" s="69"/>
      <c r="F45" s="411">
        <f t="shared" si="0"/>
        <v>0</v>
      </c>
      <c r="I45" s="409" t="s">
        <v>380</v>
      </c>
      <c r="J45" s="410">
        <v>8445</v>
      </c>
      <c r="K45" s="411">
        <v>1315</v>
      </c>
      <c r="L45" s="409" t="s">
        <v>310</v>
      </c>
      <c r="M45" s="69"/>
      <c r="N45" s="137">
        <f t="shared" si="1"/>
        <v>404354.50000000006</v>
      </c>
    </row>
    <row r="46" spans="1:14" ht="15.75" x14ac:dyDescent="0.25">
      <c r="A46" s="245"/>
      <c r="B46" s="246"/>
      <c r="C46" s="111"/>
      <c r="D46" s="253"/>
      <c r="E46" s="69"/>
      <c r="F46" s="411">
        <f t="shared" si="0"/>
        <v>0</v>
      </c>
      <c r="I46" s="409" t="s">
        <v>380</v>
      </c>
      <c r="J46" s="410">
        <v>8449</v>
      </c>
      <c r="K46" s="411">
        <v>272.8</v>
      </c>
      <c r="L46" s="409" t="s">
        <v>310</v>
      </c>
      <c r="M46" s="69"/>
      <c r="N46" s="137">
        <f t="shared" si="1"/>
        <v>404627.30000000005</v>
      </c>
    </row>
    <row r="47" spans="1:14" ht="15.75" x14ac:dyDescent="0.25">
      <c r="A47" s="245"/>
      <c r="B47" s="246"/>
      <c r="C47" s="111"/>
      <c r="D47" s="253"/>
      <c r="E47" s="69"/>
      <c r="F47" s="137">
        <f t="shared" ref="F47:F73" si="2">F46+C47-E47</f>
        <v>0</v>
      </c>
      <c r="I47" s="349"/>
      <c r="J47" s="348"/>
      <c r="K47" s="350">
        <v>0</v>
      </c>
      <c r="L47" s="140"/>
      <c r="M47" s="69"/>
      <c r="N47" s="137">
        <f t="shared" si="1"/>
        <v>404627.30000000005</v>
      </c>
    </row>
    <row r="48" spans="1:14" ht="15.75" x14ac:dyDescent="0.25">
      <c r="A48" s="245"/>
      <c r="B48" s="246"/>
      <c r="C48" s="111"/>
      <c r="D48" s="253"/>
      <c r="E48" s="69"/>
      <c r="F48" s="137">
        <f t="shared" si="2"/>
        <v>0</v>
      </c>
      <c r="I48" s="349"/>
      <c r="J48" s="348"/>
      <c r="K48" s="350">
        <v>0</v>
      </c>
      <c r="L48" s="140"/>
      <c r="M48" s="69"/>
      <c r="N48" s="137">
        <f t="shared" si="1"/>
        <v>404627.30000000005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9"/>
      <c r="J49" s="348"/>
      <c r="K49" s="350">
        <v>0</v>
      </c>
      <c r="L49" s="140"/>
      <c r="M49" s="69"/>
      <c r="N49" s="137">
        <f t="shared" si="1"/>
        <v>404627.30000000005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139"/>
      <c r="K50" s="69">
        <v>0</v>
      </c>
      <c r="L50" s="140"/>
      <c r="M50" s="69"/>
      <c r="N50" s="137">
        <f t="shared" si="1"/>
        <v>404627.30000000005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404627.30000000005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404627.30000000005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404627.30000000005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404627.30000000005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404627.30000000005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404627.30000000005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404627.30000000005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404627.30000000005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404627.30000000005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404627.30000000005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404627.30000000005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7"/>
      <c r="J62" s="358"/>
      <c r="K62" s="34"/>
      <c r="L62" s="147"/>
      <c r="M62" s="34"/>
      <c r="N62" s="137">
        <f t="shared" si="1"/>
        <v>404627.30000000005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7"/>
      <c r="J63" s="358"/>
      <c r="K63" s="34"/>
      <c r="L63" s="147"/>
      <c r="M63" s="34"/>
      <c r="N63" s="137">
        <f t="shared" si="1"/>
        <v>404627.30000000005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7"/>
      <c r="J64" s="358"/>
      <c r="K64" s="34"/>
      <c r="L64" s="147"/>
      <c r="M64" s="34"/>
      <c r="N64" s="137">
        <f t="shared" si="1"/>
        <v>404627.30000000005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7"/>
      <c r="J65" s="358"/>
      <c r="K65" s="34"/>
      <c r="L65" s="147"/>
      <c r="M65" s="34"/>
      <c r="N65" s="137">
        <f t="shared" si="1"/>
        <v>404627.30000000005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7"/>
      <c r="J66" s="358"/>
      <c r="K66" s="34"/>
      <c r="L66" s="147"/>
      <c r="M66" s="34"/>
      <c r="N66" s="137">
        <f t="shared" si="1"/>
        <v>404627.30000000005</v>
      </c>
    </row>
    <row r="67" spans="1:14" ht="15.75" hidden="1" x14ac:dyDescent="0.25">
      <c r="A67" s="357"/>
      <c r="B67" s="358"/>
      <c r="C67" s="34"/>
      <c r="D67" s="118"/>
      <c r="E67" s="34"/>
      <c r="F67" s="137">
        <f t="shared" si="2"/>
        <v>0</v>
      </c>
      <c r="I67" s="357"/>
      <c r="J67" s="358"/>
      <c r="K67" s="34"/>
      <c r="L67" s="147"/>
      <c r="M67" s="34"/>
      <c r="N67" s="137">
        <f t="shared" si="1"/>
        <v>404627.30000000005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404627.30000000005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si="1"/>
        <v>404627.30000000005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1"/>
        <v>404627.30000000005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1"/>
        <v>404627.30000000005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1"/>
        <v>404627.30000000005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1"/>
        <v>404627.30000000005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ref="F74:F78" si="3">F73+C74-E74</f>
        <v>0</v>
      </c>
      <c r="I74" s="134"/>
      <c r="J74" s="139"/>
      <c r="K74" s="69"/>
      <c r="L74" s="148"/>
      <c r="M74" s="69"/>
      <c r="N74" s="137">
        <f t="shared" ref="N74:N78" si="4">N73+K74-M74</f>
        <v>404627.30000000005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3"/>
        <v>0</v>
      </c>
      <c r="I75" s="134"/>
      <c r="J75" s="139"/>
      <c r="K75" s="69"/>
      <c r="L75" s="148"/>
      <c r="M75" s="69"/>
      <c r="N75" s="137">
        <f t="shared" si="4"/>
        <v>404627.30000000005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3"/>
        <v>0</v>
      </c>
      <c r="I76" s="134"/>
      <c r="J76" s="139"/>
      <c r="K76" s="69"/>
      <c r="L76" s="148"/>
      <c r="M76" s="69"/>
      <c r="N76" s="137">
        <f t="shared" si="4"/>
        <v>404627.30000000005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3"/>
        <v>0</v>
      </c>
      <c r="I77" s="134"/>
      <c r="J77" s="139"/>
      <c r="K77" s="69"/>
      <c r="L77" s="148"/>
      <c r="M77" s="69"/>
      <c r="N77" s="137">
        <f t="shared" si="4"/>
        <v>404627.30000000005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3"/>
        <v>0</v>
      </c>
      <c r="I78" s="149"/>
      <c r="J78" s="150"/>
      <c r="K78" s="151">
        <v>0</v>
      </c>
      <c r="L78" s="152"/>
      <c r="M78" s="151"/>
      <c r="N78" s="137">
        <f t="shared" si="4"/>
        <v>404627.30000000005</v>
      </c>
    </row>
    <row r="79" spans="1:14" ht="19.5" thickTop="1" x14ac:dyDescent="0.3">
      <c r="B79" s="211"/>
      <c r="C79" s="212">
        <f>SUM(C3:C78)</f>
        <v>1448401.2000000002</v>
      </c>
      <c r="D79" s="516"/>
      <c r="E79" s="414">
        <f t="shared" ref="E79" si="5">SUM(E3:E78)</f>
        <v>1277227.3</v>
      </c>
      <c r="F79" s="153">
        <f>SUM(F3:F78)</f>
        <v>171173.90000000002</v>
      </c>
      <c r="K79" s="209">
        <f>SUM(K3:K78)</f>
        <v>909001.26000000013</v>
      </c>
      <c r="L79" s="209"/>
      <c r="M79" s="209">
        <f t="shared" ref="M79" si="6">SUM(M3:M78)</f>
        <v>504373.96</v>
      </c>
      <c r="N79" s="153">
        <f>N78</f>
        <v>404627.30000000005</v>
      </c>
    </row>
    <row r="80" spans="1:14" ht="15.75" thickBot="1" x14ac:dyDescent="0.3">
      <c r="B80" s="213"/>
      <c r="C80" s="214"/>
      <c r="D80" s="256"/>
      <c r="E80" s="3"/>
      <c r="F80" s="486" t="s">
        <v>207</v>
      </c>
      <c r="K80" s="1"/>
      <c r="L80" s="97"/>
      <c r="M80" s="3"/>
      <c r="N80" s="1"/>
    </row>
    <row r="81" spans="1:14" x14ac:dyDescent="0.25">
      <c r="B81" s="98"/>
      <c r="C81" s="1"/>
      <c r="D81" s="256"/>
      <c r="E81" s="3"/>
      <c r="F81" s="487"/>
      <c r="K81" s="1"/>
      <c r="L81" s="97"/>
      <c r="M81" s="3"/>
      <c r="N81" s="1"/>
    </row>
    <row r="82" spans="1:14" x14ac:dyDescent="0.25">
      <c r="A82"/>
      <c r="B82" s="23"/>
      <c r="I82"/>
      <c r="J82" s="194"/>
      <c r="L82" s="23"/>
    </row>
    <row r="83" spans="1:14" x14ac:dyDescent="0.25">
      <c r="A83"/>
      <c r="B83" s="23"/>
      <c r="I83"/>
      <c r="J83" s="194"/>
      <c r="L83" s="23"/>
    </row>
    <row r="84" spans="1:14" x14ac:dyDescent="0.25">
      <c r="A84"/>
      <c r="B84" s="23"/>
      <c r="I84"/>
      <c r="J84" s="194"/>
      <c r="L84" s="23"/>
    </row>
    <row r="85" spans="1:14" x14ac:dyDescent="0.25">
      <c r="A85"/>
      <c r="B85" s="23"/>
      <c r="F85"/>
      <c r="I85"/>
      <c r="J85" s="194"/>
      <c r="L85" s="23"/>
      <c r="N85"/>
    </row>
    <row r="86" spans="1:14" x14ac:dyDescent="0.25">
      <c r="A86"/>
      <c r="B86" s="23"/>
      <c r="F86"/>
      <c r="I86"/>
      <c r="J86" s="194"/>
      <c r="L86" s="23"/>
      <c r="N86"/>
    </row>
    <row r="87" spans="1:14" x14ac:dyDescent="0.25">
      <c r="A87"/>
      <c r="B87" s="23"/>
      <c r="F87"/>
      <c r="I87"/>
      <c r="J87" s="194"/>
      <c r="L87" s="23"/>
      <c r="N87"/>
    </row>
    <row r="88" spans="1:14" x14ac:dyDescent="0.25">
      <c r="A88"/>
      <c r="B88" s="23"/>
      <c r="F88"/>
      <c r="I88"/>
      <c r="J88" s="194"/>
      <c r="L88" s="23"/>
      <c r="N88"/>
    </row>
    <row r="89" spans="1:14" x14ac:dyDescent="0.25">
      <c r="A89"/>
      <c r="B89" s="23"/>
      <c r="F89"/>
      <c r="I89"/>
      <c r="J89" s="194"/>
      <c r="L89" s="23"/>
      <c r="N89"/>
    </row>
    <row r="90" spans="1:14" x14ac:dyDescent="0.25">
      <c r="A90"/>
      <c r="B90" s="23"/>
      <c r="F90"/>
      <c r="I90"/>
      <c r="J90" s="194"/>
      <c r="L90" s="23"/>
      <c r="N90"/>
    </row>
    <row r="91" spans="1:14" x14ac:dyDescent="0.25">
      <c r="A91"/>
      <c r="B91" s="23"/>
      <c r="F91"/>
      <c r="I91"/>
      <c r="J91" s="194"/>
      <c r="L91" s="23"/>
      <c r="N91"/>
    </row>
    <row r="92" spans="1:14" x14ac:dyDescent="0.25">
      <c r="A92"/>
      <c r="B92" s="23"/>
      <c r="F92"/>
      <c r="I92"/>
      <c r="J92" s="194"/>
      <c r="L92" s="23"/>
      <c r="N92"/>
    </row>
    <row r="93" spans="1:14" x14ac:dyDescent="0.25">
      <c r="A93"/>
      <c r="B93" s="23"/>
      <c r="F93"/>
      <c r="I93"/>
      <c r="J93" s="194"/>
      <c r="L93" s="23"/>
      <c r="N93"/>
    </row>
    <row r="94" spans="1:14" x14ac:dyDescent="0.25">
      <c r="A94"/>
      <c r="B94" s="23"/>
      <c r="E94"/>
      <c r="F94"/>
      <c r="I94"/>
      <c r="J94" s="194"/>
      <c r="L94" s="23"/>
      <c r="M94"/>
      <c r="N94"/>
    </row>
    <row r="95" spans="1:14" x14ac:dyDescent="0.25">
      <c r="A95"/>
      <c r="B95" s="23"/>
      <c r="E95"/>
      <c r="F95"/>
      <c r="I95"/>
      <c r="J95" s="194"/>
      <c r="L95" s="23"/>
      <c r="M95"/>
      <c r="N95"/>
    </row>
    <row r="96" spans="1:14" x14ac:dyDescent="0.25">
      <c r="A96"/>
      <c r="B96" s="23"/>
      <c r="E96"/>
      <c r="F96"/>
      <c r="I96"/>
      <c r="J96" s="194"/>
      <c r="L96" s="23"/>
      <c r="M96"/>
      <c r="N96"/>
    </row>
    <row r="97" spans="1:14" x14ac:dyDescent="0.25">
      <c r="A97"/>
      <c r="B97" s="23"/>
      <c r="E97"/>
      <c r="F97"/>
      <c r="I97"/>
      <c r="J97" s="194"/>
      <c r="L97" s="23"/>
      <c r="M97"/>
      <c r="N97"/>
    </row>
    <row r="98" spans="1:14" x14ac:dyDescent="0.25">
      <c r="A98"/>
      <c r="B98" s="23"/>
      <c r="E98"/>
      <c r="F98"/>
      <c r="I98"/>
      <c r="J98" s="194"/>
      <c r="L98" s="23"/>
      <c r="M98"/>
      <c r="N98"/>
    </row>
    <row r="99" spans="1:14" x14ac:dyDescent="0.25">
      <c r="A99"/>
      <c r="B99" s="23"/>
      <c r="E99"/>
      <c r="F99"/>
      <c r="I99"/>
      <c r="J99" s="194"/>
      <c r="L99" s="23"/>
      <c r="M99"/>
      <c r="N99"/>
    </row>
    <row r="100" spans="1:14" x14ac:dyDescent="0.25">
      <c r="B100" s="23"/>
      <c r="E100"/>
      <c r="J100" s="194"/>
      <c r="L100" s="23"/>
      <c r="M100"/>
    </row>
    <row r="101" spans="1:14" x14ac:dyDescent="0.25">
      <c r="B101" s="23"/>
      <c r="E101"/>
      <c r="J101" s="194"/>
      <c r="L101" s="23"/>
      <c r="M101"/>
    </row>
    <row r="102" spans="1:14" x14ac:dyDescent="0.25">
      <c r="B102" s="23"/>
      <c r="E102"/>
      <c r="J102" s="194"/>
      <c r="L102" s="23"/>
      <c r="M102"/>
    </row>
    <row r="103" spans="1:14" x14ac:dyDescent="0.25">
      <c r="B103" s="23"/>
      <c r="E103"/>
      <c r="J103" s="194"/>
      <c r="L103" s="23"/>
      <c r="M103"/>
    </row>
    <row r="104" spans="1:14" x14ac:dyDescent="0.25">
      <c r="B104" s="23"/>
      <c r="E104"/>
      <c r="J104" s="194"/>
      <c r="L104" s="23"/>
      <c r="M104"/>
    </row>
    <row r="105" spans="1:14" x14ac:dyDescent="0.25">
      <c r="B105" s="23"/>
      <c r="E105"/>
      <c r="J105" s="194"/>
      <c r="L105" s="23"/>
      <c r="M105"/>
    </row>
    <row r="106" spans="1:14" x14ac:dyDescent="0.25">
      <c r="B106" s="23"/>
      <c r="E106"/>
      <c r="J106" s="194"/>
      <c r="L106" s="23"/>
      <c r="M106"/>
    </row>
    <row r="107" spans="1:14" x14ac:dyDescent="0.25">
      <c r="B107" s="23"/>
      <c r="E107"/>
      <c r="J107" s="194"/>
      <c r="L107" s="23"/>
      <c r="M107"/>
    </row>
    <row r="108" spans="1:14" x14ac:dyDescent="0.25">
      <c r="B108" s="23"/>
      <c r="E108"/>
      <c r="J108" s="194"/>
      <c r="L108" s="23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  <c r="L111" s="23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1">
    <mergeCell ref="F80:F81"/>
  </mergeCells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Hoja4</vt:lpstr>
      <vt:lpstr>REPORTE ENERO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2022-01-21T17:59:04Z</cp:lastPrinted>
  <dcterms:created xsi:type="dcterms:W3CDTF">2021-11-04T19:08:42Z</dcterms:created>
  <dcterms:modified xsi:type="dcterms:W3CDTF">2022-02-05T20:45:36Z</dcterms:modified>
</cp:coreProperties>
</file>