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state="hidden" r:id="rId44"/>
    <sheet name="     CAÑA   DE    LOMO      " sheetId="117" state="hidden" r:id="rId45"/>
    <sheet name="HUESO       TUETANO       " sheetId="217" state="hidden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  T O C I N O   Tradicional    " sheetId="229" state="hidden" r:id="rId55"/>
    <sheet name="S U A D E R O    M  " sheetId="189" r:id="rId56"/>
    <sheet name="   CUERO   EN   COMBO   " sheetId="195" state="hidden" r:id="rId57"/>
    <sheet name="  T R I P A S         SAL BAR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6" i="38" l="1"/>
  <c r="O38" i="159" l="1"/>
  <c r="N35" i="159"/>
  <c r="M35" i="159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O39" i="210"/>
  <c r="N39" i="210"/>
  <c r="Q42" i="210" s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Q3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P35" i="159" l="1"/>
  <c r="R5" i="210"/>
  <c r="S5" i="210" s="1"/>
  <c r="Q41" i="210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U9" i="210"/>
  <c r="U38" i="210" s="1"/>
  <c r="L1" i="54"/>
  <c r="O40" i="159" l="1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J68" i="214"/>
  <c r="J69" i="214"/>
  <c r="J70" i="214"/>
  <c r="J71" i="214"/>
  <c r="J72" i="214"/>
  <c r="J73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F69" i="214"/>
  <c r="F70" i="214"/>
  <c r="F71" i="214"/>
  <c r="F72" i="214"/>
  <c r="F73" i="214"/>
  <c r="B49" i="214"/>
  <c r="B50" i="214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9" i="159"/>
  <c r="I30" i="159" s="1"/>
  <c r="I31" i="159" s="1"/>
  <c r="I32" i="159" s="1"/>
  <c r="I33" i="159" s="1"/>
  <c r="B29" i="159"/>
  <c r="B30" i="159"/>
  <c r="B31" i="159" s="1"/>
  <c r="B32" i="159" s="1"/>
  <c r="B33" i="159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29" i="1" s="1"/>
  <c r="AW8" i="1"/>
  <c r="AV5" i="1"/>
  <c r="AJ33" i="1"/>
  <c r="AJ32" i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29" i="1" s="1"/>
  <c r="AL5" i="1"/>
  <c r="Z33" i="1"/>
  <c r="Z32" i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30" i="1" s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I49" i="214" l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J49" i="214"/>
  <c r="B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J10" i="65" l="1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49" i="38"/>
  <c r="T149" i="38"/>
  <c r="I149" i="38"/>
  <c r="D25" i="129"/>
  <c r="D18" i="129" l="1"/>
  <c r="D17" i="129" l="1"/>
  <c r="D13" i="129" l="1"/>
  <c r="IY8" i="1"/>
  <c r="B10" i="128" l="1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D12" i="65" l="1"/>
  <c r="F12" i="65" s="1"/>
  <c r="D11" i="65"/>
  <c r="F11" i="65" s="1"/>
  <c r="D10" i="65"/>
  <c r="F10" i="65" s="1"/>
  <c r="J9" i="212" l="1"/>
  <c r="I145" i="38" l="1"/>
  <c r="I146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0" i="38"/>
  <c r="T110" i="38" s="1"/>
  <c r="E84" i="129" l="1"/>
  <c r="G6" i="129"/>
  <c r="H6" i="129" s="1"/>
  <c r="S125" i="38"/>
  <c r="T125" i="38" s="1"/>
  <c r="S124" i="38"/>
  <c r="T124" i="38" s="1"/>
  <c r="S104" i="38"/>
  <c r="T104" i="38" s="1"/>
  <c r="S105" i="38"/>
  <c r="T105" i="38"/>
  <c r="S139" i="38"/>
  <c r="T139" i="38" s="1"/>
  <c r="S140" i="38"/>
  <c r="T140" i="38" s="1"/>
  <c r="I139" i="38"/>
  <c r="I140" i="38"/>
  <c r="I141" i="38"/>
  <c r="I147" i="38" l="1"/>
  <c r="I125" i="38" l="1"/>
  <c r="I124" i="38"/>
  <c r="I110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F65" i="40"/>
  <c r="K65" i="40" s="1"/>
  <c r="D65" i="40"/>
  <c r="K64" i="40"/>
  <c r="D64" i="40"/>
  <c r="F64" i="40" s="1"/>
  <c r="F63" i="40"/>
  <c r="K63" i="40" s="1"/>
  <c r="D63" i="40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K56" i="40"/>
  <c r="D56" i="40"/>
  <c r="F56" i="40" s="1"/>
  <c r="F55" i="40"/>
  <c r="K55" i="40" s="1"/>
  <c r="D55" i="40"/>
  <c r="F54" i="40"/>
  <c r="K54" i="40" s="1"/>
  <c r="D54" i="40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K48" i="40"/>
  <c r="D48" i="40"/>
  <c r="F48" i="40" s="1"/>
  <c r="F47" i="40"/>
  <c r="K47" i="40" s="1"/>
  <c r="D47" i="40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K40" i="40"/>
  <c r="D40" i="40"/>
  <c r="F40" i="40" s="1"/>
  <c r="F39" i="40"/>
  <c r="K39" i="40" s="1"/>
  <c r="D39" i="40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K32" i="40"/>
  <c r="D32" i="40"/>
  <c r="F32" i="40" s="1"/>
  <c r="F31" i="40"/>
  <c r="K31" i="40" s="1"/>
  <c r="D31" i="40"/>
  <c r="F30" i="40"/>
  <c r="K30" i="40" s="1"/>
  <c r="D30" i="40"/>
  <c r="K29" i="40"/>
  <c r="D29" i="40"/>
  <c r="F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F21" i="40"/>
  <c r="K21" i="40" s="1"/>
  <c r="D21" i="40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F8" i="229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F32" i="229" l="1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33" i="38"/>
  <c r="T133" i="38" s="1"/>
  <c r="S134" i="38"/>
  <c r="T134" i="38" s="1"/>
  <c r="I133" i="38"/>
  <c r="I134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C39" i="210" l="1"/>
  <c r="F42" i="210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10" i="180" l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F109" i="65"/>
  <c r="D109" i="65"/>
  <c r="D108" i="65"/>
  <c r="F108" i="65" s="1"/>
  <c r="K108" i="65" s="1"/>
  <c r="K107" i="65"/>
  <c r="F107" i="65"/>
  <c r="D107" i="65"/>
  <c r="D106" i="65"/>
  <c r="F106" i="65" s="1"/>
  <c r="K106" i="65" s="1"/>
  <c r="F105" i="65"/>
  <c r="K105" i="65" s="1"/>
  <c r="D105" i="65"/>
  <c r="D104" i="65"/>
  <c r="F104" i="65" s="1"/>
  <c r="K104" i="65" s="1"/>
  <c r="F103" i="65"/>
  <c r="K103" i="65" s="1"/>
  <c r="D103" i="65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F87" i="65"/>
  <c r="K87" i="65" s="1"/>
  <c r="D87" i="65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F47" i="65"/>
  <c r="K47" i="65" s="1"/>
  <c r="D47" i="65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16" i="38"/>
  <c r="T116" i="38" s="1"/>
  <c r="I116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H6" i="228" s="1"/>
  <c r="O83" i="188" l="1"/>
  <c r="E40" i="22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I9" i="210" s="1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H5" i="190"/>
  <c r="I109" i="38"/>
  <c r="I108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68" i="54"/>
  <c r="G5" i="54" s="1"/>
  <c r="H5" i="54" s="1"/>
  <c r="I9" i="54"/>
  <c r="I10" i="54" s="1"/>
  <c r="I11" i="54" s="1"/>
  <c r="E73" i="54" l="1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7" i="38"/>
  <c r="S148" i="38"/>
  <c r="T148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/>
  <c r="S158" i="38"/>
  <c r="T158" i="38" s="1"/>
  <c r="S159" i="38"/>
  <c r="T159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74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4" i="214" l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3" i="38"/>
  <c r="T163" i="38" s="1"/>
  <c r="S162" i="38"/>
  <c r="T162" i="38" s="1"/>
  <c r="S161" i="38"/>
  <c r="T161" i="38" s="1"/>
  <c r="S160" i="38"/>
  <c r="T160" i="38" s="1"/>
  <c r="I143" i="38"/>
  <c r="I148" i="38"/>
  <c r="I150" i="38"/>
  <c r="I151" i="38"/>
  <c r="I152" i="38"/>
  <c r="I153" i="38"/>
  <c r="I154" i="38"/>
  <c r="I155" i="38"/>
  <c r="I156" i="38"/>
  <c r="I157" i="38"/>
  <c r="I158" i="38"/>
  <c r="I15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3" i="38"/>
  <c r="I162" i="38"/>
  <c r="I160" i="38"/>
  <c r="I16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4" i="38" l="1"/>
  <c r="T164" i="38" s="1"/>
  <c r="I164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3" i="38" l="1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7" i="38" l="1"/>
  <c r="T167" i="38" s="1"/>
  <c r="I167" i="38"/>
  <c r="S165" i="38" l="1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6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<sst xmlns="http://schemas.openxmlformats.org/spreadsheetml/2006/main" count="2989" uniqueCount="356">
  <si>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</si>
  <si>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</si>
  <si>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</si>
  <si>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</si>
  <si>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</si>
  <si>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</si>
  <si>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</si>
  <si>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</si>
  <si>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</si>
  <si>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</si>
  <si>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</si>
  <si>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</si>
  <si>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</si>
  <si>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</si>
  <si>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</si>
  <si>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</si>
  <si>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</si>
  <si>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</si>
  <si>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</si>
  <si>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</si>
  <si>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</si>
  <si>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</si>
  <si>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</si>
  <si>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</si>
  <si>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</si>
  <si>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</si>
  <si>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</si>
  <si>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</si>
  <si>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</si>
  <si>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</si>
  <si>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</si>
  <si>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</si>
  <si>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</si>
  <si>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</si>
  <si>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</si>
  <si>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</si>
  <si>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</si>
  <si>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</si>
  <si>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</si>
  <si>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</si>
  <si>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</si>
  <si>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</si>
  <si>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</si>
  <si>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</si>
  <si>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</si>
  <si>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</si>
  <si>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</si>
  <si>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</si>
  <si>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</si>
  <si>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</si>
  <si>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</si>
  <si>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</si>
  <si>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</si>
  <si>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</si>
  <si>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</si>
  <si>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</si>
  <si>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</si>
  <si>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</si>
  <si>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</si>
  <si>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</si>
  <si>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</si>
  <si>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</si>
  <si>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</si>
  <si>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</si>
  <si>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</si>
  <si>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</si>
  <si>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</si>
  <si>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</si>
  <si>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</si>
  <si>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</si>
  <si>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</si>
  <si>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</si>
  <si>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</si>
  <si>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</si>
  <si>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</si>
  <si>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</si>
  <si>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</si>
  <si>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</si>
  <si>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</si>
  <si>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</si>
  <si>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</si>
  <si>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</si>
  <si>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</si>
  <si>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</si>
  <si>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</si>
  <si>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</si>
  <si>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</si>
  <si>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</si>
  <si>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</si>
  <si>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</si>
  <si>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</si>
  <si>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</si>
  <si>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</si>
  <si>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</si>
  <si>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</si>
  <si>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</si>
  <si>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</si>
  <si>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</si>
  <si>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</si>
  <si>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</si>
  <si>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</si>
  <si>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</si>
  <si>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</si>
  <si>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</si>
  <si>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</si>
  <si>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</si>
  <si>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</si>
  <si>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</si>
  <si>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</si>
  <si>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</si>
  <si>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</si>
  <si>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</si>
  <si>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</si>
  <si>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</si>
  <si>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</si>
  <si>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</si>
  <si>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</si>
  <si>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</si>
  <si>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</si>
  <si>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</si>
  <si>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</si>
  <si>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</si>
  <si>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</si>
  <si>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</si>
  <si>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</si>
  <si>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</si>
  <si>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</si>
  <si>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</si>
  <si>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</si>
  <si>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</si>
  <si>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</si>
  <si>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</si>
  <si>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</si>
  <si>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</si>
  <si>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</si>
  <si>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</si>
  <si>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</si>
  <si>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</si>
  <si>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</si>
  <si>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</si>
  <si>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</si>
  <si>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</si>
  <si>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</si>
  <si>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</si>
  <si>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</si>
  <si>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</si>
  <si>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</si>
  <si>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</si>
  <si>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</si>
  <si>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</si>
  <si>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</si>
  <si>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</si>
  <si>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</si>
  <si>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</si>
  <si>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</si>
  <si>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</si>
  <si>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</si>
  <si>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</si>
  <si>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</si>
  <si>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</si>
  <si>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</si>
  <si>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</si>
  <si>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</si>
  <si>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</si>
  <si>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</si>
  <si>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</si>
  <si>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</si>
  <si>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</si>
  <si>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</si>
  <si>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</si>
  <si>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</si>
  <si>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</si>
  <si>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</si>
  <si>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</si>
  <si>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</si>
  <si>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</si>
  <si>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</si>
  <si>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</si>
  <si>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</si>
  <si>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</si>
  <si>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</si>
  <si>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INVENTARIO  DEL MES DE  JULIO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</si>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</sst>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79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0" borderId="0" xfId="0" applyNumberFormat="1" applyFont="1" applyFill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8" fontId="86" fillId="0" borderId="0" xfId="0" applyNumberFormat="1" applyFont="1" applyFill="1"/>
    <xf numFmtId="164" fontId="74" fillId="0" borderId="0" xfId="0" applyNumberFormat="1" applyFont="1"/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5" fontId="34" fillId="0" borderId="15" xfId="0" applyNumberFormat="1" applyFont="1" applyFill="1" applyBorder="1"/>
    <xf numFmtId="0" fontId="8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0" xfId="0" applyNumberFormat="1" applyFont="1" applyFill="1"/>
    <xf numFmtId="2" fontId="87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2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5" fontId="54" fillId="0" borderId="4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52" fillId="0" borderId="33" xfId="0" applyFont="1" applyFill="1" applyBorder="1" applyAlignment="1">
      <alignment horizontal="center" vertical="center" wrapText="1"/>
    </xf>
    <xf numFmtId="0" fontId="93" fillId="0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44" fontId="79" fillId="2" borderId="0" xfId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0" fillId="0" borderId="33" xfId="0" applyFont="1" applyFill="1" applyBorder="1" applyAlignment="1">
      <alignment horizontal="center"/>
    </xf>
    <xf numFmtId="0" fontId="94" fillId="0" borderId="33" xfId="0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0" fontId="90" fillId="0" borderId="0" xfId="0" applyFont="1" applyFill="1" applyAlignment="1">
      <alignment horizontal="center" vertical="center" wrapText="1"/>
    </xf>
    <xf numFmtId="0" fontId="95" fillId="0" borderId="0" xfId="0" applyFont="1" applyFill="1" applyAlignment="1">
      <alignment horizontal="center" wrapText="1"/>
    </xf>
    <xf numFmtId="0" fontId="90" fillId="0" borderId="0" xfId="0" applyFont="1" applyFill="1" applyAlignment="1">
      <alignment horizontal="center" wrapText="1"/>
    </xf>
    <xf numFmtId="44" fontId="40" fillId="0" borderId="0" xfId="1" applyFont="1" applyFill="1" applyBorder="1" applyAlignment="1">
      <alignment wrapText="1"/>
    </xf>
    <xf numFmtId="0" fontId="52" fillId="0" borderId="90" xfId="0" applyFont="1" applyFill="1" applyBorder="1" applyAlignment="1">
      <alignment horizontal="center"/>
    </xf>
    <xf numFmtId="4" fontId="82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2" fontId="52" fillId="0" borderId="97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Fill="1" applyBorder="1" applyAlignment="1">
      <alignment horizontal="center" wrapText="1"/>
    </xf>
    <xf numFmtId="164" fontId="28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02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03" xfId="0" applyNumberFormat="1" applyFont="1" applyFill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2" fontId="7" fillId="0" borderId="104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05" xfId="0" applyFont="1" applyFill="1" applyBorder="1" applyAlignment="1">
      <alignment horizontal="right"/>
    </xf>
    <xf numFmtId="0" fontId="7" fillId="0" borderId="105" xfId="0" applyFont="1" applyBorder="1" applyAlignment="1">
      <alignment horizontal="right"/>
    </xf>
    <xf numFmtId="15" fontId="7" fillId="0" borderId="103" xfId="0" applyNumberFormat="1" applyFont="1" applyBorder="1"/>
    <xf numFmtId="15" fontId="7" fillId="0" borderId="103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16" fontId="7" fillId="0" borderId="10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Fill="1" applyAlignment="1">
      <alignment horizontal="right"/>
    </xf>
    <xf numFmtId="0" fontId="7" fillId="23" borderId="4" xfId="0" applyFont="1" applyFill="1" applyBorder="1" applyAlignment="1">
      <alignment horizontal="center"/>
    </xf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07" xfId="0" applyFont="1" applyBorder="1"/>
    <xf numFmtId="0" fontId="7" fillId="3" borderId="107" xfId="0" applyFont="1" applyFill="1" applyBorder="1" applyAlignment="1">
      <alignment horizontal="center"/>
    </xf>
    <xf numFmtId="16" fontId="17" fillId="0" borderId="107" xfId="0" applyNumberFormat="1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0" fillId="0" borderId="106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2" fillId="0" borderId="5" xfId="0" applyNumberFormat="1" applyFont="1" applyFill="1" applyBorder="1" applyAlignment="1">
      <alignment horizontal="right"/>
    </xf>
    <xf numFmtId="0" fontId="82" fillId="0" borderId="0" xfId="0" applyFont="1" applyFill="1" applyAlignment="1">
      <alignment horizontal="right"/>
    </xf>
    <xf numFmtId="44" fontId="82" fillId="0" borderId="0" xfId="1" applyFont="1" applyFill="1"/>
    <xf numFmtId="0" fontId="82" fillId="0" borderId="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7" fillId="0" borderId="4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15" fontId="82" fillId="0" borderId="4" xfId="0" applyNumberFormat="1" applyFont="1" applyFill="1" applyBorder="1"/>
    <xf numFmtId="0" fontId="40" fillId="0" borderId="90" xfId="0" applyFont="1" applyFill="1" applyBorder="1" applyAlignment="1">
      <alignment vertical="center" wrapText="1"/>
    </xf>
    <xf numFmtId="44" fontId="28" fillId="0" borderId="98" xfId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horizontal="center" vertical="center"/>
    </xf>
    <xf numFmtId="4" fontId="81" fillId="0" borderId="33" xfId="0" applyNumberFormat="1" applyFont="1" applyFill="1" applyBorder="1" applyAlignment="1">
      <alignment horizontal="center" vertical="center"/>
    </xf>
    <xf numFmtId="168" fontId="79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vertical="center"/>
    </xf>
    <xf numFmtId="168" fontId="82" fillId="0" borderId="33" xfId="0" applyNumberFormat="1" applyFont="1" applyFill="1" applyBorder="1" applyAlignment="1">
      <alignment vertical="center"/>
    </xf>
    <xf numFmtId="4" fontId="79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96" fillId="0" borderId="33" xfId="0" applyFont="1" applyFill="1" applyBorder="1" applyAlignment="1">
      <alignment vertical="center"/>
    </xf>
    <xf numFmtId="0" fontId="96" fillId="0" borderId="33" xfId="0" applyFont="1" applyFill="1" applyBorder="1" applyAlignment="1">
      <alignment horizontal="left" vertical="center"/>
    </xf>
    <xf numFmtId="168" fontId="40" fillId="0" borderId="33" xfId="0" applyNumberFormat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wrapText="1"/>
    </xf>
    <xf numFmtId="1" fontId="78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horizontal="center"/>
    </xf>
    <xf numFmtId="167" fontId="40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horizontal="center" vertical="center"/>
    </xf>
    <xf numFmtId="1" fontId="80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2" fontId="83" fillId="0" borderId="0" xfId="0" applyNumberFormat="1" applyFont="1" applyFill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 applyFill="1"/>
    <xf numFmtId="15" fontId="83" fillId="0" borderId="0" xfId="0" applyNumberFormat="1" applyFont="1"/>
    <xf numFmtId="2" fontId="97" fillId="0" borderId="0" xfId="0" applyNumberFormat="1" applyFont="1" applyFill="1" applyAlignment="1">
      <alignment horizontal="right"/>
    </xf>
    <xf numFmtId="168" fontId="97" fillId="0" borderId="0" xfId="0" applyNumberFormat="1" applyFont="1" applyFill="1"/>
    <xf numFmtId="2" fontId="97" fillId="0" borderId="5" xfId="0" applyNumberFormat="1" applyFont="1" applyFill="1" applyBorder="1" applyAlignment="1">
      <alignment horizontal="right"/>
    </xf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44" fontId="83" fillId="10" borderId="0" xfId="1" applyFont="1" applyFill="1"/>
    <xf numFmtId="168" fontId="54" fillId="0" borderId="51" xfId="0" applyNumberFormat="1" applyFont="1" applyFill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44" fontId="43" fillId="0" borderId="0" xfId="1" applyFont="1" applyFill="1"/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0" fontId="7" fillId="10" borderId="0" xfId="0" applyFont="1" applyFill="1"/>
    <xf numFmtId="15" fontId="83" fillId="0" borderId="15" xfId="0" applyNumberFormat="1" applyFont="1" applyFill="1" applyBorder="1"/>
    <xf numFmtId="4" fontId="83" fillId="0" borderId="77" xfId="0" applyNumberFormat="1" applyFont="1" applyFill="1" applyBorder="1"/>
    <xf numFmtId="2" fontId="83" fillId="0" borderId="37" xfId="0" applyNumberFormat="1" applyFont="1" applyBorder="1" applyAlignment="1">
      <alignment horizontal="right"/>
    </xf>
    <xf numFmtId="4" fontId="83" fillId="0" borderId="77" xfId="0" applyNumberFormat="1" applyFont="1" applyBorder="1"/>
    <xf numFmtId="15" fontId="83" fillId="0" borderId="15" xfId="0" applyNumberFormat="1" applyFont="1" applyBorder="1"/>
    <xf numFmtId="1" fontId="28" fillId="0" borderId="4" xfId="0" applyNumberFormat="1" applyFont="1" applyFill="1" applyBorder="1" applyAlignment="1">
      <alignment horizontal="center"/>
    </xf>
    <xf numFmtId="167" fontId="7" fillId="0" borderId="4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2" fontId="7" fillId="0" borderId="53" xfId="0" applyNumberFormat="1" applyFont="1" applyBorder="1"/>
    <xf numFmtId="2" fontId="7" fillId="0" borderId="53" xfId="0" applyNumberFormat="1" applyFont="1" applyFill="1" applyBorder="1"/>
    <xf numFmtId="167" fontId="7" fillId="0" borderId="15" xfId="0" applyNumberFormat="1" applyFont="1" applyFill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Fill="1" applyBorder="1"/>
    <xf numFmtId="0" fontId="83" fillId="0" borderId="0" xfId="0" applyFont="1" applyFill="1" applyAlignment="1">
      <alignment horizontal="center"/>
    </xf>
    <xf numFmtId="168" fontId="83" fillId="0" borderId="4" xfId="0" applyNumberFormat="1" applyFont="1" applyFill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right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Fill="1" applyAlignment="1">
      <alignment horizontal="center"/>
    </xf>
    <xf numFmtId="15" fontId="83" fillId="0" borderId="10" xfId="0" applyNumberFormat="1" applyFont="1" applyFill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4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 applyFill="1"/>
    <xf numFmtId="164" fontId="83" fillId="0" borderId="0" xfId="0" applyNumberFormat="1" applyFont="1" applyFill="1" applyAlignment="1">
      <alignment horizontal="right"/>
    </xf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0" fontId="98" fillId="0" borderId="0" xfId="0" applyFont="1"/>
    <xf numFmtId="164" fontId="98" fillId="0" borderId="0" xfId="0" applyNumberFormat="1" applyFont="1" applyAlignment="1">
      <alignment horizontal="right"/>
    </xf>
    <xf numFmtId="2" fontId="98" fillId="0" borderId="51" xfId="0" applyNumberFormat="1" applyFont="1" applyBorder="1"/>
    <xf numFmtId="0" fontId="83" fillId="0" borderId="0" xfId="0" applyFont="1" applyAlignment="1">
      <alignment horizontal="right"/>
    </xf>
    <xf numFmtId="164" fontId="98" fillId="0" borderId="0" xfId="0" applyNumberFormat="1" applyFont="1"/>
    <xf numFmtId="15" fontId="83" fillId="0" borderId="4" xfId="0" applyNumberFormat="1" applyFont="1" applyFill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 wrapText="1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74" xfId="0" applyFont="1" applyFill="1" applyBorder="1" applyAlignment="1">
      <alignment vertical="center" wrapText="1"/>
    </xf>
    <xf numFmtId="0" fontId="28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horizontal="left" vertical="center"/>
    </xf>
    <xf numFmtId="0" fontId="28" fillId="0" borderId="108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 wrapText="1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167" fontId="22" fillId="0" borderId="98" xfId="0" applyNumberFormat="1" applyFont="1" applyFill="1" applyBorder="1" applyAlignment="1"/>
    <xf numFmtId="1" fontId="72" fillId="0" borderId="109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/>
    </xf>
    <xf numFmtId="1" fontId="72" fillId="0" borderId="111" xfId="0" applyNumberFormat="1" applyFont="1" applyFill="1" applyBorder="1" applyAlignment="1">
      <alignment horizontal="center" vertical="center"/>
    </xf>
    <xf numFmtId="4" fontId="7" fillId="0" borderId="98" xfId="0" applyNumberFormat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center" vertical="center"/>
    </xf>
    <xf numFmtId="0" fontId="52" fillId="0" borderId="74" xfId="0" applyFont="1" applyFill="1" applyBorder="1" applyAlignment="1">
      <alignment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0" fontId="54" fillId="0" borderId="90" xfId="0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7" fontId="40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44" fontId="40" fillId="0" borderId="98" xfId="1" applyFont="1" applyFill="1" applyBorder="1" applyAlignment="1"/>
    <xf numFmtId="1" fontId="78" fillId="0" borderId="68" xfId="0" applyNumberFormat="1" applyFont="1" applyFill="1" applyBorder="1" applyAlignment="1">
      <alignment vertical="center"/>
    </xf>
    <xf numFmtId="1" fontId="72" fillId="0" borderId="51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66FF99"/>
      <color rgb="FF00FF00"/>
      <color rgb="FFFF33CC"/>
      <color rgb="FF3333FF"/>
      <color rgb="FFCC99FF"/>
      <color rgb="FF99FFCC"/>
      <color rgb="FF66FFFF"/>
      <color rgb="FF00CC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18678.18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18770.47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-92.290000000000873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11704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B106" activePane="bottomRight" state="frozen"/>
      <selection pane="topRight" activeCell="B1" sqref="B1"/>
      <selection pane="bottomLeft" activeCell="A3" sqref="A3"/>
      <selection pane="bottomRight" activeCell="I113" sqref="I11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57" bestFit="1" customWidth="1"/>
    <col min="7" max="7" width="7.28515625" style="12" customWidth="1"/>
    <col min="8" max="8" width="14.7109375" style="85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7" customWidth="1"/>
    <col min="13" max="13" width="16.85546875" bestFit="1" customWidth="1"/>
    <col min="14" max="14" width="16" style="671" customWidth="1"/>
    <col min="15" max="15" width="16.28515625" style="97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26" t="s">
        <v>179</v>
      </c>
      <c r="C1" s="454"/>
      <c r="D1" s="455"/>
      <c r="E1" s="456"/>
      <c r="F1" s="837"/>
      <c r="G1" s="457"/>
      <c r="H1" s="837"/>
      <c r="I1" s="458"/>
      <c r="J1" s="459"/>
      <c r="K1" s="1449" t="s">
        <v>26</v>
      </c>
      <c r="L1" s="521"/>
      <c r="M1" s="1451" t="s">
        <v>27</v>
      </c>
      <c r="N1" s="665"/>
      <c r="P1" s="758" t="s">
        <v>38</v>
      </c>
      <c r="Q1" s="1447" t="s">
        <v>28</v>
      </c>
      <c r="R1" s="528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38" t="s">
        <v>3</v>
      </c>
      <c r="G2" s="66" t="s">
        <v>8</v>
      </c>
      <c r="H2" s="858" t="s">
        <v>5</v>
      </c>
      <c r="I2" s="256" t="s">
        <v>6</v>
      </c>
      <c r="K2" s="1450"/>
      <c r="L2" s="522" t="s">
        <v>29</v>
      </c>
      <c r="M2" s="1452"/>
      <c r="N2" s="666" t="s">
        <v>29</v>
      </c>
      <c r="O2" s="977" t="s">
        <v>30</v>
      </c>
      <c r="P2" s="759" t="s">
        <v>39</v>
      </c>
      <c r="Q2" s="1448"/>
      <c r="R2" s="53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39">
        <f>PIERNA!F3</f>
        <v>0</v>
      </c>
      <c r="G3" s="97">
        <f>PIERNA!G3</f>
        <v>0</v>
      </c>
      <c r="H3" s="859">
        <f>PIERNA!H3</f>
        <v>0</v>
      </c>
      <c r="I3" s="102">
        <f>PIERNA!I3</f>
        <v>0</v>
      </c>
      <c r="J3" s="285"/>
      <c r="K3" s="105"/>
      <c r="L3" s="523"/>
      <c r="M3" s="335"/>
      <c r="N3" s="665"/>
      <c r="O3" s="978"/>
      <c r="P3" s="370"/>
      <c r="Q3" s="230"/>
      <c r="R3" s="529"/>
      <c r="S3" s="881">
        <f t="shared" ref="S3:S31" si="0">Q3+M3+K3+P3</f>
        <v>0</v>
      </c>
      <c r="T3" s="881" t="e">
        <f>S3/H3</f>
        <v>#DIV/0!</v>
      </c>
    </row>
    <row r="4" spans="1:29" s="148" customFormat="1" ht="35.25" customHeight="1" x14ac:dyDescent="0.3">
      <c r="A4" s="97">
        <v>1</v>
      </c>
      <c r="B4" s="1027" t="str">
        <f>PIERNA!B4</f>
        <v>SEABOARD FOODS</v>
      </c>
      <c r="C4" s="754" t="str">
        <f>PIERNA!C4</f>
        <v>Seaboard</v>
      </c>
      <c r="D4" s="1112" t="str">
        <f>PIERNA!D4</f>
        <v xml:space="preserve">PED. </v>
      </c>
      <c r="E4" s="1113">
        <f>PIERNA!E4</f>
        <v>45168</v>
      </c>
      <c r="F4" s="840">
        <f>PIERNA!F4</f>
        <v>19104.28</v>
      </c>
      <c r="G4" s="352">
        <f>PIERNA!G4</f>
        <v>21</v>
      </c>
      <c r="H4" s="860">
        <f>PIERNA!H4</f>
        <v>19097</v>
      </c>
      <c r="I4" s="546">
        <f>PIERNA!I4</f>
        <v>7.2799999999988358</v>
      </c>
      <c r="J4" s="1574"/>
      <c r="K4" s="589"/>
      <c r="L4" s="602"/>
      <c r="M4" s="589"/>
      <c r="N4" s="592"/>
      <c r="O4" s="1067"/>
      <c r="P4" s="466"/>
      <c r="Q4" s="466"/>
      <c r="R4" s="594"/>
      <c r="S4" s="881">
        <f>Q4</f>
        <v>0</v>
      </c>
      <c r="T4" s="881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FODDS</v>
      </c>
      <c r="C5" s="256" t="str">
        <f>PIERNA!C5</f>
        <v>Seaboard</v>
      </c>
      <c r="D5" s="1112" t="str">
        <f>PIERNA!D5</f>
        <v>PED. 3001811</v>
      </c>
      <c r="E5" s="1113">
        <f>PIERNA!E5</f>
        <v>45169</v>
      </c>
      <c r="F5" s="840">
        <f>PIERNA!F5</f>
        <v>18678.36</v>
      </c>
      <c r="G5" s="352">
        <f>PIERNA!G5</f>
        <v>21</v>
      </c>
      <c r="H5" s="860">
        <f>PIERNA!H5</f>
        <v>18733.3</v>
      </c>
      <c r="I5" s="546">
        <f>PIERNA!I5</f>
        <v>-54.93999999999869</v>
      </c>
      <c r="J5" s="1575" t="str">
        <f>PIERNA!U6</f>
        <v>NLSE23-154</v>
      </c>
      <c r="K5" s="1116"/>
      <c r="L5" s="1216"/>
      <c r="M5" s="589"/>
      <c r="N5" s="592"/>
      <c r="O5" s="1067"/>
      <c r="P5" s="466"/>
      <c r="Q5" s="1120"/>
      <c r="R5" s="1117"/>
      <c r="S5" s="881">
        <f>Q5+M5+K5+P5</f>
        <v>0</v>
      </c>
      <c r="T5" s="881">
        <f>S5/H5+0.1</f>
        <v>0.1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1112" t="str">
        <f>PIERNA!D6</f>
        <v>PED. 102732186</v>
      </c>
      <c r="E6" s="1113">
        <f>PIERNA!E6</f>
        <v>45170</v>
      </c>
      <c r="F6" s="840">
        <f>PIERNA!F6</f>
        <v>18993.75</v>
      </c>
      <c r="G6" s="352">
        <f>PIERNA!G6</f>
        <v>21</v>
      </c>
      <c r="H6" s="860">
        <f>PIERNA!H6</f>
        <v>18991</v>
      </c>
      <c r="I6" s="546">
        <f>PIERNA!I6</f>
        <v>2.75</v>
      </c>
      <c r="J6" s="1575" t="str">
        <f>PIERNA!AE6</f>
        <v>NLSES23-128</v>
      </c>
      <c r="K6" s="589"/>
      <c r="L6" s="602"/>
      <c r="M6" s="589"/>
      <c r="N6" s="592"/>
      <c r="O6" s="1067"/>
      <c r="P6" s="466"/>
      <c r="Q6" s="1114"/>
      <c r="R6" s="1115"/>
      <c r="S6" s="881">
        <f t="shared" si="0"/>
        <v>0</v>
      </c>
      <c r="T6" s="88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1112" t="str">
        <f>PIERNA!D7</f>
        <v>PED. 102789382</v>
      </c>
      <c r="E7" s="1113">
        <f>PIERNA!E7</f>
        <v>45171</v>
      </c>
      <c r="F7" s="840">
        <f>PIERNA!F7</f>
        <v>19115.54</v>
      </c>
      <c r="G7" s="352">
        <f>PIERNA!G7</f>
        <v>21</v>
      </c>
      <c r="H7" s="860">
        <f>PIERNA!H7</f>
        <v>19090.8</v>
      </c>
      <c r="I7" s="546">
        <f>PIERNA!I7</f>
        <v>24.740000000001601</v>
      </c>
      <c r="J7" s="1576" t="str">
        <f>PIERNA!AO6</f>
        <v>NLSE23-155</v>
      </c>
      <c r="K7" s="1215"/>
      <c r="L7" s="1216"/>
      <c r="M7" s="1215"/>
      <c r="N7" s="1118"/>
      <c r="O7" s="1067"/>
      <c r="P7" s="466"/>
      <c r="Q7" s="1116"/>
      <c r="R7" s="1117"/>
      <c r="S7" s="881">
        <f t="shared" si="0"/>
        <v>0</v>
      </c>
      <c r="T7" s="881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214" t="str">
        <f>PIERNA!B8</f>
        <v>SEABOARD FOODS</v>
      </c>
      <c r="C8" s="405" t="str">
        <f>PIERNA!C8</f>
        <v>Seaboard</v>
      </c>
      <c r="D8" s="504" t="str">
        <f>PIERNA!D8</f>
        <v>PED. 102956284</v>
      </c>
      <c r="E8" s="505">
        <f>PIERNA!E8</f>
        <v>45175</v>
      </c>
      <c r="F8" s="840">
        <f>PIERNA!F8</f>
        <v>18961.7</v>
      </c>
      <c r="G8" s="352">
        <f>PIERNA!G8</f>
        <v>21</v>
      </c>
      <c r="H8" s="860">
        <f>PIERNA!H8</f>
        <v>18951</v>
      </c>
      <c r="I8" s="546">
        <f>PIERNA!I8</f>
        <v>10.700000000000728</v>
      </c>
      <c r="J8" s="1573" t="str">
        <f>PIERNA!AY6</f>
        <v>ACCSE23-09</v>
      </c>
      <c r="K8" s="1215"/>
      <c r="L8" s="1217"/>
      <c r="M8" s="1215"/>
      <c r="N8" s="1118"/>
      <c r="O8" s="1068"/>
      <c r="P8" s="466"/>
      <c r="Q8" s="1116"/>
      <c r="R8" s="1118"/>
      <c r="S8" s="881">
        <f t="shared" si="0"/>
        <v>0</v>
      </c>
      <c r="T8" s="881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 xml:space="preserve">SAM FARMS </v>
      </c>
      <c r="C9" s="256" t="str">
        <f>PIERNA!C9</f>
        <v xml:space="preserve">I B P </v>
      </c>
      <c r="D9" s="504" t="str">
        <f>PIERNA!D9</f>
        <v>PED. 102980573</v>
      </c>
      <c r="E9" s="505">
        <f>PIERNA!E9</f>
        <v>45175</v>
      </c>
      <c r="F9" s="840">
        <f>PIERNA!F9</f>
        <v>18508.88</v>
      </c>
      <c r="G9" s="352">
        <f>PIERNA!G9</f>
        <v>20</v>
      </c>
      <c r="H9" s="860">
        <f>PIERNA!H9</f>
        <v>18555.46</v>
      </c>
      <c r="I9" s="546">
        <f>PIERNA!I9</f>
        <v>-46.579999999998108</v>
      </c>
      <c r="J9" s="683">
        <f>PIERNA!BI6</f>
        <v>11703</v>
      </c>
      <c r="K9" s="1226"/>
      <c r="L9" s="1124"/>
      <c r="M9" s="1123"/>
      <c r="N9" s="596"/>
      <c r="O9" s="1067"/>
      <c r="P9" s="466"/>
      <c r="Q9" s="1116"/>
      <c r="R9" s="1119"/>
      <c r="S9" s="881">
        <f>Q9+M9+K9</f>
        <v>0</v>
      </c>
      <c r="T9" s="881">
        <f t="shared" si="1"/>
        <v>0.1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102955197</v>
      </c>
      <c r="E10" s="505">
        <f>PIERNA!E10</f>
        <v>45175</v>
      </c>
      <c r="F10" s="840">
        <f>PIERNA!F10</f>
        <v>18782.91</v>
      </c>
      <c r="G10" s="352">
        <f>PIERNA!G10</f>
        <v>21</v>
      </c>
      <c r="H10" s="860">
        <f>PIERNA!H10</f>
        <v>18787.7</v>
      </c>
      <c r="I10" s="546">
        <f>PIERNA!I10</f>
        <v>-4.7900000000008731</v>
      </c>
      <c r="J10" s="683" t="str">
        <f>PIERNA!BS6</f>
        <v>NLSE23-157</v>
      </c>
      <c r="K10" s="1226"/>
      <c r="L10" s="1124"/>
      <c r="M10" s="1123"/>
      <c r="N10" s="596"/>
      <c r="O10" s="1067"/>
      <c r="P10" s="466"/>
      <c r="Q10" s="1120"/>
      <c r="R10" s="1119"/>
      <c r="S10" s="881">
        <f>Q10+M10+K10</f>
        <v>0</v>
      </c>
      <c r="T10" s="881">
        <f t="shared" si="1"/>
        <v>0.1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102956280</v>
      </c>
      <c r="E11" s="505">
        <f>PIERNA!E11</f>
        <v>45175</v>
      </c>
      <c r="F11" s="840">
        <f>PIERNA!F11</f>
        <v>19255.8</v>
      </c>
      <c r="G11" s="352">
        <f>PIERNA!G11</f>
        <v>21</v>
      </c>
      <c r="H11" s="860">
        <f>PIERNA!H11</f>
        <v>19297.3</v>
      </c>
      <c r="I11" s="546">
        <f>PIERNA!I11</f>
        <v>-41.5</v>
      </c>
      <c r="J11" s="683" t="str">
        <f>PIERNA!CC6</f>
        <v>NLSE23-158</v>
      </c>
      <c r="K11" s="589"/>
      <c r="L11" s="1122"/>
      <c r="M11" s="589"/>
      <c r="N11" s="596"/>
      <c r="O11" s="1068"/>
      <c r="P11" s="466"/>
      <c r="Q11" s="1120"/>
      <c r="R11" s="1119"/>
      <c r="S11" s="881">
        <f t="shared" si="0"/>
        <v>0</v>
      </c>
      <c r="T11" s="881">
        <f t="shared" si="1"/>
        <v>0.1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54" t="str">
        <f>PIERNA!B12</f>
        <v>SEABOARD FOODS</v>
      </c>
      <c r="C12" s="256" t="str">
        <f>PIERNA!C12</f>
        <v>Seaboard</v>
      </c>
      <c r="D12" s="504" t="str">
        <f>PIERNA!D12</f>
        <v>PED. 103008296</v>
      </c>
      <c r="E12" s="505">
        <f>PIERNA!E12</f>
        <v>45176</v>
      </c>
      <c r="F12" s="840">
        <f>PIERNA!F12</f>
        <v>19008.36</v>
      </c>
      <c r="G12" s="352">
        <f>PIERNA!G12</f>
        <v>21</v>
      </c>
      <c r="H12" s="860">
        <f>PIERNA!H12</f>
        <v>19036.099999999999</v>
      </c>
      <c r="I12" s="546">
        <f>PIERNA!I12</f>
        <v>-27.739999999997963</v>
      </c>
      <c r="J12" s="683" t="str">
        <f>PIERNA!CM6</f>
        <v>NLSE23-159</v>
      </c>
      <c r="K12" s="589"/>
      <c r="L12" s="602"/>
      <c r="M12" s="589"/>
      <c r="N12" s="596"/>
      <c r="O12" s="1068"/>
      <c r="P12" s="466"/>
      <c r="Q12" s="1120"/>
      <c r="R12" s="1119"/>
      <c r="S12" s="881">
        <f>Q12+M12+K12</f>
        <v>0</v>
      </c>
      <c r="T12" s="88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156" t="str">
        <f>PIERNA!B13</f>
        <v xml:space="preserve">SAM FARMS </v>
      </c>
      <c r="C13" s="256" t="str">
        <f>PIERNA!C13</f>
        <v xml:space="preserve">I B P </v>
      </c>
      <c r="D13" s="504" t="str">
        <f>PIERNA!D13</f>
        <v>PED. 103135564</v>
      </c>
      <c r="E13" s="505">
        <f>PIERNA!E13</f>
        <v>45178</v>
      </c>
      <c r="F13" s="840">
        <f>PIERNA!F13</f>
        <v>18678.18</v>
      </c>
      <c r="G13" s="352">
        <f>PIERNA!G13</f>
        <v>20</v>
      </c>
      <c r="H13" s="860">
        <f>PIERNA!H13</f>
        <v>18770.47</v>
      </c>
      <c r="I13" s="546">
        <f>PIERNA!I13</f>
        <v>-92.290000000000873</v>
      </c>
      <c r="J13" s="1224">
        <f>PIERNA!CW6</f>
        <v>11704</v>
      </c>
      <c r="K13" s="589"/>
      <c r="L13" s="602"/>
      <c r="M13" s="589"/>
      <c r="N13" s="596"/>
      <c r="O13" s="1068"/>
      <c r="P13" s="466"/>
      <c r="Q13" s="357"/>
      <c r="R13" s="598"/>
      <c r="S13" s="881">
        <f t="shared" si="0"/>
        <v>0</v>
      </c>
      <c r="T13" s="881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1">
        <f>PIERNA!B14</f>
        <v>0</v>
      </c>
      <c r="C14" s="256">
        <f>PIERNA!C14</f>
        <v>0</v>
      </c>
      <c r="D14" s="504">
        <f>PIERNA!D14</f>
        <v>0</v>
      </c>
      <c r="E14" s="505">
        <f>PIERNA!E14</f>
        <v>0</v>
      </c>
      <c r="F14" s="840">
        <f>PIERNA!F14</f>
        <v>0</v>
      </c>
      <c r="G14" s="352">
        <f>PIERNA!G14</f>
        <v>0</v>
      </c>
      <c r="H14" s="860">
        <f>PIERNA!H14</f>
        <v>0</v>
      </c>
      <c r="I14" s="546">
        <f>PIERNA!I14</f>
        <v>0</v>
      </c>
      <c r="J14" s="683">
        <f>PIERNA!DG6</f>
        <v>0</v>
      </c>
      <c r="K14" s="589"/>
      <c r="L14" s="597"/>
      <c r="M14" s="589"/>
      <c r="N14" s="596"/>
      <c r="O14" s="1067"/>
      <c r="P14" s="761"/>
      <c r="Q14" s="357"/>
      <c r="R14" s="599"/>
      <c r="S14" s="881">
        <f>Q14+M14+K14</f>
        <v>0</v>
      </c>
      <c r="T14" s="881" t="e">
        <f t="shared" si="1"/>
        <v>#DIV/0!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45">
        <f>PIERNA!B15</f>
        <v>0</v>
      </c>
      <c r="C15" s="256">
        <f>PIERNA!C15</f>
        <v>0</v>
      </c>
      <c r="D15" s="504">
        <f>PIERNA!D15</f>
        <v>0</v>
      </c>
      <c r="E15" s="505">
        <f>PIERNA!E15</f>
        <v>0</v>
      </c>
      <c r="F15" s="840">
        <f>PIERNA!F15</f>
        <v>0</v>
      </c>
      <c r="G15" s="352">
        <f>PIERNA!G15</f>
        <v>0</v>
      </c>
      <c r="H15" s="860">
        <f>PIERNA!H15</f>
        <v>0</v>
      </c>
      <c r="I15" s="546">
        <f>PIERNA!I15</f>
        <v>0</v>
      </c>
      <c r="J15" s="751">
        <f>PIERNA!DQ6</f>
        <v>0</v>
      </c>
      <c r="K15" s="589"/>
      <c r="L15" s="597"/>
      <c r="M15" s="589"/>
      <c r="N15" s="600"/>
      <c r="O15" s="1068"/>
      <c r="P15" s="466"/>
      <c r="Q15" s="357"/>
      <c r="R15" s="601"/>
      <c r="S15" s="881">
        <f t="shared" si="0"/>
        <v>0</v>
      </c>
      <c r="T15" s="881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57">
        <f>PIERNA!B16</f>
        <v>0</v>
      </c>
      <c r="C16" s="256">
        <f>PIERNA!C16</f>
        <v>0</v>
      </c>
      <c r="D16" s="504">
        <f>PIERNA!D16</f>
        <v>0</v>
      </c>
      <c r="E16" s="505">
        <f>PIERNA!E16</f>
        <v>0</v>
      </c>
      <c r="F16" s="840">
        <f>PIERNA!F16</f>
        <v>0</v>
      </c>
      <c r="G16" s="352">
        <f>PIERNA!G16</f>
        <v>0</v>
      </c>
      <c r="H16" s="860">
        <f>PIERNA!H16</f>
        <v>0</v>
      </c>
      <c r="I16" s="546">
        <f>PIERNA!I16</f>
        <v>0</v>
      </c>
      <c r="J16" s="752">
        <f>PIERNA!EA6</f>
        <v>0</v>
      </c>
      <c r="K16" s="589"/>
      <c r="L16" s="597"/>
      <c r="M16" s="589"/>
      <c r="N16" s="600"/>
      <c r="O16" s="1068"/>
      <c r="P16" s="466"/>
      <c r="Q16" s="466"/>
      <c r="R16" s="598"/>
      <c r="S16" s="881">
        <f t="shared" si="0"/>
        <v>0</v>
      </c>
      <c r="T16" s="881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58">
        <f>PIERNA!B17</f>
        <v>0</v>
      </c>
      <c r="C17" s="256">
        <f>PIERNA!C17</f>
        <v>0</v>
      </c>
      <c r="D17" s="504">
        <f>PIERNA!D17</f>
        <v>0</v>
      </c>
      <c r="E17" s="505">
        <f>PIERNA!E17</f>
        <v>0</v>
      </c>
      <c r="F17" s="840">
        <f>PIERNA!F17</f>
        <v>0</v>
      </c>
      <c r="G17" s="352">
        <f>PIERNA!G17</f>
        <v>0</v>
      </c>
      <c r="H17" s="860">
        <f>PIERNA!H17</f>
        <v>0</v>
      </c>
      <c r="I17" s="546">
        <f>PIERNA!I17</f>
        <v>0</v>
      </c>
      <c r="J17" s="1225"/>
      <c r="K17" s="589"/>
      <c r="L17" s="597"/>
      <c r="M17" s="589"/>
      <c r="N17" s="596"/>
      <c r="O17" s="1068"/>
      <c r="P17" s="1069"/>
      <c r="Q17" s="466"/>
      <c r="R17" s="598"/>
      <c r="S17" s="881">
        <f>Q17+M17+K17</f>
        <v>0</v>
      </c>
      <c r="T17" s="881" t="e">
        <f>S17/H17</f>
        <v>#DIV/0!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45">
        <f>PIERNA!B18</f>
        <v>0</v>
      </c>
      <c r="C18" s="256">
        <f>PIERNA!C18</f>
        <v>0</v>
      </c>
      <c r="D18" s="504">
        <f>PIERNA!D18</f>
        <v>0</v>
      </c>
      <c r="E18" s="505">
        <f>PIERNA!E18</f>
        <v>0</v>
      </c>
      <c r="F18" s="840">
        <f>PIERNA!F18</f>
        <v>0</v>
      </c>
      <c r="G18" s="352">
        <f>PIERNA!G18</f>
        <v>0</v>
      </c>
      <c r="H18" s="860">
        <f>PIERNA!H18</f>
        <v>0</v>
      </c>
      <c r="I18" s="546">
        <f>PIERNA!I18</f>
        <v>0</v>
      </c>
      <c r="J18" s="1073">
        <f>PIERNA!EU6</f>
        <v>0</v>
      </c>
      <c r="K18" s="589"/>
      <c r="L18" s="597"/>
      <c r="M18" s="589"/>
      <c r="N18" s="600"/>
      <c r="O18" s="1067"/>
      <c r="P18" s="760"/>
      <c r="Q18" s="466"/>
      <c r="R18" s="599"/>
      <c r="S18" s="881">
        <f>Q18+M18+K18</f>
        <v>0</v>
      </c>
      <c r="T18" s="881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58">
        <f>PIERNA!B19</f>
        <v>0</v>
      </c>
      <c r="C19" s="256">
        <f>PIERNA!C19</f>
        <v>0</v>
      </c>
      <c r="D19" s="504">
        <f>PIERNA!D19</f>
        <v>0</v>
      </c>
      <c r="E19" s="505">
        <f>PIERNA!E19</f>
        <v>0</v>
      </c>
      <c r="F19" s="840">
        <f>PIERNA!F19</f>
        <v>0</v>
      </c>
      <c r="G19" s="352">
        <f>PIERNA!G19</f>
        <v>0</v>
      </c>
      <c r="H19" s="860">
        <f>PIERNA!H19</f>
        <v>0</v>
      </c>
      <c r="I19" s="546">
        <f>PIERNA!I19</f>
        <v>0</v>
      </c>
      <c r="J19" s="1240">
        <f>PIERNA!FE6</f>
        <v>0</v>
      </c>
      <c r="K19" s="589"/>
      <c r="L19" s="597"/>
      <c r="M19" s="589"/>
      <c r="N19" s="600"/>
      <c r="O19" s="1067"/>
      <c r="P19" s="761"/>
      <c r="Q19" s="466"/>
      <c r="R19" s="592"/>
      <c r="S19" s="881">
        <f>Q19+M19+K19</f>
        <v>0</v>
      </c>
      <c r="T19" s="881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156">
        <f>PIERNA!B20</f>
        <v>0</v>
      </c>
      <c r="C20" s="256">
        <f>PIERNA!C20</f>
        <v>0</v>
      </c>
      <c r="D20" s="504">
        <f>PIERNA!D20</f>
        <v>0</v>
      </c>
      <c r="E20" s="505">
        <f>PIERNA!E20</f>
        <v>0</v>
      </c>
      <c r="F20" s="840">
        <f>PIERNA!F20</f>
        <v>0</v>
      </c>
      <c r="G20" s="352">
        <f>PIERNA!G20</f>
        <v>0</v>
      </c>
      <c r="H20" s="860">
        <f>PIERNA!H20</f>
        <v>0</v>
      </c>
      <c r="I20" s="546">
        <f>PIERNA!I20</f>
        <v>0</v>
      </c>
      <c r="J20" s="1001">
        <f>PIERNA!FO6</f>
        <v>0</v>
      </c>
      <c r="K20" s="589"/>
      <c r="L20" s="597"/>
      <c r="M20" s="589"/>
      <c r="N20" s="600"/>
      <c r="O20" s="1067"/>
      <c r="P20" s="761"/>
      <c r="Q20" s="466"/>
      <c r="R20" s="592"/>
      <c r="S20" s="881">
        <f t="shared" si="0"/>
        <v>0</v>
      </c>
      <c r="T20" s="881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159">
        <f>PIERNA!B21</f>
        <v>0</v>
      </c>
      <c r="C21" s="353">
        <f>PIERNA!C21</f>
        <v>0</v>
      </c>
      <c r="D21" s="504">
        <f>PIERNA!D21</f>
        <v>0</v>
      </c>
      <c r="E21" s="505">
        <f>PIERNA!E21</f>
        <v>0</v>
      </c>
      <c r="F21" s="840">
        <f>PIERNA!F21</f>
        <v>0</v>
      </c>
      <c r="G21" s="352">
        <f>PIERNA!G21</f>
        <v>0</v>
      </c>
      <c r="H21" s="860">
        <f>PIERNA!H21</f>
        <v>0</v>
      </c>
      <c r="I21" s="546">
        <f>PIERNA!I21</f>
        <v>0</v>
      </c>
      <c r="J21" s="683">
        <f>PIERNA!FY6</f>
        <v>0</v>
      </c>
      <c r="K21" s="589"/>
      <c r="L21" s="597"/>
      <c r="M21" s="589"/>
      <c r="N21" s="600"/>
      <c r="O21" s="1067"/>
      <c r="P21" s="466"/>
      <c r="Q21" s="466"/>
      <c r="R21" s="592"/>
      <c r="S21" s="881">
        <f t="shared" si="0"/>
        <v>0</v>
      </c>
      <c r="T21" s="881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160">
        <f>PIERNA!B22</f>
        <v>0</v>
      </c>
      <c r="C22" s="256">
        <f>PIERNA!C22</f>
        <v>0</v>
      </c>
      <c r="D22" s="504">
        <f>PIERNA!D22</f>
        <v>0</v>
      </c>
      <c r="E22" s="505">
        <f>PIERNA!E22</f>
        <v>0</v>
      </c>
      <c r="F22" s="840">
        <f>PIERNA!F22</f>
        <v>0</v>
      </c>
      <c r="G22" s="352">
        <f>PIERNA!G22</f>
        <v>0</v>
      </c>
      <c r="H22" s="860">
        <f>PIERNA!H22</f>
        <v>0</v>
      </c>
      <c r="I22" s="546">
        <f>PIERNA!I22</f>
        <v>0</v>
      </c>
      <c r="J22" s="800">
        <f>PIERNA!GI6</f>
        <v>0</v>
      </c>
      <c r="K22" s="589"/>
      <c r="L22" s="597"/>
      <c r="M22" s="589"/>
      <c r="N22" s="600"/>
      <c r="O22" s="1068"/>
      <c r="P22" s="466"/>
      <c r="Q22" s="466"/>
      <c r="R22" s="592"/>
      <c r="S22" s="881">
        <f>Q22+M22+K22</f>
        <v>0</v>
      </c>
      <c r="T22" s="881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>
        <f>PIERNA!B23</f>
        <v>0</v>
      </c>
      <c r="C23" s="256">
        <f>PIERNA!C23</f>
        <v>0</v>
      </c>
      <c r="D23" s="504">
        <f>PIERNA!D23</f>
        <v>0</v>
      </c>
      <c r="E23" s="505">
        <f>PIERNA!E23</f>
        <v>0</v>
      </c>
      <c r="F23" s="840">
        <f>PIERNA!F23</f>
        <v>0</v>
      </c>
      <c r="G23" s="352">
        <f>PIERNA!G23</f>
        <v>0</v>
      </c>
      <c r="H23" s="860">
        <f>PIERNA!H23</f>
        <v>0</v>
      </c>
      <c r="I23" s="546">
        <f>PIERNA!I23</f>
        <v>0</v>
      </c>
      <c r="J23" s="800">
        <f>PIERNA!GS6</f>
        <v>0</v>
      </c>
      <c r="K23" s="589"/>
      <c r="L23" s="597"/>
      <c r="M23" s="589"/>
      <c r="N23" s="833"/>
      <c r="O23" s="1068"/>
      <c r="P23" s="954"/>
      <c r="Q23" s="466"/>
      <c r="R23" s="592"/>
      <c r="S23" s="881">
        <f>Q23+M23+K23</f>
        <v>0</v>
      </c>
      <c r="T23" s="881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42">
        <f>PIERNA!B24</f>
        <v>0</v>
      </c>
      <c r="C24" s="256">
        <f>PIERNA!C24</f>
        <v>0</v>
      </c>
      <c r="D24" s="509">
        <f>PIERNA!D24</f>
        <v>0</v>
      </c>
      <c r="E24" s="505">
        <f>PIERNA!E24</f>
        <v>0</v>
      </c>
      <c r="F24" s="840">
        <f>PIERNA!F24</f>
        <v>0</v>
      </c>
      <c r="G24" s="352">
        <f>PIERNA!G24</f>
        <v>0</v>
      </c>
      <c r="H24" s="860">
        <f>PIERNA!H24</f>
        <v>0</v>
      </c>
      <c r="I24" s="546">
        <f>PIERNA!I24</f>
        <v>0</v>
      </c>
      <c r="J24" s="1050">
        <f>PIERNA!HC6</f>
        <v>0</v>
      </c>
      <c r="K24" s="589"/>
      <c r="L24" s="597"/>
      <c r="M24" s="589"/>
      <c r="N24" s="596"/>
      <c r="O24" s="1067"/>
      <c r="P24" s="1069"/>
      <c r="Q24" s="466"/>
      <c r="R24" s="592"/>
      <c r="S24" s="881">
        <f>Q24+M24+K24</f>
        <v>0</v>
      </c>
      <c r="T24" s="881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>
        <f>PIERNA!HM5</f>
        <v>0</v>
      </c>
      <c r="C25" s="356">
        <f>PIERNA!HN5</f>
        <v>0</v>
      </c>
      <c r="D25" s="509">
        <f>PIERNA!HO5</f>
        <v>0</v>
      </c>
      <c r="E25" s="505">
        <f>PIERNA!E25</f>
        <v>0</v>
      </c>
      <c r="F25" s="840">
        <f>PIERNA!HQ5</f>
        <v>0</v>
      </c>
      <c r="G25" s="352">
        <f>PIERNA!HR5</f>
        <v>0</v>
      </c>
      <c r="H25" s="860">
        <f>PIERNA!HS5</f>
        <v>0</v>
      </c>
      <c r="I25" s="546">
        <f>PIERNA!I25</f>
        <v>0</v>
      </c>
      <c r="J25" s="683">
        <f>PIERNA!HM6</f>
        <v>0</v>
      </c>
      <c r="K25" s="589"/>
      <c r="L25" s="597"/>
      <c r="M25" s="589"/>
      <c r="N25" s="1051"/>
      <c r="O25" s="1067"/>
      <c r="P25" s="466"/>
      <c r="Q25" s="466"/>
      <c r="R25" s="592"/>
      <c r="S25" s="881">
        <f t="shared" si="0"/>
        <v>0</v>
      </c>
      <c r="T25" s="881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139">
        <f>PIERNA!HW5</f>
        <v>0</v>
      </c>
      <c r="C26" s="754">
        <f>PIERNA!HX5</f>
        <v>0</v>
      </c>
      <c r="D26" s="792">
        <f>PIERNA!HY5</f>
        <v>0</v>
      </c>
      <c r="E26" s="603">
        <f>PIERNA!HZ5</f>
        <v>0</v>
      </c>
      <c r="F26" s="841">
        <f>PIERNA!IA5</f>
        <v>0</v>
      </c>
      <c r="G26" s="1161">
        <f>PIERNA!IB5</f>
        <v>0</v>
      </c>
      <c r="H26" s="1162">
        <f>PIERNA!IC5</f>
        <v>0</v>
      </c>
      <c r="I26" s="1163">
        <f>PIERNA!I26</f>
        <v>0</v>
      </c>
      <c r="J26" s="800">
        <f>PIERNA!HW6</f>
        <v>0</v>
      </c>
      <c r="K26" s="589"/>
      <c r="L26" s="597"/>
      <c r="M26" s="589"/>
      <c r="N26" s="592"/>
      <c r="O26" s="1067"/>
      <c r="P26" s="1164"/>
      <c r="Q26" s="466"/>
      <c r="R26" s="594"/>
      <c r="S26" s="881">
        <f>Q26+M26+K26</f>
        <v>0</v>
      </c>
      <c r="T26" s="881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9">
        <f>PIERNA!II5</f>
        <v>0</v>
      </c>
      <c r="E27" s="505">
        <f>PIERNA!IJ5</f>
        <v>0</v>
      </c>
      <c r="F27" s="840">
        <f>PIERNA!IK5</f>
        <v>0</v>
      </c>
      <c r="G27" s="510">
        <f>PIERNA!IL5</f>
        <v>0</v>
      </c>
      <c r="H27" s="860">
        <f>PIERNA!IM5</f>
        <v>0</v>
      </c>
      <c r="I27" s="546">
        <f>PIERNA!I27</f>
        <v>0</v>
      </c>
      <c r="J27" s="800">
        <f>PIERNA!IG6</f>
        <v>0</v>
      </c>
      <c r="K27" s="357"/>
      <c r="L27" s="597"/>
      <c r="M27" s="589"/>
      <c r="N27" s="596"/>
      <c r="O27" s="1067"/>
      <c r="P27" s="761"/>
      <c r="Q27" s="1044"/>
      <c r="R27" s="1045"/>
      <c r="S27" s="881">
        <f>Q27+M27+K27+P27</f>
        <v>0</v>
      </c>
      <c r="T27" s="881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54">
        <f>PIERNA!IR5</f>
        <v>0</v>
      </c>
      <c r="D28" s="792">
        <f>PIERNA!IS5</f>
        <v>0</v>
      </c>
      <c r="E28" s="603">
        <f>PIERNA!IT5</f>
        <v>0</v>
      </c>
      <c r="F28" s="841">
        <f>PIERNA!IU5</f>
        <v>0</v>
      </c>
      <c r="G28" s="510">
        <f>PIERNA!IV5</f>
        <v>0</v>
      </c>
      <c r="H28" s="860">
        <f>PIERNA!IW5</f>
        <v>0</v>
      </c>
      <c r="I28" s="546">
        <f>PIERNA!I28</f>
        <v>0</v>
      </c>
      <c r="J28" s="1345">
        <f>PIERNA!IQ6</f>
        <v>0</v>
      </c>
      <c r="K28" s="1346"/>
      <c r="L28" s="1046"/>
      <c r="M28" s="1047"/>
      <c r="N28" s="1048"/>
      <c r="O28" s="1043"/>
      <c r="P28" s="466"/>
      <c r="Q28" s="466"/>
      <c r="R28" s="594"/>
      <c r="S28" s="881">
        <f t="shared" si="0"/>
        <v>0</v>
      </c>
      <c r="T28" s="881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5">
        <f>PIERNA!JA5</f>
        <v>0</v>
      </c>
      <c r="C29" s="754">
        <f>PIERNA!JB5</f>
        <v>0</v>
      </c>
      <c r="D29" s="792">
        <f>PIERNA!JC5</f>
        <v>0</v>
      </c>
      <c r="E29" s="603">
        <f>PIERNA!JD5</f>
        <v>0</v>
      </c>
      <c r="F29" s="841">
        <f>PIERNA!JE5</f>
        <v>0</v>
      </c>
      <c r="G29" s="510">
        <f>PIERNA!JF5</f>
        <v>0</v>
      </c>
      <c r="H29" s="860">
        <f>PIERNA!JG5</f>
        <v>0</v>
      </c>
      <c r="I29" s="546">
        <f>PIERNA!I29</f>
        <v>0</v>
      </c>
      <c r="J29" s="1246">
        <f>PIERNA!JA6</f>
        <v>0</v>
      </c>
      <c r="K29" s="1049"/>
      <c r="L29" s="597"/>
      <c r="M29" s="589"/>
      <c r="N29" s="594"/>
      <c r="O29" s="593"/>
      <c r="P29" s="466"/>
      <c r="Q29" s="1044"/>
      <c r="R29" s="1045"/>
      <c r="S29" s="881">
        <f t="shared" si="0"/>
        <v>0</v>
      </c>
      <c r="T29" s="881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54">
        <f>PIERNA!JL5</f>
        <v>0</v>
      </c>
      <c r="D30" s="792">
        <f>PIERNA!JM5</f>
        <v>0</v>
      </c>
      <c r="E30" s="793">
        <f>PIERNA!JN5</f>
        <v>0</v>
      </c>
      <c r="F30" s="842">
        <f>PIERNA!JO5</f>
        <v>0</v>
      </c>
      <c r="G30" s="358">
        <f>PIERNA!JP5</f>
        <v>0</v>
      </c>
      <c r="H30" s="861">
        <f>PIERNA!JQ5</f>
        <v>0</v>
      </c>
      <c r="I30" s="546">
        <f>PIERNA!I30</f>
        <v>0</v>
      </c>
      <c r="J30" s="800">
        <f>PIERNA!JK6</f>
        <v>0</v>
      </c>
      <c r="K30" s="357"/>
      <c r="L30" s="597"/>
      <c r="M30" s="589"/>
      <c r="N30" s="594"/>
      <c r="O30" s="593"/>
      <c r="P30" s="466"/>
      <c r="Q30" s="466"/>
      <c r="R30" s="594"/>
      <c r="S30" s="881">
        <f>Q30+M30+K30</f>
        <v>0</v>
      </c>
      <c r="T30" s="88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808">
        <f>PIERNA!JV5</f>
        <v>0</v>
      </c>
      <c r="D31" s="792">
        <f>PIERNA!JW5</f>
        <v>0</v>
      </c>
      <c r="E31" s="793">
        <f>PIERNA!JX5</f>
        <v>0</v>
      </c>
      <c r="F31" s="842">
        <f>PIERNA!JY5</f>
        <v>0</v>
      </c>
      <c r="G31" s="358">
        <f>PIERNA!JZ5</f>
        <v>0</v>
      </c>
      <c r="H31" s="861">
        <f>PIERNA!KA5</f>
        <v>0</v>
      </c>
      <c r="I31" s="546">
        <f>PIERNA!I31</f>
        <v>0</v>
      </c>
      <c r="J31" s="824">
        <f>PIERNA!JU6</f>
        <v>0</v>
      </c>
      <c r="K31" s="357"/>
      <c r="L31" s="600"/>
      <c r="M31" s="589"/>
      <c r="N31" s="592"/>
      <c r="O31" s="593"/>
      <c r="P31" s="466"/>
      <c r="Q31" s="1044"/>
      <c r="R31" s="594"/>
      <c r="S31" s="881">
        <f t="shared" si="0"/>
        <v>0</v>
      </c>
      <c r="T31" s="88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754">
        <f>PIERNA!KF5</f>
        <v>0</v>
      </c>
      <c r="D32" s="792">
        <f>PIERNA!KG5</f>
        <v>0</v>
      </c>
      <c r="E32" s="793">
        <f>PIERNA!KH5</f>
        <v>0</v>
      </c>
      <c r="F32" s="842">
        <f>PIERNA!KI5</f>
        <v>0</v>
      </c>
      <c r="G32" s="358">
        <f>PIERNA!KJ5</f>
        <v>0</v>
      </c>
      <c r="H32" s="861">
        <f>PIERNA!H32</f>
        <v>0</v>
      </c>
      <c r="I32" s="546">
        <f>PIERNA!I32</f>
        <v>0</v>
      </c>
      <c r="J32" s="955">
        <f>PIERNA!KE6</f>
        <v>0</v>
      </c>
      <c r="K32" s="942"/>
      <c r="L32" s="591"/>
      <c r="M32" s="589"/>
      <c r="N32" s="592"/>
      <c r="O32" s="593"/>
      <c r="P32" s="466"/>
      <c r="Q32" s="466"/>
      <c r="R32" s="594"/>
      <c r="S32" s="881">
        <f>Q32+M32+K32+P32</f>
        <v>0</v>
      </c>
      <c r="T32" s="88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>
        <f>PIERNA!KO5</f>
        <v>0</v>
      </c>
      <c r="C33" s="754">
        <f>PIERNA!KP5</f>
        <v>0</v>
      </c>
      <c r="D33" s="792">
        <f>PIERNA!KQ5</f>
        <v>0</v>
      </c>
      <c r="E33" s="793">
        <f>PIERNA!KR5</f>
        <v>0</v>
      </c>
      <c r="F33" s="843">
        <f>PIERNA!KS5</f>
        <v>0</v>
      </c>
      <c r="G33" s="512">
        <f>PIERNA!KT5</f>
        <v>0</v>
      </c>
      <c r="H33" s="861">
        <f>PIERNA!KU5</f>
        <v>0</v>
      </c>
      <c r="I33" s="547">
        <f>PIERNA!I33</f>
        <v>0</v>
      </c>
      <c r="J33" s="929">
        <f>PIERNA!KO6</f>
        <v>0</v>
      </c>
      <c r="K33" s="1256"/>
      <c r="L33" s="597"/>
      <c r="M33" s="1258"/>
      <c r="N33" s="597"/>
      <c r="O33" s="1252"/>
      <c r="P33" s="466"/>
      <c r="Q33" s="1044"/>
      <c r="R33" s="594"/>
      <c r="S33" s="881">
        <f>Q33+M33+K33+P33</f>
        <v>0</v>
      </c>
      <c r="T33" s="88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755">
        <f>PIERNA!C34</f>
        <v>0</v>
      </c>
      <c r="D34" s="792">
        <f>PIERNA!D34</f>
        <v>0</v>
      </c>
      <c r="E34" s="793">
        <f>PIERNA!E34</f>
        <v>0</v>
      </c>
      <c r="F34" s="843">
        <f>PIERNA!F34</f>
        <v>0</v>
      </c>
      <c r="G34" s="512">
        <f>PIERNA!G34</f>
        <v>0</v>
      </c>
      <c r="H34" s="861">
        <f>PIERNA!H34</f>
        <v>0</v>
      </c>
      <c r="I34" s="546">
        <f>PIERNA!I34</f>
        <v>0</v>
      </c>
      <c r="J34" s="1041">
        <f>PIERNA!KY6</f>
        <v>0</v>
      </c>
      <c r="K34" s="1257"/>
      <c r="L34" s="597"/>
      <c r="M34" s="750"/>
      <c r="N34" s="594"/>
      <c r="O34" s="979"/>
      <c r="P34" s="466"/>
      <c r="Q34" s="467"/>
      <c r="R34" s="595"/>
      <c r="S34" s="881">
        <f>Q34+M34+K34+P34</f>
        <v>0</v>
      </c>
      <c r="T34" s="88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3">
        <f>PIERNA!C35</f>
        <v>0</v>
      </c>
      <c r="D35" s="509">
        <f>PIERNA!D35</f>
        <v>0</v>
      </c>
      <c r="E35" s="511">
        <f>PIERNA!E35</f>
        <v>0</v>
      </c>
      <c r="F35" s="844">
        <f>PIERNA!F35</f>
        <v>0</v>
      </c>
      <c r="G35" s="513">
        <f>PIERNA!G35</f>
        <v>0</v>
      </c>
      <c r="H35" s="861">
        <f>PIERNA!H35</f>
        <v>0</v>
      </c>
      <c r="I35" s="546">
        <f>PIERNA!I35</f>
        <v>0</v>
      </c>
      <c r="J35" s="800">
        <f>PIERNA!LI6</f>
        <v>0</v>
      </c>
      <c r="K35" s="467"/>
      <c r="L35" s="597"/>
      <c r="M35" s="750"/>
      <c r="N35" s="594"/>
      <c r="O35" s="979"/>
      <c r="P35" s="466"/>
      <c r="Q35" s="357"/>
      <c r="R35" s="594"/>
      <c r="S35" s="881">
        <f>Q35+M35+K35</f>
        <v>0</v>
      </c>
      <c r="T35" s="88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3">
        <f>PIERNA!C36</f>
        <v>0</v>
      </c>
      <c r="D36" s="509">
        <f>PIERNA!D36</f>
        <v>0</v>
      </c>
      <c r="E36" s="511">
        <f>PIERNA!E36</f>
        <v>0</v>
      </c>
      <c r="F36" s="844">
        <f>PIERNA!F36</f>
        <v>0</v>
      </c>
      <c r="G36" s="513">
        <f>PIERNA!G36</f>
        <v>0</v>
      </c>
      <c r="H36" s="861">
        <f>PIERNA!H36</f>
        <v>0</v>
      </c>
      <c r="I36" s="546">
        <f>PIERNA!I36</f>
        <v>0</v>
      </c>
      <c r="J36" s="800">
        <f>PIERNA!LS6</f>
        <v>0</v>
      </c>
      <c r="K36" s="467"/>
      <c r="L36" s="597"/>
      <c r="M36" s="750"/>
      <c r="N36" s="1051"/>
      <c r="O36" s="979"/>
      <c r="P36" s="466"/>
      <c r="Q36" s="357"/>
      <c r="R36" s="592"/>
      <c r="S36" s="881">
        <f t="shared" ref="S36:S39" si="9">Q36+M36+K36</f>
        <v>0</v>
      </c>
      <c r="T36" s="88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40">
        <f>PIERNA!F37</f>
        <v>0</v>
      </c>
      <c r="G37" s="352">
        <f>PIERNA!G37</f>
        <v>0</v>
      </c>
      <c r="H37" s="860">
        <f>PIERNA!H37</f>
        <v>0</v>
      </c>
      <c r="I37" s="546">
        <f>PIERNA!I37</f>
        <v>0</v>
      </c>
      <c r="J37" s="800">
        <f>PIERNA!MC6</f>
        <v>0</v>
      </c>
      <c r="K37" s="357"/>
      <c r="L37" s="597"/>
      <c r="M37" s="589"/>
      <c r="N37" s="592"/>
      <c r="O37" s="979"/>
      <c r="P37" s="466"/>
      <c r="Q37" s="466"/>
      <c r="R37" s="592"/>
      <c r="S37" s="881">
        <f>Q37+M37+K37</f>
        <v>0</v>
      </c>
      <c r="T37" s="88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45">
        <f>PIERNA!F38</f>
        <v>0</v>
      </c>
      <c r="G38" s="352">
        <f>PIERNA!G38</f>
        <v>0</v>
      </c>
      <c r="H38" s="862">
        <f>PIERNA!H38</f>
        <v>0</v>
      </c>
      <c r="I38" s="546">
        <f>PIERNA!I38</f>
        <v>0</v>
      </c>
      <c r="J38" s="800">
        <f>PIERNA!MM6</f>
        <v>0</v>
      </c>
      <c r="K38" s="357"/>
      <c r="L38" s="602"/>
      <c r="M38" s="589"/>
      <c r="N38" s="592"/>
      <c r="O38" s="979"/>
      <c r="P38" s="466"/>
      <c r="Q38" s="466"/>
      <c r="R38" s="594"/>
      <c r="S38" s="881">
        <f t="shared" si="9"/>
        <v>0</v>
      </c>
      <c r="T38" s="88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46">
        <f>PIERNA!F39</f>
        <v>0</v>
      </c>
      <c r="G39" s="97">
        <f>PIERNA!G39</f>
        <v>0</v>
      </c>
      <c r="H39" s="855">
        <f>PIERNA!H39</f>
        <v>0</v>
      </c>
      <c r="I39" s="102">
        <f>PIERNA!I39</f>
        <v>0</v>
      </c>
      <c r="J39" s="955">
        <f>PIERNA!MW6</f>
        <v>0</v>
      </c>
      <c r="K39" s="1165"/>
      <c r="L39" s="602"/>
      <c r="M39" s="589"/>
      <c r="N39" s="592"/>
      <c r="O39" s="979"/>
      <c r="P39" s="466"/>
      <c r="Q39" s="466"/>
      <c r="R39" s="594"/>
      <c r="S39" s="881">
        <f t="shared" si="9"/>
        <v>0</v>
      </c>
      <c r="T39" s="88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46">
        <f>PIERNA!F40</f>
        <v>0</v>
      </c>
      <c r="G40" s="97">
        <f>PIERNA!G40</f>
        <v>0</v>
      </c>
      <c r="H40" s="855">
        <f>PIERNA!H40</f>
        <v>0</v>
      </c>
      <c r="I40" s="102">
        <f>PIERNA!I40</f>
        <v>0</v>
      </c>
      <c r="J40" s="1166"/>
      <c r="K40" s="1167"/>
      <c r="L40" s="591"/>
      <c r="M40" s="589"/>
      <c r="N40" s="592"/>
      <c r="O40" s="979"/>
      <c r="P40" s="466"/>
      <c r="Q40" s="466"/>
      <c r="R40" s="594"/>
      <c r="S40" s="881">
        <f>Q40+M40+K40+P40</f>
        <v>0</v>
      </c>
      <c r="T40" s="88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46">
        <f>PIERNA!F41</f>
        <v>0</v>
      </c>
      <c r="G41" s="97">
        <f>PIERNA!G41</f>
        <v>0</v>
      </c>
      <c r="H41" s="855">
        <f>PIERNA!H41</f>
        <v>0</v>
      </c>
      <c r="I41" s="102">
        <f>PIERNA!I41</f>
        <v>0</v>
      </c>
      <c r="J41" s="1259" t="s">
        <v>196</v>
      </c>
      <c r="K41" s="357"/>
      <c r="L41" s="591"/>
      <c r="M41" s="589"/>
      <c r="N41" s="592"/>
      <c r="O41" s="979"/>
      <c r="P41" s="466"/>
      <c r="Q41" s="466"/>
      <c r="R41" s="594"/>
      <c r="S41" s="881">
        <f>Q41+M41+K41+P41</f>
        <v>0</v>
      </c>
      <c r="T41" s="88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39">
        <f>PIERNA!F42</f>
        <v>0</v>
      </c>
      <c r="G42" s="97">
        <f>PIERNA!G42</f>
        <v>0</v>
      </c>
      <c r="H42" s="859">
        <f>PIERNA!H42</f>
        <v>0</v>
      </c>
      <c r="I42" s="102">
        <f>PIERNA!I42</f>
        <v>0</v>
      </c>
      <c r="J42" s="1261" t="s">
        <v>197</v>
      </c>
      <c r="K42" s="1262"/>
      <c r="L42" s="1263"/>
      <c r="M42" s="1262"/>
      <c r="N42" s="1264"/>
      <c r="O42" s="1265"/>
      <c r="P42" s="1266"/>
      <c r="Q42" s="1260"/>
      <c r="R42" s="1267"/>
      <c r="S42" s="881">
        <f t="shared" ref="S42:S59" si="10">Q42+M42+K42</f>
        <v>0</v>
      </c>
      <c r="T42" s="88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39">
        <f>PIERNA!F43</f>
        <v>0</v>
      </c>
      <c r="G43" s="97">
        <f>PIERNA!G43</f>
        <v>0</v>
      </c>
      <c r="H43" s="859">
        <f>PIERNA!H43</f>
        <v>0</v>
      </c>
      <c r="I43" s="102">
        <f>PIERNA!I43</f>
        <v>0</v>
      </c>
      <c r="J43" s="579"/>
      <c r="K43" s="589"/>
      <c r="L43" s="591"/>
      <c r="M43" s="589"/>
      <c r="N43" s="592"/>
      <c r="O43" s="979"/>
      <c r="P43" s="466"/>
      <c r="Q43" s="466"/>
      <c r="R43" s="594"/>
      <c r="S43" s="881">
        <f t="shared" si="10"/>
        <v>0</v>
      </c>
      <c r="T43" s="88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39">
        <f>PIERNA!F44</f>
        <v>0</v>
      </c>
      <c r="G44" s="97">
        <f>PIERNA!G44</f>
        <v>0</v>
      </c>
      <c r="H44" s="859">
        <f>PIERNA!H44</f>
        <v>0</v>
      </c>
      <c r="I44" s="102">
        <f>PIERNA!I44</f>
        <v>0</v>
      </c>
      <c r="J44" s="579"/>
      <c r="K44" s="589"/>
      <c r="L44" s="591"/>
      <c r="M44" s="589"/>
      <c r="N44" s="596"/>
      <c r="O44" s="979"/>
      <c r="P44" s="466"/>
      <c r="Q44" s="357"/>
      <c r="R44" s="594"/>
      <c r="S44" s="881">
        <f>Q44+M44+K44</f>
        <v>0</v>
      </c>
      <c r="T44" s="88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39">
        <f>PIERNA!F45</f>
        <v>0</v>
      </c>
      <c r="G45" s="97">
        <f>PIERNA!G45</f>
        <v>0</v>
      </c>
      <c r="H45" s="859">
        <f>PIERNA!H45</f>
        <v>0</v>
      </c>
      <c r="I45" s="102">
        <f>PIERNA!I45</f>
        <v>0</v>
      </c>
      <c r="J45" s="579"/>
      <c r="K45" s="589"/>
      <c r="L45" s="591"/>
      <c r="M45" s="589"/>
      <c r="N45" s="596"/>
      <c r="O45" s="979"/>
      <c r="P45" s="466"/>
      <c r="Q45" s="357"/>
      <c r="R45" s="594"/>
      <c r="S45" s="881">
        <f>Q45+M45+K45</f>
        <v>0</v>
      </c>
      <c r="T45" s="88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39">
        <f>PIERNA!F46</f>
        <v>0</v>
      </c>
      <c r="G46" s="97">
        <f>PIERNA!G46</f>
        <v>0</v>
      </c>
      <c r="H46" s="859">
        <f>PIERNA!H46</f>
        <v>0</v>
      </c>
      <c r="I46" s="102">
        <f>PIERNA!I46</f>
        <v>0</v>
      </c>
      <c r="J46" s="579"/>
      <c r="K46" s="589"/>
      <c r="L46" s="591"/>
      <c r="M46" s="589"/>
      <c r="N46" s="596"/>
      <c r="O46" s="979"/>
      <c r="P46" s="466"/>
      <c r="Q46" s="357"/>
      <c r="R46" s="594"/>
      <c r="S46" s="881">
        <f>Q46+M46+K46</f>
        <v>0</v>
      </c>
      <c r="T46" s="88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39">
        <f>PIERNA!F47</f>
        <v>0</v>
      </c>
      <c r="G47" s="97">
        <f>PIERNA!G47</f>
        <v>0</v>
      </c>
      <c r="H47" s="859">
        <f>PIERNA!H47</f>
        <v>0</v>
      </c>
      <c r="I47" s="102">
        <f>PIERNA!I47</f>
        <v>0</v>
      </c>
      <c r="J47" s="579"/>
      <c r="K47" s="589"/>
      <c r="L47" s="591"/>
      <c r="M47" s="721"/>
      <c r="N47" s="596"/>
      <c r="O47" s="980"/>
      <c r="P47" s="466"/>
      <c r="Q47" s="357"/>
      <c r="R47" s="594"/>
      <c r="S47" s="881">
        <f>Q47+M47+K47</f>
        <v>0</v>
      </c>
      <c r="T47" s="88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39">
        <f>PIERNA!F48</f>
        <v>0</v>
      </c>
      <c r="G48" s="97">
        <f>PIERNA!G48</f>
        <v>0</v>
      </c>
      <c r="H48" s="859">
        <f>PIERNA!H48</f>
        <v>0</v>
      </c>
      <c r="I48" s="102">
        <f>PIERNA!I48</f>
        <v>0</v>
      </c>
      <c r="J48" s="579"/>
      <c r="K48" s="589"/>
      <c r="L48" s="591"/>
      <c r="M48" s="722"/>
      <c r="N48" s="596"/>
      <c r="O48" s="979"/>
      <c r="P48" s="466"/>
      <c r="Q48" s="357"/>
      <c r="R48" s="594"/>
      <c r="S48" s="881">
        <f>Q48+M48+K48</f>
        <v>0</v>
      </c>
      <c r="T48" s="88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39">
        <f>PIERNA!F49</f>
        <v>0</v>
      </c>
      <c r="G49" s="97">
        <f>PIERNA!G49</f>
        <v>0</v>
      </c>
      <c r="H49" s="859">
        <f>PIERNA!H49</f>
        <v>0</v>
      </c>
      <c r="I49" s="102">
        <f>PIERNA!I49</f>
        <v>0</v>
      </c>
      <c r="J49" s="579"/>
      <c r="K49" s="589"/>
      <c r="L49" s="591"/>
      <c r="M49" s="722"/>
      <c r="N49" s="596"/>
      <c r="O49" s="979"/>
      <c r="P49" s="466"/>
      <c r="Q49" s="357"/>
      <c r="R49" s="594"/>
      <c r="S49" s="881">
        <f t="shared" ref="S49:S53" si="13">Q49+M49+K49</f>
        <v>0</v>
      </c>
      <c r="T49" s="88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39">
        <f>PIERNA!F50</f>
        <v>0</v>
      </c>
      <c r="G50" s="97">
        <f>PIERNA!G50</f>
        <v>0</v>
      </c>
      <c r="H50" s="859">
        <f>PIERNA!H50</f>
        <v>0</v>
      </c>
      <c r="I50" s="102">
        <f>PIERNA!I50</f>
        <v>0</v>
      </c>
      <c r="J50" s="579"/>
      <c r="K50" s="589"/>
      <c r="L50" s="591"/>
      <c r="M50" s="722"/>
      <c r="N50" s="596"/>
      <c r="O50" s="979"/>
      <c r="P50" s="466"/>
      <c r="Q50" s="357"/>
      <c r="R50" s="594"/>
      <c r="S50" s="881">
        <f t="shared" si="13"/>
        <v>0</v>
      </c>
      <c r="T50" s="88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39">
        <f>PIERNA!F51</f>
        <v>0</v>
      </c>
      <c r="G51" s="97">
        <f>PIERNA!G51</f>
        <v>0</v>
      </c>
      <c r="H51" s="859">
        <f>PIERNA!H51</f>
        <v>0</v>
      </c>
      <c r="I51" s="102">
        <f>PIERNA!I51</f>
        <v>0</v>
      </c>
      <c r="J51" s="579"/>
      <c r="K51" s="589"/>
      <c r="L51" s="591"/>
      <c r="M51" s="722"/>
      <c r="N51" s="596"/>
      <c r="O51" s="979"/>
      <c r="P51" s="762"/>
      <c r="Q51" s="357"/>
      <c r="R51" s="594"/>
      <c r="S51" s="881">
        <f t="shared" si="13"/>
        <v>0</v>
      </c>
      <c r="T51" s="88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39">
        <f>PIERNA!F52</f>
        <v>0</v>
      </c>
      <c r="G52" s="97">
        <f>PIERNA!G52</f>
        <v>0</v>
      </c>
      <c r="H52" s="859">
        <f>PIERNA!H52</f>
        <v>0</v>
      </c>
      <c r="I52" s="102">
        <f>PIERNA!I52</f>
        <v>0</v>
      </c>
      <c r="J52" s="579"/>
      <c r="K52" s="589"/>
      <c r="L52" s="591"/>
      <c r="M52" s="722"/>
      <c r="N52" s="596"/>
      <c r="O52" s="979"/>
      <c r="P52" s="466"/>
      <c r="Q52" s="357"/>
      <c r="R52" s="723"/>
      <c r="S52" s="881">
        <f t="shared" si="13"/>
        <v>0</v>
      </c>
      <c r="T52" s="88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39">
        <f>PIERNA!SL5</f>
        <v>0</v>
      </c>
      <c r="G53" s="97">
        <f>PIERNA!SM5</f>
        <v>0</v>
      </c>
      <c r="H53" s="859">
        <f>PIERNA!SN5</f>
        <v>0</v>
      </c>
      <c r="I53" s="102">
        <f>PIERNA!I53</f>
        <v>0</v>
      </c>
      <c r="J53" s="579"/>
      <c r="K53" s="589"/>
      <c r="L53" s="591"/>
      <c r="M53" s="722"/>
      <c r="N53" s="596"/>
      <c r="O53" s="979"/>
      <c r="P53" s="466"/>
      <c r="Q53" s="357"/>
      <c r="R53" s="723"/>
      <c r="S53" s="881">
        <f t="shared" si="13"/>
        <v>0</v>
      </c>
      <c r="T53" s="88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39">
        <f>PIERNA!F53</f>
        <v>0</v>
      </c>
      <c r="G54" s="97">
        <f>PIERNA!G53</f>
        <v>0</v>
      </c>
      <c r="H54" s="859">
        <f>PIERNA!H53</f>
        <v>0</v>
      </c>
      <c r="I54" s="102">
        <f>PIERNA!I54</f>
        <v>0</v>
      </c>
      <c r="J54" s="579"/>
      <c r="K54" s="589"/>
      <c r="L54" s="591"/>
      <c r="M54" s="722"/>
      <c r="N54" s="596"/>
      <c r="O54" s="979"/>
      <c r="P54" s="466"/>
      <c r="Q54" s="357"/>
      <c r="R54" s="723"/>
      <c r="S54" s="881">
        <f t="shared" si="10"/>
        <v>0</v>
      </c>
      <c r="T54" s="88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47">
        <f>PIERNA!TF5</f>
        <v>0</v>
      </c>
      <c r="G55" s="97">
        <f>PIERNA!TG5</f>
        <v>0</v>
      </c>
      <c r="H55" s="859">
        <f>PIERNA!TH5</f>
        <v>0</v>
      </c>
      <c r="I55" s="102">
        <f>PIERNA!I55</f>
        <v>0</v>
      </c>
      <c r="J55" s="579"/>
      <c r="K55" s="589"/>
      <c r="L55" s="591"/>
      <c r="M55" s="722"/>
      <c r="N55" s="596"/>
      <c r="O55" s="979"/>
      <c r="P55" s="466"/>
      <c r="Q55" s="357"/>
      <c r="R55" s="723"/>
      <c r="S55" s="881">
        <f t="shared" si="10"/>
        <v>0</v>
      </c>
      <c r="T55" s="88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39">
        <f>PIERNA!TP5</f>
        <v>0</v>
      </c>
      <c r="G56" s="97">
        <f>PIERNA!TQ5</f>
        <v>0</v>
      </c>
      <c r="H56" s="859">
        <f>PIERNA!TR5</f>
        <v>0</v>
      </c>
      <c r="I56" s="102">
        <f>PIERNA!I56</f>
        <v>0</v>
      </c>
      <c r="J56" s="579"/>
      <c r="K56" s="589"/>
      <c r="L56" s="591"/>
      <c r="M56" s="722"/>
      <c r="N56" s="596"/>
      <c r="O56" s="979"/>
      <c r="P56" s="466"/>
      <c r="Q56" s="357"/>
      <c r="R56" s="723"/>
      <c r="S56" s="881">
        <f t="shared" si="10"/>
        <v>0</v>
      </c>
      <c r="T56" s="88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39">
        <f>PIERNA!F57</f>
        <v>0</v>
      </c>
      <c r="G57" s="158">
        <f>PIERNA!G57</f>
        <v>0</v>
      </c>
      <c r="H57" s="859">
        <f>PIERNA!H57</f>
        <v>0</v>
      </c>
      <c r="I57" s="102">
        <f>PIERNA!I57</f>
        <v>0</v>
      </c>
      <c r="J57" s="579"/>
      <c r="K57" s="589"/>
      <c r="L57" s="591"/>
      <c r="M57" s="722"/>
      <c r="N57" s="596"/>
      <c r="O57" s="979"/>
      <c r="P57" s="466"/>
      <c r="Q57" s="357"/>
      <c r="R57" s="723"/>
      <c r="S57" s="881">
        <f t="shared" si="10"/>
        <v>0</v>
      </c>
      <c r="T57" s="88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39">
        <f>PIERNA!F58</f>
        <v>0</v>
      </c>
      <c r="G58" s="97">
        <f>PIERNA!G58</f>
        <v>0</v>
      </c>
      <c r="H58" s="859">
        <f>PIERNA!H58</f>
        <v>0</v>
      </c>
      <c r="I58" s="102">
        <f>PIERNA!I58</f>
        <v>0</v>
      </c>
      <c r="J58" s="579"/>
      <c r="K58" s="589"/>
      <c r="L58" s="591"/>
      <c r="M58" s="722"/>
      <c r="N58" s="596"/>
      <c r="O58" s="979"/>
      <c r="P58" s="466"/>
      <c r="Q58" s="357"/>
      <c r="R58" s="723"/>
      <c r="S58" s="881">
        <f t="shared" si="10"/>
        <v>0</v>
      </c>
      <c r="T58" s="88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39">
        <f>PIERNA!F59</f>
        <v>0</v>
      </c>
      <c r="G59" s="97">
        <f>PIERNA!G59</f>
        <v>0</v>
      </c>
      <c r="H59" s="859">
        <f>PIERNA!H59</f>
        <v>0</v>
      </c>
      <c r="I59" s="102">
        <f>PIERNA!I59</f>
        <v>0</v>
      </c>
      <c r="J59" s="579"/>
      <c r="K59" s="589"/>
      <c r="L59" s="591"/>
      <c r="M59" s="722"/>
      <c r="N59" s="596"/>
      <c r="O59" s="979"/>
      <c r="P59" s="466"/>
      <c r="Q59" s="357"/>
      <c r="R59" s="723"/>
      <c r="S59" s="881">
        <f t="shared" si="10"/>
        <v>0</v>
      </c>
      <c r="T59" s="88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39">
        <f>PIERNA!F60</f>
        <v>0</v>
      </c>
      <c r="G60" s="97">
        <f>PIERNA!G60</f>
        <v>0</v>
      </c>
      <c r="H60" s="859">
        <f>PIERNA!H60</f>
        <v>0</v>
      </c>
      <c r="I60" s="102">
        <f>PIERNA!I60</f>
        <v>0</v>
      </c>
      <c r="J60" s="579"/>
      <c r="K60" s="749"/>
      <c r="L60" s="684"/>
      <c r="M60" s="722"/>
      <c r="N60" s="596"/>
      <c r="O60" s="979"/>
      <c r="P60" s="466"/>
      <c r="Q60" s="357"/>
      <c r="R60" s="723"/>
      <c r="S60" s="881">
        <f>Q60+M60+L60</f>
        <v>0</v>
      </c>
      <c r="T60" s="88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39">
        <f>PIERNA!F61</f>
        <v>0</v>
      </c>
      <c r="G61" s="97">
        <f>PIERNA!G61</f>
        <v>0</v>
      </c>
      <c r="H61" s="859">
        <f>PIERNA!H61</f>
        <v>0</v>
      </c>
      <c r="I61" s="102">
        <f>PIERNA!I61</f>
        <v>0</v>
      </c>
      <c r="J61" s="579"/>
      <c r="K61" s="589"/>
      <c r="L61" s="591"/>
      <c r="M61" s="722"/>
      <c r="N61" s="596"/>
      <c r="O61" s="979"/>
      <c r="P61" s="466"/>
      <c r="Q61" s="357"/>
      <c r="R61" s="723"/>
      <c r="S61" s="881">
        <f t="shared" ref="S61:S71" si="14">Q61+M61+K61</f>
        <v>0</v>
      </c>
      <c r="T61" s="88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39">
        <f>PIERNA!F62</f>
        <v>0</v>
      </c>
      <c r="G62" s="156">
        <f>PIERNA!G62</f>
        <v>0</v>
      </c>
      <c r="H62" s="859">
        <f>PIERNA!H62</f>
        <v>0</v>
      </c>
      <c r="I62" s="102">
        <f>PIERNA!I62</f>
        <v>0</v>
      </c>
      <c r="J62" s="579"/>
      <c r="K62" s="589"/>
      <c r="L62" s="591"/>
      <c r="M62" s="722"/>
      <c r="N62" s="596"/>
      <c r="O62" s="979"/>
      <c r="P62" s="466"/>
      <c r="Q62" s="357"/>
      <c r="R62" s="723"/>
      <c r="S62" s="881">
        <f t="shared" si="14"/>
        <v>0</v>
      </c>
      <c r="T62" s="88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39">
        <f>PIERNA!F63</f>
        <v>0</v>
      </c>
      <c r="G63" s="156">
        <f>PIERNA!G63</f>
        <v>0</v>
      </c>
      <c r="H63" s="859">
        <f>PIERNA!H63</f>
        <v>0</v>
      </c>
      <c r="I63" s="102">
        <f>PIERNA!I63</f>
        <v>0</v>
      </c>
      <c r="J63" s="579"/>
      <c r="K63" s="589"/>
      <c r="L63" s="591"/>
      <c r="M63" s="722"/>
      <c r="N63" s="596"/>
      <c r="O63" s="979"/>
      <c r="P63" s="466"/>
      <c r="Q63" s="357"/>
      <c r="R63" s="723"/>
      <c r="S63" s="881">
        <f t="shared" si="14"/>
        <v>0</v>
      </c>
      <c r="T63" s="88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39">
        <f>PIERNA!F64</f>
        <v>0</v>
      </c>
      <c r="G64" s="156">
        <f>PIERNA!G64</f>
        <v>0</v>
      </c>
      <c r="H64" s="859">
        <f>PIERNA!H64</f>
        <v>0</v>
      </c>
      <c r="I64" s="102">
        <f>PIERNA!I64</f>
        <v>0</v>
      </c>
      <c r="J64" s="579"/>
      <c r="K64" s="589"/>
      <c r="L64" s="591"/>
      <c r="M64" s="722"/>
      <c r="N64" s="596"/>
      <c r="O64" s="979"/>
      <c r="P64" s="466"/>
      <c r="Q64" s="357"/>
      <c r="R64" s="723"/>
      <c r="S64" s="881">
        <f t="shared" si="14"/>
        <v>0</v>
      </c>
      <c r="T64" s="88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39">
        <f>PIERNA!F65</f>
        <v>0</v>
      </c>
      <c r="G65" s="156">
        <f>PIERNA!G65</f>
        <v>0</v>
      </c>
      <c r="H65" s="859">
        <f>PIERNA!H65</f>
        <v>0</v>
      </c>
      <c r="I65" s="102">
        <f>PIERNA!I65</f>
        <v>0</v>
      </c>
      <c r="J65" s="579"/>
      <c r="K65" s="589"/>
      <c r="L65" s="591"/>
      <c r="M65" s="722"/>
      <c r="N65" s="596"/>
      <c r="O65" s="979"/>
      <c r="P65" s="466"/>
      <c r="Q65" s="357"/>
      <c r="R65" s="723"/>
      <c r="S65" s="881">
        <f t="shared" si="14"/>
        <v>0</v>
      </c>
      <c r="T65" s="88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39">
        <f>PIERNA!F61</f>
        <v>0</v>
      </c>
      <c r="G66" s="156">
        <f>PIERNA!G61</f>
        <v>0</v>
      </c>
      <c r="H66" s="859">
        <f>PIERNA!H61</f>
        <v>0</v>
      </c>
      <c r="I66" s="102">
        <f>PIERNA!I66</f>
        <v>0</v>
      </c>
      <c r="J66" s="579"/>
      <c r="K66" s="589"/>
      <c r="L66" s="591"/>
      <c r="M66" s="722"/>
      <c r="N66" s="596"/>
      <c r="O66" s="979"/>
      <c r="P66" s="466"/>
      <c r="Q66" s="357"/>
      <c r="R66" s="723"/>
      <c r="S66" s="881">
        <f t="shared" si="14"/>
        <v>0</v>
      </c>
      <c r="T66" s="88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39">
        <f>PIERNA!F62</f>
        <v>0</v>
      </c>
      <c r="G67" s="156">
        <f>PIERNA!G62</f>
        <v>0</v>
      </c>
      <c r="H67" s="859">
        <f>PIERNA!H62</f>
        <v>0</v>
      </c>
      <c r="I67" s="102">
        <f>PIERNA!I67</f>
        <v>0</v>
      </c>
      <c r="J67" s="579"/>
      <c r="K67" s="589"/>
      <c r="L67" s="591"/>
      <c r="M67" s="722"/>
      <c r="N67" s="596"/>
      <c r="O67" s="979"/>
      <c r="P67" s="466"/>
      <c r="Q67" s="357"/>
      <c r="R67" s="723"/>
      <c r="S67" s="881">
        <f t="shared" si="14"/>
        <v>0</v>
      </c>
      <c r="T67" s="88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39">
        <f>PIERNA!F63</f>
        <v>0</v>
      </c>
      <c r="G68" s="156">
        <f>PIERNA!G63</f>
        <v>0</v>
      </c>
      <c r="H68" s="859">
        <f>PIERNA!H63</f>
        <v>0</v>
      </c>
      <c r="I68" s="102">
        <f>PIERNA!I68</f>
        <v>0</v>
      </c>
      <c r="J68" s="579"/>
      <c r="K68" s="589"/>
      <c r="L68" s="591"/>
      <c r="M68" s="722"/>
      <c r="N68" s="596"/>
      <c r="O68" s="979"/>
      <c r="P68" s="466"/>
      <c r="Q68" s="357"/>
      <c r="R68" s="723"/>
      <c r="S68" s="881">
        <f t="shared" si="14"/>
        <v>0</v>
      </c>
      <c r="T68" s="88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39">
        <f>PIERNA!F64</f>
        <v>0</v>
      </c>
      <c r="G69" s="156">
        <f>PIERNA!G64</f>
        <v>0</v>
      </c>
      <c r="H69" s="859">
        <f>PIERNA!H64</f>
        <v>0</v>
      </c>
      <c r="I69" s="102">
        <f>PIERNA!I69</f>
        <v>0</v>
      </c>
      <c r="J69" s="579"/>
      <c r="K69" s="589"/>
      <c r="L69" s="591"/>
      <c r="M69" s="722"/>
      <c r="N69" s="596"/>
      <c r="O69" s="979"/>
      <c r="P69" s="466"/>
      <c r="Q69" s="357"/>
      <c r="R69" s="723"/>
      <c r="S69" s="881">
        <f t="shared" si="14"/>
        <v>0</v>
      </c>
      <c r="T69" s="88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39">
        <f>PIERNA!F65</f>
        <v>0</v>
      </c>
      <c r="G70" s="156">
        <f>PIERNA!G65</f>
        <v>0</v>
      </c>
      <c r="H70" s="859">
        <f>PIERNA!H65</f>
        <v>0</v>
      </c>
      <c r="I70" s="102">
        <f>PIERNA!I70</f>
        <v>0</v>
      </c>
      <c r="J70" s="681"/>
      <c r="K70" s="589"/>
      <c r="L70" s="591"/>
      <c r="M70" s="722"/>
      <c r="N70" s="596"/>
      <c r="O70" s="979"/>
      <c r="P70" s="466"/>
      <c r="Q70" s="357"/>
      <c r="R70" s="723"/>
      <c r="S70" s="881">
        <f t="shared" si="14"/>
        <v>0</v>
      </c>
      <c r="T70" s="88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39">
        <f>PIERNA!F66</f>
        <v>0</v>
      </c>
      <c r="G71" s="156">
        <f>PIERNA!G66</f>
        <v>0</v>
      </c>
      <c r="H71" s="859">
        <f>PIERNA!H66</f>
        <v>0</v>
      </c>
      <c r="I71" s="102">
        <f>PIERNA!I71</f>
        <v>0</v>
      </c>
      <c r="J71" s="681"/>
      <c r="K71" s="589"/>
      <c r="L71" s="591"/>
      <c r="M71" s="722"/>
      <c r="N71" s="596"/>
      <c r="O71" s="979"/>
      <c r="P71" s="466"/>
      <c r="Q71" s="357"/>
      <c r="R71" s="723"/>
      <c r="S71" s="881">
        <f t="shared" si="14"/>
        <v>0</v>
      </c>
      <c r="T71" s="88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39">
        <f>PIERNA!F67</f>
        <v>0</v>
      </c>
      <c r="G72" s="156">
        <f>PIERNA!G67</f>
        <v>0</v>
      </c>
      <c r="H72" s="859">
        <f>PIERNA!H67</f>
        <v>0</v>
      </c>
      <c r="I72" s="102">
        <f>PIERNA!I72</f>
        <v>0</v>
      </c>
      <c r="J72" s="681"/>
      <c r="K72" s="589"/>
      <c r="L72" s="591"/>
      <c r="M72" s="722"/>
      <c r="N72" s="596"/>
      <c r="O72" s="979"/>
      <c r="P72" s="466"/>
      <c r="Q72" s="357"/>
      <c r="R72" s="723"/>
      <c r="S72" s="881">
        <f t="shared" ref="S72:S163" si="15">Q72+M72+K72</f>
        <v>0</v>
      </c>
      <c r="T72" s="88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39">
        <f>PIERNA!F68</f>
        <v>0</v>
      </c>
      <c r="G73" s="156">
        <f>PIERNA!G68</f>
        <v>0</v>
      </c>
      <c r="H73" s="859">
        <f>PIERNA!H68</f>
        <v>0</v>
      </c>
      <c r="I73" s="102">
        <f>PIERNA!I73</f>
        <v>0</v>
      </c>
      <c r="J73" s="681"/>
      <c r="K73" s="589"/>
      <c r="L73" s="591"/>
      <c r="M73" s="722"/>
      <c r="N73" s="596"/>
      <c r="O73" s="979"/>
      <c r="P73" s="466"/>
      <c r="Q73" s="357"/>
      <c r="R73" s="723"/>
      <c r="S73" s="881">
        <f t="shared" si="15"/>
        <v>0</v>
      </c>
      <c r="T73" s="88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39">
        <f>PIERNA!F69</f>
        <v>0</v>
      </c>
      <c r="G74" s="156">
        <f>PIERNA!G69</f>
        <v>0</v>
      </c>
      <c r="H74" s="859">
        <f>PIERNA!H69</f>
        <v>0</v>
      </c>
      <c r="I74" s="102">
        <f>PIERNA!I74</f>
        <v>0</v>
      </c>
      <c r="J74" s="681"/>
      <c r="K74" s="589"/>
      <c r="L74" s="591"/>
      <c r="M74" s="722"/>
      <c r="N74" s="596"/>
      <c r="O74" s="979"/>
      <c r="P74" s="466"/>
      <c r="Q74" s="357"/>
      <c r="R74" s="723"/>
      <c r="S74" s="881">
        <f t="shared" si="15"/>
        <v>0</v>
      </c>
      <c r="T74" s="88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39">
        <f>PIERNA!F70</f>
        <v>0</v>
      </c>
      <c r="G75" s="156">
        <f>PIERNA!G70</f>
        <v>0</v>
      </c>
      <c r="H75" s="859">
        <f>PIERNA!H70</f>
        <v>0</v>
      </c>
      <c r="I75" s="102">
        <f>PIERNA!I75</f>
        <v>0</v>
      </c>
      <c r="J75" s="681"/>
      <c r="K75" s="589"/>
      <c r="L75" s="591"/>
      <c r="M75" s="722"/>
      <c r="N75" s="596"/>
      <c r="O75" s="979"/>
      <c r="P75" s="466"/>
      <c r="Q75" s="357"/>
      <c r="R75" s="723"/>
      <c r="S75" s="881">
        <f t="shared" si="15"/>
        <v>0</v>
      </c>
      <c r="T75" s="88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39">
        <f>PIERNA!F71</f>
        <v>0</v>
      </c>
      <c r="G76" s="156">
        <f>PIERNA!G71</f>
        <v>0</v>
      </c>
      <c r="H76" s="859">
        <f>PIERNA!H71</f>
        <v>0</v>
      </c>
      <c r="I76" s="102">
        <f>PIERNA!I76</f>
        <v>0</v>
      </c>
      <c r="J76" s="681"/>
      <c r="K76" s="589"/>
      <c r="L76" s="591"/>
      <c r="M76" s="722"/>
      <c r="N76" s="596"/>
      <c r="O76" s="979"/>
      <c r="P76" s="466"/>
      <c r="Q76" s="357"/>
      <c r="R76" s="723"/>
      <c r="S76" s="881">
        <f t="shared" si="15"/>
        <v>0</v>
      </c>
      <c r="T76" s="88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39">
        <f>PIERNA!F72</f>
        <v>0</v>
      </c>
      <c r="G77" s="156">
        <f>PIERNA!G72</f>
        <v>0</v>
      </c>
      <c r="H77" s="859">
        <f>PIERNA!H72</f>
        <v>0</v>
      </c>
      <c r="I77" s="102">
        <f>PIERNA!I77</f>
        <v>0</v>
      </c>
      <c r="J77" s="681"/>
      <c r="K77" s="589"/>
      <c r="L77" s="591"/>
      <c r="M77" s="722"/>
      <c r="N77" s="596"/>
      <c r="O77" s="979"/>
      <c r="P77" s="466"/>
      <c r="Q77" s="357"/>
      <c r="R77" s="723"/>
      <c r="S77" s="881">
        <f t="shared" si="15"/>
        <v>0</v>
      </c>
      <c r="T77" s="88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39">
        <f>PIERNA!F73</f>
        <v>0</v>
      </c>
      <c r="G78" s="156">
        <f>PIERNA!G73</f>
        <v>0</v>
      </c>
      <c r="H78" s="859">
        <f>PIERNA!H73</f>
        <v>0</v>
      </c>
      <c r="I78" s="102">
        <f>PIERNA!I78</f>
        <v>0</v>
      </c>
      <c r="J78" s="681"/>
      <c r="K78" s="589"/>
      <c r="L78" s="591"/>
      <c r="M78" s="722"/>
      <c r="N78" s="596"/>
      <c r="O78" s="979"/>
      <c r="P78" s="466"/>
      <c r="Q78" s="357"/>
      <c r="R78" s="723"/>
      <c r="S78" s="881">
        <f t="shared" si="15"/>
        <v>0</v>
      </c>
      <c r="T78" s="88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39">
        <f>PIERNA!F74</f>
        <v>0</v>
      </c>
      <c r="G79" s="156">
        <f>PIERNA!G74</f>
        <v>0</v>
      </c>
      <c r="H79" s="859">
        <f>PIERNA!H74</f>
        <v>0</v>
      </c>
      <c r="I79" s="102">
        <f>PIERNA!I79</f>
        <v>0</v>
      </c>
      <c r="J79" s="681"/>
      <c r="K79" s="589"/>
      <c r="L79" s="591"/>
      <c r="M79" s="722"/>
      <c r="N79" s="596"/>
      <c r="O79" s="979"/>
      <c r="P79" s="466"/>
      <c r="Q79" s="357"/>
      <c r="R79" s="723"/>
      <c r="S79" s="881">
        <f t="shared" si="15"/>
        <v>0</v>
      </c>
      <c r="T79" s="88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39">
        <f>PIERNA!F75</f>
        <v>0</v>
      </c>
      <c r="G80" s="156">
        <f>PIERNA!G75</f>
        <v>0</v>
      </c>
      <c r="H80" s="859">
        <f>PIERNA!H75</f>
        <v>0</v>
      </c>
      <c r="I80" s="102">
        <f>PIERNA!I80</f>
        <v>0</v>
      </c>
      <c r="J80" s="681"/>
      <c r="K80" s="589"/>
      <c r="L80" s="591"/>
      <c r="M80" s="722"/>
      <c r="N80" s="596"/>
      <c r="O80" s="979"/>
      <c r="P80" s="466"/>
      <c r="Q80" s="357"/>
      <c r="R80" s="723"/>
      <c r="S80" s="881">
        <f t="shared" si="15"/>
        <v>0</v>
      </c>
      <c r="T80" s="88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39">
        <f>PIERNA!F76</f>
        <v>0</v>
      </c>
      <c r="G81" s="156">
        <f>PIERNA!G76</f>
        <v>0</v>
      </c>
      <c r="H81" s="859">
        <f>PIERNA!H76</f>
        <v>0</v>
      </c>
      <c r="I81" s="102">
        <f>PIERNA!I81</f>
        <v>0</v>
      </c>
      <c r="J81" s="681"/>
      <c r="K81" s="589"/>
      <c r="L81" s="591"/>
      <c r="M81" s="722"/>
      <c r="N81" s="596"/>
      <c r="O81" s="979"/>
      <c r="P81" s="466"/>
      <c r="Q81" s="357"/>
      <c r="R81" s="723"/>
      <c r="S81" s="881">
        <f t="shared" si="15"/>
        <v>0</v>
      </c>
      <c r="T81" s="88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39">
        <f>PIERNA!F77</f>
        <v>0</v>
      </c>
      <c r="G82" s="156">
        <f>PIERNA!G77</f>
        <v>0</v>
      </c>
      <c r="H82" s="859">
        <f>PIERNA!H77</f>
        <v>0</v>
      </c>
      <c r="I82" s="102">
        <f>PIERNA!I82</f>
        <v>0</v>
      </c>
      <c r="J82" s="681"/>
      <c r="K82" s="589"/>
      <c r="L82" s="591"/>
      <c r="M82" s="722"/>
      <c r="N82" s="596"/>
      <c r="O82" s="979"/>
      <c r="P82" s="466"/>
      <c r="Q82" s="357"/>
      <c r="R82" s="723"/>
      <c r="S82" s="881">
        <f t="shared" si="15"/>
        <v>0</v>
      </c>
      <c r="T82" s="88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39">
        <f>PIERNA!F78</f>
        <v>0</v>
      </c>
      <c r="G83" s="156">
        <f>PIERNA!G78</f>
        <v>0</v>
      </c>
      <c r="H83" s="859">
        <f>PIERNA!H78</f>
        <v>0</v>
      </c>
      <c r="I83" s="102">
        <f>PIERNA!I83</f>
        <v>0</v>
      </c>
      <c r="J83" s="681"/>
      <c r="K83" s="589"/>
      <c r="L83" s="591"/>
      <c r="M83" s="722"/>
      <c r="N83" s="596"/>
      <c r="O83" s="979"/>
      <c r="P83" s="466"/>
      <c r="Q83" s="357"/>
      <c r="R83" s="723"/>
      <c r="S83" s="881">
        <f t="shared" si="15"/>
        <v>0</v>
      </c>
      <c r="T83" s="88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39">
        <f>PIERNA!F79</f>
        <v>0</v>
      </c>
      <c r="G84" s="156">
        <f>PIERNA!G79</f>
        <v>0</v>
      </c>
      <c r="H84" s="859">
        <f>PIERNA!H79</f>
        <v>0</v>
      </c>
      <c r="I84" s="102">
        <f>PIERNA!I84</f>
        <v>0</v>
      </c>
      <c r="J84" s="681"/>
      <c r="K84" s="589"/>
      <c r="L84" s="591"/>
      <c r="M84" s="722"/>
      <c r="N84" s="596"/>
      <c r="O84" s="979"/>
      <c r="P84" s="466"/>
      <c r="Q84" s="357"/>
      <c r="R84" s="723"/>
      <c r="S84" s="881">
        <f t="shared" si="15"/>
        <v>0</v>
      </c>
      <c r="T84" s="88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39">
        <f>PIERNA!F80</f>
        <v>0</v>
      </c>
      <c r="G85" s="156">
        <f>PIERNA!G80</f>
        <v>0</v>
      </c>
      <c r="H85" s="859">
        <f>PIERNA!H80</f>
        <v>0</v>
      </c>
      <c r="I85" s="102">
        <f>PIERNA!I85</f>
        <v>0</v>
      </c>
      <c r="J85" s="681"/>
      <c r="K85" s="589"/>
      <c r="L85" s="591"/>
      <c r="M85" s="722"/>
      <c r="N85" s="596"/>
      <c r="O85" s="979"/>
      <c r="P85" s="466"/>
      <c r="Q85" s="357"/>
      <c r="R85" s="723"/>
      <c r="S85" s="881">
        <f t="shared" si="15"/>
        <v>0</v>
      </c>
      <c r="T85" s="88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39">
        <f>PIERNA!F81</f>
        <v>0</v>
      </c>
      <c r="G86" s="156">
        <f>PIERNA!G81</f>
        <v>0</v>
      </c>
      <c r="H86" s="859">
        <f>PIERNA!H81</f>
        <v>0</v>
      </c>
      <c r="I86" s="102">
        <f>PIERNA!I86</f>
        <v>0</v>
      </c>
      <c r="J86" s="681"/>
      <c r="K86" s="589"/>
      <c r="L86" s="591"/>
      <c r="M86" s="722"/>
      <c r="N86" s="596"/>
      <c r="O86" s="979"/>
      <c r="P86" s="466"/>
      <c r="Q86" s="357"/>
      <c r="R86" s="723"/>
      <c r="S86" s="881">
        <f t="shared" si="15"/>
        <v>0</v>
      </c>
      <c r="T86" s="88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39">
        <f>PIERNA!F82</f>
        <v>0</v>
      </c>
      <c r="G87" s="156">
        <f>PIERNA!G82</f>
        <v>0</v>
      </c>
      <c r="H87" s="859">
        <f>PIERNA!H82</f>
        <v>0</v>
      </c>
      <c r="I87" s="102">
        <f>PIERNA!I87</f>
        <v>0</v>
      </c>
      <c r="J87" s="681"/>
      <c r="K87" s="589"/>
      <c r="L87" s="591"/>
      <c r="M87" s="722"/>
      <c r="N87" s="596"/>
      <c r="O87" s="979"/>
      <c r="P87" s="466"/>
      <c r="Q87" s="357"/>
      <c r="R87" s="723"/>
      <c r="S87" s="881">
        <f t="shared" si="15"/>
        <v>0</v>
      </c>
      <c r="T87" s="88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39">
        <f>PIERNA!F83</f>
        <v>0</v>
      </c>
      <c r="G88" s="156">
        <f>PIERNA!G83</f>
        <v>0</v>
      </c>
      <c r="H88" s="859">
        <f>PIERNA!H83</f>
        <v>0</v>
      </c>
      <c r="I88" s="102">
        <f>PIERNA!I88</f>
        <v>0</v>
      </c>
      <c r="J88" s="681"/>
      <c r="K88" s="589"/>
      <c r="L88" s="591"/>
      <c r="M88" s="722"/>
      <c r="N88" s="596"/>
      <c r="O88" s="979"/>
      <c r="P88" s="466"/>
      <c r="Q88" s="357"/>
      <c r="R88" s="723"/>
      <c r="S88" s="881">
        <f t="shared" si="15"/>
        <v>0</v>
      </c>
      <c r="T88" s="88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39">
        <f>PIERNA!F84</f>
        <v>0</v>
      </c>
      <c r="G89" s="156">
        <f>PIERNA!G84</f>
        <v>0</v>
      </c>
      <c r="H89" s="859">
        <f>PIERNA!H84</f>
        <v>0</v>
      </c>
      <c r="I89" s="102">
        <f>PIERNA!I89</f>
        <v>0</v>
      </c>
      <c r="J89" s="681"/>
      <c r="K89" s="589"/>
      <c r="L89" s="591"/>
      <c r="M89" s="722"/>
      <c r="N89" s="596"/>
      <c r="O89" s="979"/>
      <c r="P89" s="466"/>
      <c r="Q89" s="357"/>
      <c r="R89" s="723"/>
      <c r="S89" s="881">
        <f t="shared" si="15"/>
        <v>0</v>
      </c>
      <c r="T89" s="88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39">
        <f>PIERNA!F85</f>
        <v>0</v>
      </c>
      <c r="G90" s="156">
        <f>PIERNA!G85</f>
        <v>0</v>
      </c>
      <c r="H90" s="859">
        <f>PIERNA!H85</f>
        <v>0</v>
      </c>
      <c r="I90" s="102">
        <f>PIERNA!I90</f>
        <v>0</v>
      </c>
      <c r="J90" s="681"/>
      <c r="K90" s="589"/>
      <c r="L90" s="591"/>
      <c r="M90" s="722"/>
      <c r="N90" s="596"/>
      <c r="O90" s="979"/>
      <c r="P90" s="466"/>
      <c r="Q90" s="357"/>
      <c r="R90" s="723"/>
      <c r="S90" s="881">
        <f t="shared" si="15"/>
        <v>0</v>
      </c>
      <c r="T90" s="88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39">
        <f>PIERNA!F86</f>
        <v>0</v>
      </c>
      <c r="G91" s="156">
        <f>PIERNA!G86</f>
        <v>0</v>
      </c>
      <c r="H91" s="859">
        <f>PIERNA!H86</f>
        <v>0</v>
      </c>
      <c r="I91" s="102">
        <f>PIERNA!I91</f>
        <v>0</v>
      </c>
      <c r="J91" s="681"/>
      <c r="K91" s="589"/>
      <c r="L91" s="591"/>
      <c r="M91" s="722"/>
      <c r="N91" s="596"/>
      <c r="O91" s="979"/>
      <c r="P91" s="466"/>
      <c r="Q91" s="357"/>
      <c r="R91" s="723"/>
      <c r="S91" s="881">
        <f t="shared" si="15"/>
        <v>0</v>
      </c>
      <c r="T91" s="88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39">
        <f>PIERNA!F87</f>
        <v>0</v>
      </c>
      <c r="G92" s="156">
        <f>PIERNA!G87</f>
        <v>0</v>
      </c>
      <c r="H92" s="859">
        <f>PIERNA!H87</f>
        <v>0</v>
      </c>
      <c r="I92" s="102">
        <f>PIERNA!I92</f>
        <v>0</v>
      </c>
      <c r="J92" s="681"/>
      <c r="K92" s="589"/>
      <c r="L92" s="591"/>
      <c r="M92" s="722"/>
      <c r="N92" s="596"/>
      <c r="O92" s="979"/>
      <c r="P92" s="466"/>
      <c r="Q92" s="357"/>
      <c r="R92" s="723"/>
      <c r="S92" s="881">
        <f t="shared" si="15"/>
        <v>0</v>
      </c>
      <c r="T92" s="88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39">
        <f>PIERNA!F88</f>
        <v>0</v>
      </c>
      <c r="G93" s="156">
        <f>PIERNA!G88</f>
        <v>0</v>
      </c>
      <c r="H93" s="859">
        <f>PIERNA!H88</f>
        <v>0</v>
      </c>
      <c r="I93" s="102">
        <f>PIERNA!I93</f>
        <v>0</v>
      </c>
      <c r="J93" s="681"/>
      <c r="K93" s="589"/>
      <c r="L93" s="591"/>
      <c r="M93" s="722"/>
      <c r="N93" s="596"/>
      <c r="O93" s="979"/>
      <c r="P93" s="466"/>
      <c r="Q93" s="357"/>
      <c r="R93" s="723"/>
      <c r="S93" s="881">
        <f t="shared" si="15"/>
        <v>0</v>
      </c>
      <c r="T93" s="88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39"/>
      <c r="G94" s="156"/>
      <c r="H94" s="859"/>
      <c r="I94" s="102">
        <f>PIERNA!I94</f>
        <v>0</v>
      </c>
      <c r="J94" s="579"/>
      <c r="K94" s="750"/>
      <c r="L94" s="591"/>
      <c r="M94" s="722"/>
      <c r="N94" s="596"/>
      <c r="O94" s="979"/>
      <c r="P94" s="466"/>
      <c r="Q94" s="357"/>
      <c r="R94" s="723"/>
      <c r="S94" s="881">
        <f t="shared" si="15"/>
        <v>0</v>
      </c>
      <c r="T94" s="88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39"/>
      <c r="G95" s="156"/>
      <c r="H95" s="859"/>
      <c r="I95" s="102">
        <f>PIERNA!I95</f>
        <v>0</v>
      </c>
      <c r="J95" s="681"/>
      <c r="K95" s="589"/>
      <c r="L95" s="591"/>
      <c r="M95" s="589"/>
      <c r="N95" s="596"/>
      <c r="O95" s="979"/>
      <c r="P95" s="466"/>
      <c r="Q95" s="357"/>
      <c r="R95" s="723"/>
      <c r="S95" s="881">
        <f t="shared" si="15"/>
        <v>0</v>
      </c>
      <c r="T95" s="88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39"/>
      <c r="G96" s="156"/>
      <c r="H96" s="859"/>
      <c r="I96" s="102"/>
      <c r="J96" s="681"/>
      <c r="K96" s="589"/>
      <c r="L96" s="591"/>
      <c r="M96" s="589"/>
      <c r="N96" s="596"/>
      <c r="O96" s="979"/>
      <c r="P96" s="466"/>
      <c r="Q96" s="357"/>
      <c r="R96" s="723"/>
      <c r="S96" s="881">
        <f t="shared" si="15"/>
        <v>0</v>
      </c>
      <c r="T96" s="882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39"/>
      <c r="G97" s="156"/>
      <c r="H97" s="859"/>
      <c r="I97" s="102"/>
      <c r="J97" s="681"/>
      <c r="K97" s="589"/>
      <c r="L97" s="591"/>
      <c r="M97" s="589"/>
      <c r="N97" s="596"/>
      <c r="O97" s="981"/>
      <c r="P97" s="465"/>
      <c r="Q97" s="465"/>
      <c r="R97" s="590"/>
      <c r="S97" s="881">
        <f t="shared" si="15"/>
        <v>0</v>
      </c>
      <c r="T97" s="882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39"/>
      <c r="G98" s="156"/>
      <c r="H98" s="859"/>
      <c r="I98" s="102"/>
      <c r="J98" s="1019"/>
      <c r="K98" s="1020"/>
      <c r="L98" s="1021"/>
      <c r="M98" s="1020"/>
      <c r="N98" s="1022"/>
      <c r="O98" s="982"/>
      <c r="P98" s="1023"/>
      <c r="Q98" s="1023"/>
      <c r="R98" s="966"/>
      <c r="S98" s="881"/>
      <c r="T98" s="882"/>
    </row>
    <row r="99" spans="1:24" s="148" customFormat="1" ht="38.25" customHeight="1" x14ac:dyDescent="0.3">
      <c r="A99" s="962">
        <v>61</v>
      </c>
      <c r="B99" s="725" t="s">
        <v>321</v>
      </c>
      <c r="C99" s="755" t="s">
        <v>338</v>
      </c>
      <c r="D99" s="1010"/>
      <c r="E99" s="823">
        <v>45173</v>
      </c>
      <c r="F99" s="842">
        <v>352.2</v>
      </c>
      <c r="G99" s="593">
        <v>49</v>
      </c>
      <c r="H99" s="915">
        <v>352.2</v>
      </c>
      <c r="I99" s="743">
        <f t="shared" ref="I99:I110" si="18">H99-F99</f>
        <v>0</v>
      </c>
      <c r="J99" s="1012"/>
      <c r="K99" s="1013"/>
      <c r="L99" s="1014"/>
      <c r="M99" s="1013"/>
      <c r="N99" s="1016"/>
      <c r="O99" s="981"/>
      <c r="P99" s="1016"/>
      <c r="Q99" s="1015"/>
      <c r="R99" s="1029"/>
      <c r="S99" s="881">
        <f t="shared" ref="S99:S100" si="19">Q99+M99+K99</f>
        <v>0</v>
      </c>
      <c r="T99" s="882">
        <f t="shared" ref="T99:T100" si="20">S99/H99</f>
        <v>0</v>
      </c>
    </row>
    <row r="100" spans="1:24" s="148" customFormat="1" ht="40.5" customHeight="1" x14ac:dyDescent="0.3">
      <c r="A100" s="962">
        <v>62</v>
      </c>
      <c r="B100" s="1070" t="s">
        <v>339</v>
      </c>
      <c r="C100" s="1070" t="s">
        <v>340</v>
      </c>
      <c r="D100" s="1071"/>
      <c r="E100" s="1347">
        <v>45173</v>
      </c>
      <c r="F100" s="849">
        <v>930.12</v>
      </c>
      <c r="G100" s="683">
        <v>78</v>
      </c>
      <c r="H100" s="849">
        <v>930.12</v>
      </c>
      <c r="I100" s="664">
        <f t="shared" si="18"/>
        <v>0</v>
      </c>
      <c r="J100" s="1070"/>
      <c r="K100" s="1013"/>
      <c r="L100" s="1017"/>
      <c r="M100" s="1013"/>
      <c r="N100" s="916"/>
      <c r="O100" s="1172" t="s">
        <v>341</v>
      </c>
      <c r="P100" s="760"/>
      <c r="Q100" s="1370"/>
      <c r="R100" s="1371"/>
      <c r="S100" s="881">
        <f t="shared" si="19"/>
        <v>0</v>
      </c>
      <c r="T100" s="882">
        <f t="shared" si="20"/>
        <v>0</v>
      </c>
      <c r="X100" s="884">
        <f>SUM(X59:X99)</f>
        <v>0</v>
      </c>
    </row>
    <row r="101" spans="1:24" s="148" customFormat="1" ht="31.5" customHeight="1" thickBot="1" x14ac:dyDescent="0.35">
      <c r="A101" s="962">
        <v>63</v>
      </c>
      <c r="B101" s="1578" t="s">
        <v>342</v>
      </c>
      <c r="C101" s="755" t="s">
        <v>343</v>
      </c>
      <c r="D101" s="1010"/>
      <c r="E101" s="1582">
        <v>45175</v>
      </c>
      <c r="F101" s="842">
        <v>6502.2</v>
      </c>
      <c r="G101" s="593">
        <v>261</v>
      </c>
      <c r="H101" s="915">
        <v>6502.2</v>
      </c>
      <c r="I101" s="743">
        <f t="shared" si="18"/>
        <v>0</v>
      </c>
      <c r="J101" s="1012"/>
      <c r="K101" s="1013"/>
      <c r="L101" s="1014"/>
      <c r="M101" s="1013"/>
      <c r="N101" s="1016"/>
      <c r="O101" s="982"/>
      <c r="P101" s="1016"/>
      <c r="Q101" s="1015"/>
      <c r="R101" s="1359"/>
      <c r="S101" s="881">
        <f t="shared" ref="S101" si="21">Q101+M101+K101</f>
        <v>0</v>
      </c>
      <c r="T101" s="882">
        <f t="shared" ref="T101" si="22">S101/H101</f>
        <v>0</v>
      </c>
    </row>
    <row r="102" spans="1:24" s="148" customFormat="1" ht="31.5" customHeight="1" x14ac:dyDescent="0.3">
      <c r="A102" s="962">
        <v>64</v>
      </c>
      <c r="B102" s="1542" t="s">
        <v>344</v>
      </c>
      <c r="C102" s="1577" t="s">
        <v>345</v>
      </c>
      <c r="D102" s="1580"/>
      <c r="E102" s="1584">
        <v>45175</v>
      </c>
      <c r="F102" s="1581">
        <v>492.78</v>
      </c>
      <c r="G102" s="593">
        <v>20</v>
      </c>
      <c r="H102" s="915">
        <v>492.78</v>
      </c>
      <c r="I102" s="743">
        <f t="shared" si="18"/>
        <v>0</v>
      </c>
      <c r="J102" s="1012"/>
      <c r="K102" s="1013"/>
      <c r="L102" s="1014"/>
      <c r="M102" s="1013"/>
      <c r="N102" s="1594"/>
      <c r="O102" s="1601"/>
      <c r="P102" s="1600"/>
      <c r="Q102" s="1015"/>
      <c r="R102" s="1359"/>
      <c r="S102" s="881">
        <f t="shared" ref="S102:S103" si="23">Q102+M102+K102</f>
        <v>0</v>
      </c>
      <c r="T102" s="882">
        <f t="shared" ref="T102:T103" si="24">S102/H102</f>
        <v>0</v>
      </c>
    </row>
    <row r="103" spans="1:24" s="148" customFormat="1" ht="31.5" customHeight="1" x14ac:dyDescent="0.3">
      <c r="A103" s="962">
        <v>65</v>
      </c>
      <c r="B103" s="1543"/>
      <c r="C103" s="1577" t="s">
        <v>346</v>
      </c>
      <c r="D103" s="1580"/>
      <c r="E103" s="1585"/>
      <c r="F103" s="1581">
        <v>321.57</v>
      </c>
      <c r="G103" s="593">
        <v>13</v>
      </c>
      <c r="H103" s="915">
        <v>321.57</v>
      </c>
      <c r="I103" s="743">
        <f t="shared" si="18"/>
        <v>0</v>
      </c>
      <c r="J103" s="1012"/>
      <c r="K103" s="1013"/>
      <c r="L103" s="1014"/>
      <c r="M103" s="1013"/>
      <c r="N103" s="1594"/>
      <c r="O103" s="1602"/>
      <c r="P103" s="1600"/>
      <c r="Q103" s="1015"/>
      <c r="R103" s="1029"/>
      <c r="S103" s="881">
        <f t="shared" si="23"/>
        <v>0</v>
      </c>
      <c r="T103" s="882">
        <f t="shared" si="24"/>
        <v>0</v>
      </c>
    </row>
    <row r="104" spans="1:24" s="148" customFormat="1" ht="40.5" customHeight="1" thickBot="1" x14ac:dyDescent="0.35">
      <c r="A104" s="962">
        <v>66</v>
      </c>
      <c r="B104" s="1544"/>
      <c r="C104" s="1577" t="s">
        <v>66</v>
      </c>
      <c r="D104" s="1580"/>
      <c r="E104" s="1586"/>
      <c r="F104" s="1581">
        <v>990.3</v>
      </c>
      <c r="G104" s="593">
        <v>35</v>
      </c>
      <c r="H104" s="915">
        <v>990.3</v>
      </c>
      <c r="I104" s="743">
        <f t="shared" si="18"/>
        <v>0</v>
      </c>
      <c r="J104" s="1012"/>
      <c r="K104" s="1013"/>
      <c r="L104" s="1014"/>
      <c r="M104" s="1013"/>
      <c r="N104" s="1594"/>
      <c r="O104" s="1603"/>
      <c r="P104" s="1600"/>
      <c r="Q104" s="1015"/>
      <c r="R104" s="1029"/>
      <c r="S104" s="881">
        <f t="shared" ref="S104:S105" si="25">Q104+M104+K104</f>
        <v>0</v>
      </c>
      <c r="T104" s="882">
        <f t="shared" ref="T104:T105" si="26">S104/H104</f>
        <v>0</v>
      </c>
    </row>
    <row r="105" spans="1:24" s="148" customFormat="1" ht="28.5" customHeight="1" x14ac:dyDescent="0.3">
      <c r="A105" s="962">
        <v>67</v>
      </c>
      <c r="B105" s="1588" t="s">
        <v>351</v>
      </c>
      <c r="C105" s="1587" t="s">
        <v>347</v>
      </c>
      <c r="D105" s="1590"/>
      <c r="E105" s="1592">
        <v>45175</v>
      </c>
      <c r="F105" s="1581">
        <v>4165.8999999999996</v>
      </c>
      <c r="G105" s="593"/>
      <c r="H105" s="915">
        <v>4130</v>
      </c>
      <c r="I105" s="743">
        <f t="shared" si="18"/>
        <v>-35.899999999999636</v>
      </c>
      <c r="J105" s="753"/>
      <c r="K105" s="1013"/>
      <c r="L105" s="1014"/>
      <c r="M105" s="1013"/>
      <c r="N105" s="1594"/>
      <c r="O105" s="1598" t="s">
        <v>349</v>
      </c>
      <c r="P105" s="1595"/>
      <c r="Q105" s="1015"/>
      <c r="R105" s="1029"/>
      <c r="S105" s="881">
        <f t="shared" si="25"/>
        <v>0</v>
      </c>
      <c r="T105" s="882">
        <f t="shared" si="26"/>
        <v>0</v>
      </c>
    </row>
    <row r="106" spans="1:24" s="148" customFormat="1" ht="41.25" customHeight="1" thickBot="1" x14ac:dyDescent="0.35">
      <c r="A106" s="962">
        <v>68</v>
      </c>
      <c r="B106" s="1589"/>
      <c r="C106" s="1577" t="s">
        <v>348</v>
      </c>
      <c r="D106" s="1591"/>
      <c r="E106" s="1593"/>
      <c r="F106" s="1581">
        <f>99.999+24.93</f>
        <v>124.929</v>
      </c>
      <c r="G106" s="593">
        <v>85</v>
      </c>
      <c r="H106" s="915">
        <v>124.929</v>
      </c>
      <c r="I106" s="743">
        <f t="shared" si="18"/>
        <v>0</v>
      </c>
      <c r="J106" s="753"/>
      <c r="K106" s="1013"/>
      <c r="L106" s="1014"/>
      <c r="M106" s="1013"/>
      <c r="N106" s="1594"/>
      <c r="O106" s="1599"/>
      <c r="P106" s="1596"/>
      <c r="Q106" s="1015"/>
      <c r="R106" s="1029"/>
      <c r="S106" s="881">
        <f t="shared" ref="S106:S110" si="27">Q106+M106+K106</f>
        <v>0</v>
      </c>
      <c r="T106" s="882">
        <f t="shared" ref="T106:T112" si="28">S106/H106</f>
        <v>0</v>
      </c>
    </row>
    <row r="107" spans="1:24" s="148" customFormat="1" ht="44.25" customHeight="1" x14ac:dyDescent="0.3">
      <c r="A107" s="962">
        <v>69</v>
      </c>
      <c r="B107" s="1579" t="s">
        <v>339</v>
      </c>
      <c r="C107" s="1176" t="s">
        <v>61</v>
      </c>
      <c r="D107" s="916"/>
      <c r="E107" s="1583">
        <v>45176</v>
      </c>
      <c r="F107" s="842">
        <v>595.66999999999996</v>
      </c>
      <c r="G107" s="593">
        <v>50</v>
      </c>
      <c r="H107" s="915">
        <v>595.66999999999996</v>
      </c>
      <c r="I107" s="743">
        <f t="shared" si="18"/>
        <v>0</v>
      </c>
      <c r="J107" s="753"/>
      <c r="K107" s="1013"/>
      <c r="L107" s="1014"/>
      <c r="M107" s="1013"/>
      <c r="N107" s="1016"/>
      <c r="O107" s="1597" t="s">
        <v>352</v>
      </c>
      <c r="P107" s="1171"/>
      <c r="Q107" s="1015"/>
      <c r="R107" s="1029"/>
      <c r="S107" s="881">
        <f t="shared" si="27"/>
        <v>0</v>
      </c>
      <c r="T107" s="882">
        <f t="shared" si="28"/>
        <v>0</v>
      </c>
    </row>
    <row r="108" spans="1:24" s="148" customFormat="1" ht="44.25" customHeight="1" thickBot="1" x14ac:dyDescent="0.35">
      <c r="A108" s="962">
        <v>70</v>
      </c>
      <c r="B108" s="1607" t="s">
        <v>96</v>
      </c>
      <c r="C108" s="1176" t="s">
        <v>98</v>
      </c>
      <c r="D108" s="916"/>
      <c r="E108" s="1582">
        <v>45177</v>
      </c>
      <c r="F108" s="842">
        <v>1732.13</v>
      </c>
      <c r="G108" s="593">
        <v>70</v>
      </c>
      <c r="H108" s="915">
        <v>1732.13</v>
      </c>
      <c r="I108" s="743">
        <f t="shared" si="18"/>
        <v>0</v>
      </c>
      <c r="J108" s="753"/>
      <c r="K108" s="1013"/>
      <c r="L108" s="1014"/>
      <c r="M108" s="1013"/>
      <c r="N108" s="1016"/>
      <c r="O108" s="982" t="s">
        <v>353</v>
      </c>
      <c r="P108" s="1171"/>
      <c r="Q108" s="1015"/>
      <c r="R108" s="1029"/>
      <c r="S108" s="881">
        <f t="shared" si="27"/>
        <v>0</v>
      </c>
      <c r="T108" s="882">
        <f t="shared" si="28"/>
        <v>0</v>
      </c>
    </row>
    <row r="109" spans="1:24" s="148" customFormat="1" ht="44.25" customHeight="1" x14ac:dyDescent="0.3">
      <c r="A109" s="962">
        <v>71</v>
      </c>
      <c r="B109" s="1608" t="s">
        <v>351</v>
      </c>
      <c r="C109" s="1604" t="s">
        <v>347</v>
      </c>
      <c r="D109" s="1611"/>
      <c r="E109" s="1584">
        <v>45182</v>
      </c>
      <c r="F109" s="1581">
        <v>4138.6000000000004</v>
      </c>
      <c r="G109" s="593"/>
      <c r="H109" s="915">
        <v>4138.6000000000004</v>
      </c>
      <c r="I109" s="743">
        <f t="shared" si="18"/>
        <v>0</v>
      </c>
      <c r="J109" s="753"/>
      <c r="K109" s="1013"/>
      <c r="L109" s="1014"/>
      <c r="M109" s="1013"/>
      <c r="N109" s="1594"/>
      <c r="O109" s="1598" t="s">
        <v>355</v>
      </c>
      <c r="P109" s="1618"/>
      <c r="Q109" s="1015"/>
      <c r="R109" s="1029"/>
      <c r="S109" s="881">
        <f t="shared" si="27"/>
        <v>0</v>
      </c>
      <c r="T109" s="882">
        <f t="shared" si="28"/>
        <v>0</v>
      </c>
    </row>
    <row r="110" spans="1:24" s="148" customFormat="1" ht="44.25" customHeight="1" x14ac:dyDescent="0.3">
      <c r="A110" s="962">
        <v>72</v>
      </c>
      <c r="B110" s="1609"/>
      <c r="C110" s="1605" t="s">
        <v>71</v>
      </c>
      <c r="D110" s="1611"/>
      <c r="E110" s="1585"/>
      <c r="F110" s="1581">
        <v>213.25</v>
      </c>
      <c r="G110" s="593"/>
      <c r="H110" s="915">
        <v>213.25</v>
      </c>
      <c r="I110" s="743">
        <f t="shared" si="18"/>
        <v>0</v>
      </c>
      <c r="J110" s="753"/>
      <c r="K110" s="1013"/>
      <c r="L110" s="1014"/>
      <c r="M110" s="1013"/>
      <c r="N110" s="1594"/>
      <c r="O110" s="1622"/>
      <c r="P110" s="1618"/>
      <c r="Q110" s="1015"/>
      <c r="R110" s="1029"/>
      <c r="S110" s="881">
        <f t="shared" si="27"/>
        <v>0</v>
      </c>
      <c r="T110" s="882">
        <f t="shared" si="28"/>
        <v>0</v>
      </c>
    </row>
    <row r="111" spans="1:24" s="148" customFormat="1" ht="44.25" customHeight="1" x14ac:dyDescent="0.3">
      <c r="A111" s="962">
        <v>73</v>
      </c>
      <c r="B111" s="1609"/>
      <c r="C111" s="1606" t="s">
        <v>354</v>
      </c>
      <c r="D111" s="1612"/>
      <c r="E111" s="1585"/>
      <c r="F111" s="1613">
        <v>25.15</v>
      </c>
      <c r="G111" s="824"/>
      <c r="H111" s="863">
        <v>25.15</v>
      </c>
      <c r="I111" s="743">
        <f t="shared" ref="I111:I119" si="29">H111-F111</f>
        <v>0</v>
      </c>
      <c r="J111" s="681"/>
      <c r="K111" s="1013"/>
      <c r="L111" s="1014"/>
      <c r="M111" s="1013"/>
      <c r="N111" s="1594"/>
      <c r="O111" s="1622"/>
      <c r="P111" s="1619"/>
      <c r="Q111" s="1015"/>
      <c r="R111" s="600"/>
      <c r="S111" s="881">
        <f>Q111+M111+K111</f>
        <v>0</v>
      </c>
      <c r="T111" s="882">
        <f t="shared" si="28"/>
        <v>0</v>
      </c>
    </row>
    <row r="112" spans="1:24" s="148" customFormat="1" ht="40.5" customHeight="1" thickBot="1" x14ac:dyDescent="0.35">
      <c r="A112" s="962">
        <v>74</v>
      </c>
      <c r="B112" s="1610"/>
      <c r="C112" s="1615" t="s">
        <v>348</v>
      </c>
      <c r="D112" s="1617"/>
      <c r="E112" s="1586"/>
      <c r="F112" s="1581">
        <v>100.199</v>
      </c>
      <c r="G112" s="593"/>
      <c r="H112" s="915">
        <v>100.19</v>
      </c>
      <c r="I112" s="924">
        <f t="shared" si="29"/>
        <v>-9.0000000000003411E-3</v>
      </c>
      <c r="J112" s="681"/>
      <c r="K112" s="1013"/>
      <c r="L112" s="1014"/>
      <c r="M112" s="1013"/>
      <c r="N112" s="1594"/>
      <c r="O112" s="1599"/>
      <c r="P112" s="1620"/>
      <c r="Q112" s="1015"/>
      <c r="R112" s="921"/>
      <c r="S112" s="881">
        <f>Q112+M112+K112</f>
        <v>0</v>
      </c>
      <c r="T112" s="882">
        <f t="shared" si="28"/>
        <v>0</v>
      </c>
    </row>
    <row r="113" spans="1:20" s="148" customFormat="1" ht="33" customHeight="1" x14ac:dyDescent="0.3">
      <c r="A113" s="962">
        <v>75</v>
      </c>
      <c r="B113" s="1616" t="s">
        <v>342</v>
      </c>
      <c r="C113" s="1075" t="s">
        <v>343</v>
      </c>
      <c r="D113" s="1075"/>
      <c r="E113" s="1614">
        <v>45182</v>
      </c>
      <c r="F113" s="842">
        <v>4090.4</v>
      </c>
      <c r="G113" s="593">
        <v>189</v>
      </c>
      <c r="H113" s="915">
        <v>4090.4</v>
      </c>
      <c r="I113" s="924">
        <f t="shared" si="29"/>
        <v>0</v>
      </c>
      <c r="J113" s="681"/>
      <c r="K113" s="1013"/>
      <c r="L113" s="1014"/>
      <c r="M113" s="1013"/>
      <c r="N113" s="1016"/>
      <c r="O113" s="1621"/>
      <c r="P113" s="1015"/>
      <c r="Q113" s="1015"/>
      <c r="R113" s="921"/>
      <c r="S113" s="881">
        <f t="shared" ref="S113:S159" si="30">Q113+M113+K113</f>
        <v>0</v>
      </c>
      <c r="T113" s="882">
        <f t="shared" ref="T113:T159" si="31">S113/H113</f>
        <v>0</v>
      </c>
    </row>
    <row r="114" spans="1:20" s="148" customFormat="1" ht="41.25" customHeight="1" x14ac:dyDescent="0.3">
      <c r="A114" s="962">
        <v>76</v>
      </c>
      <c r="B114" s="929"/>
      <c r="C114" s="1177"/>
      <c r="D114" s="916"/>
      <c r="E114" s="726"/>
      <c r="F114" s="842"/>
      <c r="G114" s="593"/>
      <c r="H114" s="915"/>
      <c r="I114" s="924">
        <f t="shared" si="29"/>
        <v>0</v>
      </c>
      <c r="J114" s="681"/>
      <c r="K114" s="1013"/>
      <c r="L114" s="1014"/>
      <c r="M114" s="1013"/>
      <c r="N114" s="1016"/>
      <c r="O114" s="1361"/>
      <c r="P114" s="1174"/>
      <c r="Q114" s="1015"/>
      <c r="R114" s="921"/>
      <c r="S114" s="881">
        <f t="shared" si="30"/>
        <v>0</v>
      </c>
      <c r="T114" s="882" t="e">
        <f t="shared" si="31"/>
        <v>#DIV/0!</v>
      </c>
    </row>
    <row r="115" spans="1:20" s="148" customFormat="1" ht="41.25" customHeight="1" x14ac:dyDescent="0.3">
      <c r="A115" s="962">
        <v>77</v>
      </c>
      <c r="B115" s="929"/>
      <c r="C115" s="1177"/>
      <c r="D115" s="916"/>
      <c r="E115" s="726"/>
      <c r="F115" s="842"/>
      <c r="G115" s="593"/>
      <c r="H115" s="915"/>
      <c r="I115" s="924">
        <f t="shared" si="29"/>
        <v>0</v>
      </c>
      <c r="J115" s="681"/>
      <c r="K115" s="1013"/>
      <c r="L115" s="1014"/>
      <c r="M115" s="1013"/>
      <c r="N115" s="1016"/>
      <c r="O115" s="1361"/>
      <c r="P115" s="1174"/>
      <c r="Q115" s="1015"/>
      <c r="R115" s="921"/>
      <c r="S115" s="881">
        <f t="shared" si="30"/>
        <v>0</v>
      </c>
      <c r="T115" s="882" t="e">
        <f t="shared" si="31"/>
        <v>#DIV/0!</v>
      </c>
    </row>
    <row r="116" spans="1:20" s="148" customFormat="1" ht="41.25" customHeight="1" x14ac:dyDescent="0.3">
      <c r="A116" s="962">
        <v>78</v>
      </c>
      <c r="B116" s="1074"/>
      <c r="C116" s="1348"/>
      <c r="D116" s="916"/>
      <c r="E116" s="1349"/>
      <c r="F116" s="842"/>
      <c r="G116" s="593"/>
      <c r="H116" s="915"/>
      <c r="I116" s="924">
        <f t="shared" si="29"/>
        <v>0</v>
      </c>
      <c r="J116" s="1168"/>
      <c r="K116" s="1253"/>
      <c r="L116" s="1372"/>
      <c r="M116" s="1013"/>
      <c r="N116" s="1016"/>
      <c r="O116" s="1362"/>
      <c r="P116" s="1173"/>
      <c r="Q116" s="1015"/>
      <c r="R116" s="1029"/>
      <c r="S116" s="881">
        <f>Q116+M116+K116</f>
        <v>0</v>
      </c>
      <c r="T116" s="882" t="e">
        <f t="shared" ref="T116" si="32">S116/H116</f>
        <v>#DIV/0!</v>
      </c>
    </row>
    <row r="117" spans="1:20" s="148" customFormat="1" ht="41.25" customHeight="1" x14ac:dyDescent="0.3">
      <c r="A117" s="962">
        <v>79</v>
      </c>
      <c r="B117" s="1074"/>
      <c r="C117" s="1348"/>
      <c r="D117" s="916"/>
      <c r="E117" s="1349"/>
      <c r="F117" s="842"/>
      <c r="G117" s="593"/>
      <c r="H117" s="915"/>
      <c r="I117" s="924">
        <f t="shared" si="29"/>
        <v>0</v>
      </c>
      <c r="J117" s="1168"/>
      <c r="K117" s="1013"/>
      <c r="L117" s="1372"/>
      <c r="M117" s="1013"/>
      <c r="N117" s="1016"/>
      <c r="O117" s="1362"/>
      <c r="P117" s="1174"/>
      <c r="Q117" s="1015"/>
      <c r="R117" s="1029"/>
      <c r="S117" s="881">
        <f t="shared" ref="S117:S118" si="33">Q117+M117+K117</f>
        <v>0</v>
      </c>
      <c r="T117" s="882" t="e">
        <f t="shared" ref="T117:T118" si="34">S117/H117</f>
        <v>#DIV/0!</v>
      </c>
    </row>
    <row r="118" spans="1:20" s="148" customFormat="1" ht="41.25" customHeight="1" x14ac:dyDescent="0.3">
      <c r="A118" s="962">
        <v>80</v>
      </c>
      <c r="B118" s="1074"/>
      <c r="C118" s="1177"/>
      <c r="D118" s="916"/>
      <c r="E118" s="1349"/>
      <c r="F118" s="842"/>
      <c r="G118" s="593"/>
      <c r="H118" s="915"/>
      <c r="I118" s="924">
        <f t="shared" si="29"/>
        <v>0</v>
      </c>
      <c r="J118" s="1072"/>
      <c r="K118" s="1013"/>
      <c r="L118" s="1372"/>
      <c r="M118" s="1013"/>
      <c r="N118" s="602"/>
      <c r="O118" s="1362"/>
      <c r="P118" s="1174"/>
      <c r="Q118" s="1015"/>
      <c r="R118" s="1029"/>
      <c r="S118" s="881">
        <f t="shared" si="33"/>
        <v>0</v>
      </c>
      <c r="T118" s="882" t="e">
        <f t="shared" si="34"/>
        <v>#DIV/0!</v>
      </c>
    </row>
    <row r="119" spans="1:20" s="148" customFormat="1" ht="41.25" customHeight="1" x14ac:dyDescent="0.3">
      <c r="A119" s="962">
        <v>81</v>
      </c>
      <c r="B119" s="1074"/>
      <c r="C119" s="1177"/>
      <c r="D119" s="916"/>
      <c r="E119" s="1349"/>
      <c r="F119" s="842"/>
      <c r="G119" s="593"/>
      <c r="H119" s="915"/>
      <c r="I119" s="924">
        <f t="shared" si="29"/>
        <v>0</v>
      </c>
      <c r="J119" s="681"/>
      <c r="K119" s="1013"/>
      <c r="L119" s="1014"/>
      <c r="M119" s="1013"/>
      <c r="N119" s="1016"/>
      <c r="O119" s="1362"/>
      <c r="P119" s="1174"/>
      <c r="Q119" s="1015"/>
      <c r="R119" s="1029"/>
      <c r="S119" s="881">
        <f t="shared" si="30"/>
        <v>0</v>
      </c>
      <c r="T119" s="882" t="e">
        <f t="shared" si="31"/>
        <v>#DIV/0!</v>
      </c>
    </row>
    <row r="120" spans="1:20" s="148" customFormat="1" ht="53.25" customHeight="1" x14ac:dyDescent="0.3">
      <c r="A120" s="962">
        <v>82</v>
      </c>
      <c r="B120" s="929"/>
      <c r="C120" s="1178"/>
      <c r="D120" s="1179"/>
      <c r="E120" s="726"/>
      <c r="F120" s="842"/>
      <c r="G120" s="593"/>
      <c r="H120" s="915"/>
      <c r="I120" s="924">
        <f t="shared" ref="I120:I126" si="35">H120-F120</f>
        <v>0</v>
      </c>
      <c r="J120" s="681"/>
      <c r="K120" s="1013"/>
      <c r="L120" s="1014"/>
      <c r="M120" s="1013"/>
      <c r="N120" s="1016"/>
      <c r="O120" s="981"/>
      <c r="P120" s="1015"/>
      <c r="Q120" s="1015"/>
      <c r="R120" s="922"/>
      <c r="S120" s="881">
        <f t="shared" si="30"/>
        <v>0</v>
      </c>
      <c r="T120" s="882" t="e">
        <f t="shared" si="31"/>
        <v>#DIV/0!</v>
      </c>
    </row>
    <row r="121" spans="1:20" s="148" customFormat="1" ht="39.75" customHeight="1" x14ac:dyDescent="0.3">
      <c r="A121" s="962">
        <v>83</v>
      </c>
      <c r="B121" s="1224"/>
      <c r="C121" s="1177"/>
      <c r="D121" s="1179"/>
      <c r="E121" s="1350"/>
      <c r="F121" s="842"/>
      <c r="G121" s="593"/>
      <c r="H121" s="915"/>
      <c r="I121" s="924">
        <f t="shared" si="35"/>
        <v>0</v>
      </c>
      <c r="J121" s="681"/>
      <c r="K121" s="1013"/>
      <c r="L121" s="1014"/>
      <c r="M121" s="1013"/>
      <c r="N121" s="1016"/>
      <c r="O121" s="1170"/>
      <c r="P121" s="1173"/>
      <c r="Q121" s="1015"/>
      <c r="R121" s="1175"/>
      <c r="S121" s="881">
        <f t="shared" ref="S121:S127" si="36">Q121+M121+K121</f>
        <v>0</v>
      </c>
      <c r="T121" s="882" t="e">
        <f t="shared" ref="T121:T127" si="37">S121/H121</f>
        <v>#DIV/0!</v>
      </c>
    </row>
    <row r="122" spans="1:20" s="148" customFormat="1" ht="39" customHeight="1" x14ac:dyDescent="0.3">
      <c r="A122" s="962">
        <v>84</v>
      </c>
      <c r="B122" s="1074"/>
      <c r="C122" s="1351"/>
      <c r="D122" s="916"/>
      <c r="E122" s="1352"/>
      <c r="F122" s="842"/>
      <c r="G122" s="593"/>
      <c r="H122" s="915"/>
      <c r="I122" s="924">
        <f t="shared" si="35"/>
        <v>0</v>
      </c>
      <c r="J122" s="728"/>
      <c r="K122" s="1013"/>
      <c r="L122" s="1014"/>
      <c r="M122" s="1013"/>
      <c r="N122" s="1016"/>
      <c r="O122" s="1360"/>
      <c r="P122" s="1016"/>
      <c r="Q122" s="1015"/>
      <c r="R122" s="922"/>
      <c r="S122" s="881">
        <f t="shared" si="36"/>
        <v>0</v>
      </c>
      <c r="T122" s="882" t="e">
        <f t="shared" si="37"/>
        <v>#DIV/0!</v>
      </c>
    </row>
    <row r="123" spans="1:20" s="148" customFormat="1" ht="31.5" customHeight="1" x14ac:dyDescent="0.3">
      <c r="A123" s="962">
        <v>85</v>
      </c>
      <c r="B123" s="1074"/>
      <c r="C123" s="1353"/>
      <c r="D123" s="916"/>
      <c r="E123" s="1352"/>
      <c r="F123" s="842"/>
      <c r="G123" s="593"/>
      <c r="H123" s="915"/>
      <c r="I123" s="924">
        <f t="shared" si="35"/>
        <v>0</v>
      </c>
      <c r="J123" s="728"/>
      <c r="K123" s="1013"/>
      <c r="L123" s="1014"/>
      <c r="M123" s="1013"/>
      <c r="N123" s="1016"/>
      <c r="O123" s="1360"/>
      <c r="P123" s="1016"/>
      <c r="Q123" s="1015"/>
      <c r="R123" s="922"/>
      <c r="S123" s="881">
        <f t="shared" si="36"/>
        <v>0</v>
      </c>
      <c r="T123" s="882" t="e">
        <f t="shared" si="37"/>
        <v>#DIV/0!</v>
      </c>
    </row>
    <row r="124" spans="1:20" s="148" customFormat="1" ht="31.5" customHeight="1" x14ac:dyDescent="0.3">
      <c r="A124" s="962">
        <v>86</v>
      </c>
      <c r="B124" s="929"/>
      <c r="C124" s="1353"/>
      <c r="D124" s="916"/>
      <c r="E124" s="1352"/>
      <c r="F124" s="842"/>
      <c r="G124" s="593"/>
      <c r="H124" s="915"/>
      <c r="I124" s="924">
        <f t="shared" si="35"/>
        <v>0</v>
      </c>
      <c r="J124" s="728"/>
      <c r="K124" s="1013"/>
      <c r="L124" s="1014"/>
      <c r="M124" s="1013"/>
      <c r="N124" s="1016"/>
      <c r="O124" s="1360"/>
      <c r="P124" s="1016"/>
      <c r="Q124" s="1015"/>
      <c r="R124" s="922"/>
      <c r="S124" s="881">
        <f t="shared" si="36"/>
        <v>0</v>
      </c>
      <c r="T124" s="882" t="e">
        <f t="shared" si="37"/>
        <v>#DIV/0!</v>
      </c>
    </row>
    <row r="125" spans="1:20" s="148" customFormat="1" ht="43.5" customHeight="1" x14ac:dyDescent="0.3">
      <c r="A125" s="962">
        <v>87</v>
      </c>
      <c r="B125" s="929"/>
      <c r="C125" s="1353"/>
      <c r="D125" s="916"/>
      <c r="E125" s="1352"/>
      <c r="F125" s="842"/>
      <c r="G125" s="593"/>
      <c r="H125" s="915"/>
      <c r="I125" s="924">
        <f t="shared" si="35"/>
        <v>0</v>
      </c>
      <c r="J125" s="728"/>
      <c r="K125" s="1013"/>
      <c r="L125" s="1014"/>
      <c r="M125" s="1013"/>
      <c r="N125" s="1016"/>
      <c r="O125" s="1360"/>
      <c r="P125" s="1016"/>
      <c r="Q125" s="1015"/>
      <c r="R125" s="922"/>
      <c r="S125" s="881">
        <f t="shared" si="36"/>
        <v>0</v>
      </c>
      <c r="T125" s="882" t="e">
        <f t="shared" si="37"/>
        <v>#DIV/0!</v>
      </c>
    </row>
    <row r="126" spans="1:20" s="148" customFormat="1" ht="39" customHeight="1" x14ac:dyDescent="0.3">
      <c r="A126" s="962">
        <v>88</v>
      </c>
      <c r="B126" s="1074"/>
      <c r="C126" s="1354"/>
      <c r="D126" s="916"/>
      <c r="E126" s="1352"/>
      <c r="F126" s="842"/>
      <c r="G126" s="593"/>
      <c r="H126" s="915"/>
      <c r="I126" s="924">
        <f t="shared" si="35"/>
        <v>0</v>
      </c>
      <c r="J126" s="681"/>
      <c r="K126" s="1013"/>
      <c r="L126" s="1014"/>
      <c r="M126" s="1013"/>
      <c r="N126" s="1016"/>
      <c r="O126" s="981"/>
      <c r="P126" s="1363"/>
      <c r="Q126" s="1015"/>
      <c r="R126" s="922"/>
      <c r="S126" s="881">
        <f t="shared" si="36"/>
        <v>0</v>
      </c>
      <c r="T126" s="882" t="e">
        <f t="shared" si="37"/>
        <v>#DIV/0!</v>
      </c>
    </row>
    <row r="127" spans="1:20" s="148" customFormat="1" ht="45.75" customHeight="1" x14ac:dyDescent="0.25">
      <c r="A127" s="962">
        <v>89</v>
      </c>
      <c r="B127" s="1074"/>
      <c r="C127" s="1354"/>
      <c r="D127" s="916"/>
      <c r="E127" s="1352"/>
      <c r="F127" s="842"/>
      <c r="G127" s="593"/>
      <c r="H127" s="915"/>
      <c r="I127" s="422">
        <f t="shared" ref="I127:I128" si="38">H127-F127</f>
        <v>0</v>
      </c>
      <c r="J127" s="681"/>
      <c r="K127" s="1013"/>
      <c r="L127" s="1014"/>
      <c r="M127" s="1013"/>
      <c r="N127" s="1016"/>
      <c r="O127" s="981"/>
      <c r="P127" s="1363"/>
      <c r="Q127" s="1257"/>
      <c r="R127" s="922"/>
      <c r="S127" s="881">
        <f t="shared" si="36"/>
        <v>0</v>
      </c>
      <c r="T127" s="882" t="e">
        <f t="shared" si="37"/>
        <v>#DIV/0!</v>
      </c>
    </row>
    <row r="128" spans="1:20" s="148" customFormat="1" ht="43.5" customHeight="1" x14ac:dyDescent="0.25">
      <c r="A128" s="962">
        <v>90</v>
      </c>
      <c r="B128" s="1074"/>
      <c r="C128" s="1058"/>
      <c r="D128" s="916"/>
      <c r="E128" s="1352"/>
      <c r="F128" s="849"/>
      <c r="G128" s="683"/>
      <c r="H128" s="849"/>
      <c r="I128" s="422">
        <f t="shared" si="38"/>
        <v>0</v>
      </c>
      <c r="J128" s="683"/>
      <c r="K128" s="1013"/>
      <c r="L128" s="1017"/>
      <c r="M128" s="1013"/>
      <c r="N128" s="1016"/>
      <c r="O128" s="981"/>
      <c r="P128" s="1364"/>
      <c r="Q128" s="1257"/>
      <c r="R128" s="922"/>
      <c r="S128" s="881">
        <f t="shared" si="30"/>
        <v>0</v>
      </c>
      <c r="T128" s="882" t="e">
        <f t="shared" si="31"/>
        <v>#DIV/0!</v>
      </c>
    </row>
    <row r="129" spans="1:24" s="148" customFormat="1" ht="45" customHeight="1" x14ac:dyDescent="0.25">
      <c r="A129" s="962">
        <v>91</v>
      </c>
      <c r="B129" s="1074"/>
      <c r="C129" s="1077"/>
      <c r="D129" s="916"/>
      <c r="E129" s="1352"/>
      <c r="F129" s="848"/>
      <c r="G129" s="824"/>
      <c r="H129" s="963"/>
      <c r="I129" s="422">
        <f t="shared" ref="I129:I169" si="39">H129-F129</f>
        <v>0</v>
      </c>
      <c r="J129" s="1078"/>
      <c r="K129" s="1018"/>
      <c r="L129" s="1018"/>
      <c r="M129" s="1013"/>
      <c r="N129" s="1016"/>
      <c r="O129" s="981"/>
      <c r="P129" s="1174"/>
      <c r="Q129" s="1257"/>
      <c r="R129" s="922"/>
      <c r="S129" s="881">
        <f t="shared" si="30"/>
        <v>0</v>
      </c>
      <c r="T129" s="882" t="e">
        <f t="shared" si="31"/>
        <v>#DIV/0!</v>
      </c>
    </row>
    <row r="130" spans="1:24" s="148" customFormat="1" ht="31.5" customHeight="1" x14ac:dyDescent="0.3">
      <c r="A130" s="962">
        <v>92</v>
      </c>
      <c r="B130" s="1074"/>
      <c r="C130" s="1077"/>
      <c r="D130" s="725"/>
      <c r="E130" s="1352"/>
      <c r="F130" s="956"/>
      <c r="G130" s="1001"/>
      <c r="H130" s="964"/>
      <c r="I130" s="879">
        <f t="shared" si="39"/>
        <v>0</v>
      </c>
      <c r="J130" s="682"/>
      <c r="K130" s="1018"/>
      <c r="L130" s="1018"/>
      <c r="M130" s="1013"/>
      <c r="N130" s="1016"/>
      <c r="O130" s="981"/>
      <c r="P130" s="1016"/>
      <c r="Q130" s="1015"/>
      <c r="R130" s="922"/>
      <c r="S130" s="881">
        <f t="shared" si="30"/>
        <v>0</v>
      </c>
      <c r="T130" s="882" t="e">
        <f t="shared" si="31"/>
        <v>#DIV/0!</v>
      </c>
      <c r="X130" s="825">
        <v>68507.399999999994</v>
      </c>
    </row>
    <row r="131" spans="1:24" s="148" customFormat="1" ht="43.5" customHeight="1" x14ac:dyDescent="0.3">
      <c r="A131" s="962">
        <v>93</v>
      </c>
      <c r="B131" s="1074"/>
      <c r="C131" s="1011"/>
      <c r="D131" s="725"/>
      <c r="E131" s="823"/>
      <c r="F131" s="956"/>
      <c r="G131" s="1001"/>
      <c r="H131" s="964"/>
      <c r="I131" s="879">
        <f t="shared" si="39"/>
        <v>0</v>
      </c>
      <c r="J131" s="1169"/>
      <c r="K131" s="1013"/>
      <c r="L131" s="1140"/>
      <c r="M131" s="1013"/>
      <c r="N131" s="600"/>
      <c r="O131" s="1365"/>
      <c r="P131" s="1016"/>
      <c r="Q131" s="1015"/>
      <c r="R131" s="1159"/>
      <c r="S131" s="881">
        <f t="shared" si="30"/>
        <v>0</v>
      </c>
      <c r="T131" s="882" t="e">
        <f t="shared" si="31"/>
        <v>#DIV/0!</v>
      </c>
      <c r="X131" s="825"/>
    </row>
    <row r="132" spans="1:24" s="148" customFormat="1" ht="38.25" customHeight="1" x14ac:dyDescent="0.3">
      <c r="A132" s="962">
        <v>94</v>
      </c>
      <c r="B132" s="1074"/>
      <c r="C132" s="1355"/>
      <c r="D132" s="725"/>
      <c r="E132" s="1349"/>
      <c r="F132" s="956"/>
      <c r="G132" s="1001"/>
      <c r="H132" s="878"/>
      <c r="I132" s="879">
        <f t="shared" si="39"/>
        <v>0</v>
      </c>
      <c r="J132" s="682"/>
      <c r="K132" s="1255"/>
      <c r="L132" s="1373"/>
      <c r="M132" s="1013"/>
      <c r="N132" s="1016"/>
      <c r="O132" s="1366"/>
      <c r="P132" s="1016"/>
      <c r="Q132" s="1015"/>
      <c r="R132" s="1029"/>
      <c r="S132" s="1268">
        <f t="shared" si="30"/>
        <v>0</v>
      </c>
      <c r="T132" s="443" t="e">
        <f t="shared" si="31"/>
        <v>#DIV/0!</v>
      </c>
      <c r="U132" s="1232">
        <v>96</v>
      </c>
      <c r="X132" s="825"/>
    </row>
    <row r="133" spans="1:24" s="148" customFormat="1" ht="38.25" customHeight="1" x14ac:dyDescent="0.3">
      <c r="A133" s="962">
        <v>95</v>
      </c>
      <c r="B133" s="1074"/>
      <c r="C133" s="1074"/>
      <c r="D133" s="725"/>
      <c r="E133" s="1349"/>
      <c r="F133" s="956"/>
      <c r="G133" s="1001"/>
      <c r="H133" s="878"/>
      <c r="I133" s="879">
        <f t="shared" si="39"/>
        <v>0</v>
      </c>
      <c r="J133" s="682"/>
      <c r="K133" s="1254"/>
      <c r="L133" s="1373"/>
      <c r="M133" s="1013"/>
      <c r="N133" s="1016"/>
      <c r="O133" s="1366"/>
      <c r="P133" s="1016"/>
      <c r="Q133" s="1015"/>
      <c r="R133" s="1029"/>
      <c r="S133" s="1268">
        <f t="shared" ref="S133:S134" si="40">Q133+M133+K133</f>
        <v>0</v>
      </c>
      <c r="T133" s="443" t="e">
        <f t="shared" ref="T133:T134" si="41">S133/H133</f>
        <v>#DIV/0!</v>
      </c>
      <c r="U133" s="1232">
        <v>140</v>
      </c>
      <c r="X133" s="825"/>
    </row>
    <row r="134" spans="1:24" s="148" customFormat="1" ht="31.5" customHeight="1" x14ac:dyDescent="0.3">
      <c r="A134" s="962">
        <v>96</v>
      </c>
      <c r="B134" s="1074"/>
      <c r="C134" s="1074"/>
      <c r="D134" s="724"/>
      <c r="E134" s="1349"/>
      <c r="F134" s="880"/>
      <c r="G134" s="800"/>
      <c r="H134" s="880"/>
      <c r="I134" s="879">
        <f t="shared" si="39"/>
        <v>0</v>
      </c>
      <c r="J134" s="683"/>
      <c r="K134" s="1254"/>
      <c r="L134" s="1373"/>
      <c r="M134" s="1013"/>
      <c r="N134" s="1016"/>
      <c r="O134" s="1366"/>
      <c r="P134" s="1016"/>
      <c r="Q134" s="1015"/>
      <c r="R134" s="1029"/>
      <c r="S134" s="1268">
        <f t="shared" si="40"/>
        <v>0</v>
      </c>
      <c r="T134" s="443" t="e">
        <f t="shared" si="41"/>
        <v>#DIV/0!</v>
      </c>
      <c r="U134" s="1232">
        <v>20</v>
      </c>
      <c r="X134" s="825">
        <v>2299.8000000000002</v>
      </c>
    </row>
    <row r="135" spans="1:24" s="148" customFormat="1" ht="37.5" customHeight="1" x14ac:dyDescent="0.3">
      <c r="A135" s="962">
        <v>97</v>
      </c>
      <c r="B135" s="1074"/>
      <c r="C135" s="1011"/>
      <c r="D135" s="724"/>
      <c r="E135" s="823"/>
      <c r="F135" s="880"/>
      <c r="G135" s="800"/>
      <c r="H135" s="880"/>
      <c r="I135" s="879">
        <f t="shared" si="39"/>
        <v>0</v>
      </c>
      <c r="J135" s="683"/>
      <c r="K135" s="1013"/>
      <c r="L135" s="1017"/>
      <c r="M135" s="1013"/>
      <c r="N135" s="1016"/>
      <c r="O135" s="981"/>
      <c r="P135" s="1016"/>
      <c r="Q135" s="1015"/>
      <c r="R135" s="922"/>
      <c r="S135" s="881">
        <f t="shared" ref="S135:S141" si="42">Q135+M135+K135</f>
        <v>0</v>
      </c>
      <c r="T135" s="882" t="e">
        <f t="shared" ref="T135:T141" si="43">S135/H135</f>
        <v>#DIV/0!</v>
      </c>
      <c r="X135" s="825"/>
    </row>
    <row r="136" spans="1:24" s="148" customFormat="1" ht="31.5" customHeight="1" x14ac:dyDescent="0.3">
      <c r="A136" s="962">
        <v>98</v>
      </c>
      <c r="B136" s="1074"/>
      <c r="C136" s="1011"/>
      <c r="D136" s="724"/>
      <c r="E136" s="823"/>
      <c r="F136" s="880"/>
      <c r="G136" s="800"/>
      <c r="H136" s="880"/>
      <c r="I136" s="879">
        <f t="shared" si="39"/>
        <v>0</v>
      </c>
      <c r="J136" s="683"/>
      <c r="K136" s="1013"/>
      <c r="L136" s="1017"/>
      <c r="M136" s="1013"/>
      <c r="N136" s="1016"/>
      <c r="O136" s="981"/>
      <c r="P136" s="1016"/>
      <c r="Q136" s="1015"/>
      <c r="R136" s="922"/>
      <c r="S136" s="881">
        <f t="shared" si="42"/>
        <v>0</v>
      </c>
      <c r="T136" s="882" t="e">
        <f t="shared" si="43"/>
        <v>#DIV/0!</v>
      </c>
      <c r="X136" s="825"/>
    </row>
    <row r="137" spans="1:24" s="148" customFormat="1" ht="44.25" customHeight="1" x14ac:dyDescent="0.3">
      <c r="A137" s="962">
        <v>99</v>
      </c>
      <c r="B137" s="929"/>
      <c r="C137" s="1011"/>
      <c r="D137" s="724"/>
      <c r="E137" s="823"/>
      <c r="F137" s="880"/>
      <c r="G137" s="800"/>
      <c r="H137" s="880"/>
      <c r="I137" s="879">
        <f t="shared" si="39"/>
        <v>0</v>
      </c>
      <c r="J137" s="683"/>
      <c r="K137" s="1013"/>
      <c r="L137" s="1017"/>
      <c r="M137" s="1013"/>
      <c r="N137" s="1016"/>
      <c r="O137" s="981"/>
      <c r="P137" s="1016"/>
      <c r="Q137" s="1015"/>
      <c r="R137" s="922"/>
      <c r="S137" s="881">
        <f t="shared" si="42"/>
        <v>0</v>
      </c>
      <c r="T137" s="882" t="e">
        <f t="shared" si="43"/>
        <v>#DIV/0!</v>
      </c>
      <c r="X137" s="825"/>
    </row>
    <row r="138" spans="1:24" s="148" customFormat="1" ht="42.75" customHeight="1" x14ac:dyDescent="0.3">
      <c r="A138" s="962">
        <v>100</v>
      </c>
      <c r="B138" s="1074"/>
      <c r="C138" s="1356"/>
      <c r="D138" s="724"/>
      <c r="E138" s="1357"/>
      <c r="F138" s="880"/>
      <c r="G138" s="800"/>
      <c r="H138" s="880"/>
      <c r="I138" s="879">
        <f t="shared" si="39"/>
        <v>0</v>
      </c>
      <c r="J138" s="683"/>
      <c r="K138" s="1253"/>
      <c r="L138" s="1373"/>
      <c r="M138" s="1013"/>
      <c r="N138" s="1016"/>
      <c r="O138" s="1367"/>
      <c r="P138" s="1016"/>
      <c r="Q138" s="1015"/>
      <c r="R138" s="922"/>
      <c r="S138" s="881">
        <f t="shared" si="42"/>
        <v>0</v>
      </c>
      <c r="T138" s="882" t="e">
        <f>S138/H138</f>
        <v>#DIV/0!</v>
      </c>
      <c r="X138" s="825"/>
    </row>
    <row r="139" spans="1:24" s="148" customFormat="1" ht="42.75" customHeight="1" x14ac:dyDescent="0.3">
      <c r="A139" s="962">
        <v>101</v>
      </c>
      <c r="B139" s="1074"/>
      <c r="C139" s="1011"/>
      <c r="D139" s="724"/>
      <c r="E139" s="1357"/>
      <c r="F139" s="880"/>
      <c r="G139" s="800"/>
      <c r="H139" s="880"/>
      <c r="I139" s="879">
        <f t="shared" si="39"/>
        <v>0</v>
      </c>
      <c r="J139" s="683"/>
      <c r="K139" s="1013"/>
      <c r="L139" s="1373"/>
      <c r="M139" s="1013"/>
      <c r="N139" s="1016"/>
      <c r="O139" s="1367"/>
      <c r="P139" s="1016"/>
      <c r="Q139" s="1015"/>
      <c r="R139" s="922"/>
      <c r="S139" s="881">
        <f t="shared" ref="S139:S140" si="44">Q139+M139+K139</f>
        <v>0</v>
      </c>
      <c r="T139" s="882" t="e">
        <f t="shared" ref="T139:T140" si="45">S139/H139</f>
        <v>#DIV/0!</v>
      </c>
      <c r="X139" s="825"/>
    </row>
    <row r="140" spans="1:24" s="148" customFormat="1" ht="42.75" customHeight="1" x14ac:dyDescent="0.3">
      <c r="A140" s="962">
        <v>102</v>
      </c>
      <c r="B140" s="1074"/>
      <c r="C140" s="1011"/>
      <c r="D140" s="724"/>
      <c r="E140" s="1357"/>
      <c r="F140" s="880"/>
      <c r="G140" s="800"/>
      <c r="H140" s="880"/>
      <c r="I140" s="879">
        <f t="shared" si="39"/>
        <v>0</v>
      </c>
      <c r="J140" s="683"/>
      <c r="K140" s="1013"/>
      <c r="L140" s="1373"/>
      <c r="M140" s="1013"/>
      <c r="N140" s="1016"/>
      <c r="O140" s="1367"/>
      <c r="P140" s="1016"/>
      <c r="Q140" s="1015"/>
      <c r="R140" s="922"/>
      <c r="S140" s="881">
        <f t="shared" si="44"/>
        <v>0</v>
      </c>
      <c r="T140" s="882" t="e">
        <f t="shared" si="45"/>
        <v>#DIV/0!</v>
      </c>
      <c r="X140" s="825"/>
    </row>
    <row r="141" spans="1:24" s="148" customFormat="1" ht="41.25" customHeight="1" x14ac:dyDescent="0.3">
      <c r="A141" s="962">
        <v>103</v>
      </c>
      <c r="B141" s="929"/>
      <c r="C141" s="1001"/>
      <c r="D141" s="1076"/>
      <c r="E141" s="823"/>
      <c r="F141" s="880"/>
      <c r="G141" s="800"/>
      <c r="H141" s="880"/>
      <c r="I141" s="879">
        <f t="shared" si="39"/>
        <v>0</v>
      </c>
      <c r="J141" s="824"/>
      <c r="K141" s="1013"/>
      <c r="L141" s="1017"/>
      <c r="M141" s="1013"/>
      <c r="N141" s="1016"/>
      <c r="O141" s="1362"/>
      <c r="P141" s="1015"/>
      <c r="Q141" s="1015"/>
      <c r="R141" s="922"/>
      <c r="S141" s="881">
        <f t="shared" si="42"/>
        <v>0</v>
      </c>
      <c r="T141" s="882" t="e">
        <f t="shared" si="43"/>
        <v>#DIV/0!</v>
      </c>
      <c r="X141" s="825">
        <v>3611.88</v>
      </c>
    </row>
    <row r="142" spans="1:24" s="148" customFormat="1" ht="37.5" customHeight="1" x14ac:dyDescent="0.3">
      <c r="A142" s="962">
        <v>104</v>
      </c>
      <c r="B142" s="1074"/>
      <c r="C142" s="1077"/>
      <c r="D142" s="1076"/>
      <c r="E142" s="823"/>
      <c r="F142" s="880"/>
      <c r="G142" s="800"/>
      <c r="H142" s="880"/>
      <c r="I142" s="879">
        <f t="shared" si="39"/>
        <v>0</v>
      </c>
      <c r="J142" s="683"/>
      <c r="K142" s="1013"/>
      <c r="L142" s="1017"/>
      <c r="M142" s="1013"/>
      <c r="N142" s="916"/>
      <c r="O142" s="1362"/>
      <c r="P142" s="1173"/>
      <c r="Q142" s="1015"/>
      <c r="R142" s="922"/>
      <c r="S142" s="881">
        <f t="shared" si="30"/>
        <v>0</v>
      </c>
      <c r="T142" s="882" t="e">
        <f t="shared" si="31"/>
        <v>#DIV/0!</v>
      </c>
      <c r="X142" s="825">
        <v>79503.45</v>
      </c>
    </row>
    <row r="143" spans="1:24" s="148" customFormat="1" ht="49.5" customHeight="1" x14ac:dyDescent="0.3">
      <c r="A143" s="962">
        <v>105</v>
      </c>
      <c r="B143" s="928"/>
      <c r="C143" s="1001"/>
      <c r="D143" s="579"/>
      <c r="E143" s="823"/>
      <c r="F143" s="880"/>
      <c r="G143" s="800"/>
      <c r="H143" s="880"/>
      <c r="I143" s="879">
        <f t="shared" si="39"/>
        <v>0</v>
      </c>
      <c r="J143" s="683"/>
      <c r="K143" s="1013"/>
      <c r="L143" s="1017"/>
      <c r="M143" s="1013"/>
      <c r="N143" s="1364"/>
      <c r="O143" s="1368"/>
      <c r="P143" s="1016"/>
      <c r="Q143" s="1015"/>
      <c r="R143" s="922"/>
      <c r="S143" s="881">
        <f t="shared" si="30"/>
        <v>0</v>
      </c>
      <c r="T143" s="882" t="e">
        <f t="shared" si="31"/>
        <v>#DIV/0!</v>
      </c>
      <c r="X143" s="825">
        <v>51480</v>
      </c>
    </row>
    <row r="144" spans="1:24" s="148" customFormat="1" ht="42.75" customHeight="1" x14ac:dyDescent="0.3">
      <c r="A144" s="962">
        <v>106</v>
      </c>
      <c r="B144" s="928"/>
      <c r="C144" s="800"/>
      <c r="D144" s="1071"/>
      <c r="E144" s="823"/>
      <c r="F144" s="880"/>
      <c r="G144" s="800"/>
      <c r="H144" s="880"/>
      <c r="I144" s="1249">
        <f t="shared" ref="I144:I147" si="46">H144-F144</f>
        <v>0</v>
      </c>
      <c r="J144" s="683"/>
      <c r="K144" s="1013"/>
      <c r="L144" s="1017"/>
      <c r="M144" s="1013"/>
      <c r="N144" s="916"/>
      <c r="O144" s="1368"/>
      <c r="P144" s="1016"/>
      <c r="Q144" s="1015"/>
      <c r="R144" s="922"/>
      <c r="S144" s="881">
        <f t="shared" si="30"/>
        <v>0</v>
      </c>
      <c r="T144" s="882" t="e">
        <f t="shared" si="31"/>
        <v>#DIV/0!</v>
      </c>
      <c r="X144" s="825">
        <v>3952.64</v>
      </c>
    </row>
    <row r="145" spans="1:24" s="148" customFormat="1" ht="42.75" customHeight="1" x14ac:dyDescent="0.3">
      <c r="A145" s="962">
        <v>107</v>
      </c>
      <c r="B145" s="1169"/>
      <c r="C145" s="800"/>
      <c r="D145" s="1071"/>
      <c r="E145" s="1347"/>
      <c r="F145" s="880"/>
      <c r="G145" s="800"/>
      <c r="H145" s="880"/>
      <c r="I145" s="1251">
        <f t="shared" si="46"/>
        <v>0</v>
      </c>
      <c r="J145" s="683"/>
      <c r="K145" s="1013"/>
      <c r="L145" s="1017"/>
      <c r="M145" s="1013"/>
      <c r="N145" s="916"/>
      <c r="O145" s="1369"/>
      <c r="P145" s="1016"/>
      <c r="Q145" s="1015"/>
      <c r="R145" s="1175"/>
      <c r="S145" s="881"/>
      <c r="T145" s="882"/>
      <c r="X145" s="1245"/>
    </row>
    <row r="146" spans="1:24" s="148" customFormat="1" ht="42.75" customHeight="1" x14ac:dyDescent="0.3">
      <c r="A146" s="962">
        <v>108</v>
      </c>
      <c r="B146" s="1169"/>
      <c r="C146" s="1224"/>
      <c r="D146" s="1071"/>
      <c r="E146" s="1347"/>
      <c r="F146" s="880"/>
      <c r="G146" s="800"/>
      <c r="H146" s="880"/>
      <c r="I146" s="1250">
        <f t="shared" si="46"/>
        <v>0</v>
      </c>
      <c r="J146" s="683"/>
      <c r="K146" s="1013"/>
      <c r="L146" s="1017"/>
      <c r="M146" s="1013"/>
      <c r="N146" s="916"/>
      <c r="O146" s="1170"/>
      <c r="P146" s="1171"/>
      <c r="Q146" s="1015"/>
      <c r="R146" s="600"/>
      <c r="S146" s="881"/>
      <c r="T146" s="882"/>
      <c r="X146" s="1245"/>
    </row>
    <row r="147" spans="1:24" s="148" customFormat="1" ht="36.75" customHeight="1" x14ac:dyDescent="0.3">
      <c r="A147" s="962">
        <v>109</v>
      </c>
      <c r="B147" s="1073"/>
      <c r="C147" s="1050"/>
      <c r="D147" s="1071"/>
      <c r="E147" s="1347"/>
      <c r="F147" s="849"/>
      <c r="G147" s="683"/>
      <c r="H147" s="849"/>
      <c r="I147" s="879">
        <f t="shared" si="46"/>
        <v>0</v>
      </c>
      <c r="J147" s="1070"/>
      <c r="K147" s="1013"/>
      <c r="L147" s="1017"/>
      <c r="M147" s="1013"/>
      <c r="N147" s="916"/>
      <c r="O147" s="1369"/>
      <c r="P147" s="1016"/>
      <c r="Q147" s="1015"/>
      <c r="R147" s="600"/>
      <c r="S147" s="881">
        <f t="shared" si="30"/>
        <v>0</v>
      </c>
      <c r="T147" s="882" t="s">
        <v>41</v>
      </c>
      <c r="X147" s="884">
        <f>SUM(X92:X144)</f>
        <v>209355.17</v>
      </c>
    </row>
    <row r="148" spans="1:24" s="148" customFormat="1" ht="48" customHeight="1" x14ac:dyDescent="0.3">
      <c r="A148" s="962">
        <v>110</v>
      </c>
      <c r="B148" s="928"/>
      <c r="C148" s="800"/>
      <c r="D148" s="728"/>
      <c r="E148" s="1358"/>
      <c r="F148" s="880"/>
      <c r="G148" s="800"/>
      <c r="H148" s="880"/>
      <c r="I148" s="879">
        <f t="shared" si="39"/>
        <v>0</v>
      </c>
      <c r="J148" s="683"/>
      <c r="K148" s="1013"/>
      <c r="L148" s="1017"/>
      <c r="M148" s="1013"/>
      <c r="N148" s="1016"/>
      <c r="O148" s="1360"/>
      <c r="P148" s="1374"/>
      <c r="Q148" s="1015"/>
      <c r="R148" s="1029"/>
      <c r="S148" s="881">
        <f t="shared" si="30"/>
        <v>0</v>
      </c>
      <c r="T148" s="882" t="e">
        <f t="shared" si="31"/>
        <v>#DIV/0!</v>
      </c>
      <c r="X148" s="825">
        <v>3222.35</v>
      </c>
    </row>
    <row r="149" spans="1:24" s="148" customFormat="1" ht="48" customHeight="1" x14ac:dyDescent="0.3">
      <c r="A149" s="962"/>
      <c r="B149" s="928"/>
      <c r="C149" s="800"/>
      <c r="D149" s="728"/>
      <c r="E149" s="1358"/>
      <c r="F149" s="880"/>
      <c r="G149" s="800"/>
      <c r="H149" s="880"/>
      <c r="I149" s="879">
        <f t="shared" si="39"/>
        <v>0</v>
      </c>
      <c r="J149" s="683"/>
      <c r="K149" s="1013"/>
      <c r="L149" s="1017"/>
      <c r="M149" s="1013"/>
      <c r="N149" s="1016"/>
      <c r="O149" s="1360"/>
      <c r="P149" s="1374"/>
      <c r="Q149" s="1015"/>
      <c r="R149" s="1029"/>
      <c r="S149" s="881">
        <f t="shared" ref="S149" si="47">Q149+M149+K149</f>
        <v>0</v>
      </c>
      <c r="T149" s="882" t="e">
        <f t="shared" ref="T149" si="48">S149/H149</f>
        <v>#DIV/0!</v>
      </c>
      <c r="X149" s="825"/>
    </row>
    <row r="150" spans="1:24" s="148" customFormat="1" ht="31.5" customHeight="1" x14ac:dyDescent="0.3">
      <c r="A150" s="962">
        <v>111</v>
      </c>
      <c r="B150" s="925"/>
      <c r="C150" s="1058"/>
      <c r="D150" s="579"/>
      <c r="E150" s="823"/>
      <c r="F150" s="880"/>
      <c r="G150" s="800"/>
      <c r="H150" s="880"/>
      <c r="I150" s="879">
        <f t="shared" si="39"/>
        <v>0</v>
      </c>
      <c r="J150" s="683"/>
      <c r="K150" s="1013"/>
      <c r="L150" s="1017"/>
      <c r="M150" s="1013"/>
      <c r="N150" s="916"/>
      <c r="O150" s="981"/>
      <c r="P150" s="1016"/>
      <c r="Q150" s="1015"/>
      <c r="R150" s="1029"/>
      <c r="S150" s="881">
        <f t="shared" si="30"/>
        <v>0</v>
      </c>
      <c r="T150" s="882" t="e">
        <f t="shared" si="31"/>
        <v>#DIV/0!</v>
      </c>
      <c r="X150" s="825">
        <v>3250.8</v>
      </c>
    </row>
    <row r="151" spans="1:24" s="148" customFormat="1" ht="31.5" customHeight="1" x14ac:dyDescent="0.3">
      <c r="A151" s="962">
        <v>112</v>
      </c>
      <c r="B151" s="925"/>
      <c r="C151" s="800"/>
      <c r="D151" s="579"/>
      <c r="E151" s="823"/>
      <c r="F151" s="880"/>
      <c r="G151" s="800"/>
      <c r="H151" s="880"/>
      <c r="I151" s="879">
        <f t="shared" si="39"/>
        <v>0</v>
      </c>
      <c r="J151" s="683"/>
      <c r="K151" s="1013"/>
      <c r="L151" s="1017"/>
      <c r="M151" s="1013"/>
      <c r="N151" s="1016"/>
      <c r="O151" s="981"/>
      <c r="P151" s="1364"/>
      <c r="Q151" s="1015"/>
      <c r="R151" s="1029"/>
      <c r="S151" s="881">
        <f t="shared" si="30"/>
        <v>0</v>
      </c>
      <c r="T151" s="882" t="e">
        <f t="shared" si="31"/>
        <v>#DIV/0!</v>
      </c>
      <c r="X151" s="825">
        <v>4054.26</v>
      </c>
    </row>
    <row r="152" spans="1:24" s="148" customFormat="1" ht="31.5" customHeight="1" x14ac:dyDescent="0.3">
      <c r="A152" s="962">
        <v>113</v>
      </c>
      <c r="B152" s="925"/>
      <c r="C152" s="800"/>
      <c r="D152" s="579"/>
      <c r="E152" s="823"/>
      <c r="F152" s="880"/>
      <c r="G152" s="800"/>
      <c r="H152" s="880"/>
      <c r="I152" s="879">
        <f t="shared" si="39"/>
        <v>0</v>
      </c>
      <c r="J152" s="683"/>
      <c r="K152" s="1013"/>
      <c r="L152" s="1017"/>
      <c r="M152" s="1013"/>
      <c r="N152" s="1016"/>
      <c r="O152" s="981"/>
      <c r="P152" s="1364"/>
      <c r="Q152" s="1015"/>
      <c r="R152" s="1029"/>
      <c r="S152" s="881">
        <f t="shared" si="30"/>
        <v>0</v>
      </c>
      <c r="T152" s="882" t="e">
        <f t="shared" si="31"/>
        <v>#DIV/0!</v>
      </c>
      <c r="X152" s="825">
        <v>3632.62</v>
      </c>
    </row>
    <row r="153" spans="1:24" s="148" customFormat="1" ht="31.5" customHeight="1" x14ac:dyDescent="0.3">
      <c r="A153" s="962">
        <v>114</v>
      </c>
      <c r="B153" s="925"/>
      <c r="C153" s="800"/>
      <c r="D153" s="579"/>
      <c r="E153" s="823"/>
      <c r="F153" s="880"/>
      <c r="G153" s="800"/>
      <c r="H153" s="880"/>
      <c r="I153" s="879">
        <f t="shared" si="39"/>
        <v>0</v>
      </c>
      <c r="J153" s="683"/>
      <c r="K153" s="1013"/>
      <c r="L153" s="1017"/>
      <c r="M153" s="1013"/>
      <c r="N153" s="1016"/>
      <c r="O153" s="981"/>
      <c r="P153" s="1016"/>
      <c r="Q153" s="1370"/>
      <c r="R153" s="1029"/>
      <c r="S153" s="881">
        <f t="shared" si="30"/>
        <v>0</v>
      </c>
      <c r="T153" s="882" t="e">
        <f t="shared" si="31"/>
        <v>#DIV/0!</v>
      </c>
      <c r="X153" s="825">
        <v>5994.6</v>
      </c>
    </row>
    <row r="154" spans="1:24" s="148" customFormat="1" ht="31.5" customHeight="1" x14ac:dyDescent="0.3">
      <c r="A154" s="962">
        <v>115</v>
      </c>
      <c r="B154" s="925"/>
      <c r="C154" s="940"/>
      <c r="D154" s="579"/>
      <c r="E154" s="823"/>
      <c r="F154" s="880"/>
      <c r="G154" s="800"/>
      <c r="H154" s="880"/>
      <c r="I154" s="879">
        <f t="shared" si="39"/>
        <v>0</v>
      </c>
      <c r="J154" s="683"/>
      <c r="K154" s="1013"/>
      <c r="L154" s="1017"/>
      <c r="M154" s="1013"/>
      <c r="N154" s="916"/>
      <c r="O154" s="981"/>
      <c r="P154" s="1016"/>
      <c r="Q154" s="1370"/>
      <c r="R154" s="1029"/>
      <c r="S154" s="881">
        <f t="shared" si="30"/>
        <v>0</v>
      </c>
      <c r="T154" s="882" t="e">
        <f t="shared" si="31"/>
        <v>#DIV/0!</v>
      </c>
      <c r="X154" s="825">
        <v>4834.3</v>
      </c>
    </row>
    <row r="155" spans="1:24" s="148" customFormat="1" ht="47.25" customHeight="1" x14ac:dyDescent="0.3">
      <c r="A155" s="962">
        <v>116</v>
      </c>
      <c r="B155" s="928"/>
      <c r="C155" s="800"/>
      <c r="D155" s="579"/>
      <c r="E155" s="823"/>
      <c r="F155" s="880"/>
      <c r="G155" s="800"/>
      <c r="H155" s="880"/>
      <c r="I155" s="879">
        <f t="shared" si="39"/>
        <v>0</v>
      </c>
      <c r="J155" s="683"/>
      <c r="K155" s="1013"/>
      <c r="L155" s="1017"/>
      <c r="M155" s="1013"/>
      <c r="N155" s="916"/>
      <c r="O155" s="1368"/>
      <c r="P155" s="1016"/>
      <c r="Q155" s="1015"/>
      <c r="R155" s="1016"/>
      <c r="S155" s="881">
        <f t="shared" si="30"/>
        <v>0</v>
      </c>
      <c r="T155" s="882" t="e">
        <f t="shared" si="31"/>
        <v>#DIV/0!</v>
      </c>
      <c r="X155" s="825">
        <v>4657.6000000000004</v>
      </c>
    </row>
    <row r="156" spans="1:24" s="148" customFormat="1" ht="31.5" customHeight="1" x14ac:dyDescent="0.3">
      <c r="A156" s="962">
        <v>117</v>
      </c>
      <c r="B156" s="928"/>
      <c r="C156" s="800"/>
      <c r="D156" s="579"/>
      <c r="E156" s="823"/>
      <c r="F156" s="880"/>
      <c r="G156" s="800"/>
      <c r="H156" s="880"/>
      <c r="I156" s="879">
        <f t="shared" si="39"/>
        <v>0</v>
      </c>
      <c r="J156" s="918"/>
      <c r="K156" s="918"/>
      <c r="L156" s="1017"/>
      <c r="M156" s="1013"/>
      <c r="N156" s="916"/>
      <c r="O156" s="1368"/>
      <c r="P156" s="1016"/>
      <c r="Q156" s="1015"/>
      <c r="R156" s="1016"/>
      <c r="S156" s="881">
        <f t="shared" si="30"/>
        <v>0</v>
      </c>
      <c r="T156" s="882" t="e">
        <f t="shared" si="31"/>
        <v>#DIV/0!</v>
      </c>
      <c r="X156" s="825">
        <v>2942.5</v>
      </c>
    </row>
    <row r="157" spans="1:24" s="148" customFormat="1" ht="31.5" customHeight="1" x14ac:dyDescent="0.3">
      <c r="A157" s="962">
        <v>118</v>
      </c>
      <c r="B157" s="801"/>
      <c r="C157" s="800"/>
      <c r="D157" s="579"/>
      <c r="E157" s="823"/>
      <c r="F157" s="880"/>
      <c r="G157" s="800"/>
      <c r="H157" s="880"/>
      <c r="I157" s="879">
        <f t="shared" si="39"/>
        <v>0</v>
      </c>
      <c r="J157" s="683"/>
      <c r="K157" s="589"/>
      <c r="L157" s="684"/>
      <c r="M157" s="589"/>
      <c r="N157" s="600"/>
      <c r="O157" s="983"/>
      <c r="P157" s="600"/>
      <c r="Q157" s="825"/>
      <c r="R157" s="922"/>
      <c r="S157" s="881">
        <f t="shared" si="30"/>
        <v>0</v>
      </c>
      <c r="T157" s="882" t="e">
        <f t="shared" si="31"/>
        <v>#DIV/0!</v>
      </c>
      <c r="X157" s="825">
        <v>3619.54</v>
      </c>
    </row>
    <row r="158" spans="1:24" s="148" customFormat="1" ht="31.5" customHeight="1" x14ac:dyDescent="0.3">
      <c r="A158" s="962">
        <v>119</v>
      </c>
      <c r="B158" s="928"/>
      <c r="C158" s="940"/>
      <c r="D158" s="579"/>
      <c r="E158" s="823"/>
      <c r="F158" s="880"/>
      <c r="G158" s="800"/>
      <c r="H158" s="880"/>
      <c r="I158" s="879">
        <f t="shared" si="39"/>
        <v>0</v>
      </c>
      <c r="J158" s="683"/>
      <c r="K158" s="589"/>
      <c r="L158" s="941"/>
      <c r="M158" s="589"/>
      <c r="N158" s="923"/>
      <c r="O158" s="983"/>
      <c r="P158" s="600"/>
      <c r="Q158" s="825"/>
      <c r="R158" s="922"/>
      <c r="S158" s="881">
        <f t="shared" si="30"/>
        <v>0</v>
      </c>
      <c r="T158" s="882" t="e">
        <f t="shared" si="31"/>
        <v>#DIV/0!</v>
      </c>
      <c r="X158" s="825">
        <v>3090.78</v>
      </c>
    </row>
    <row r="159" spans="1:24" s="148" customFormat="1" ht="31.5" customHeight="1" x14ac:dyDescent="0.3">
      <c r="A159" s="962">
        <v>120</v>
      </c>
      <c r="B159" s="928"/>
      <c r="C159" s="800"/>
      <c r="D159" s="579"/>
      <c r="E159" s="823"/>
      <c r="F159" s="880"/>
      <c r="G159" s="800"/>
      <c r="H159" s="880"/>
      <c r="I159" s="879">
        <f t="shared" si="39"/>
        <v>0</v>
      </c>
      <c r="J159" s="683"/>
      <c r="K159" s="589"/>
      <c r="L159" s="684"/>
      <c r="M159" s="589"/>
      <c r="N159" s="923"/>
      <c r="O159" s="983"/>
      <c r="P159" s="600"/>
      <c r="Q159" s="825"/>
      <c r="R159" s="922"/>
      <c r="S159" s="881">
        <f t="shared" si="30"/>
        <v>0</v>
      </c>
      <c r="T159" s="882" t="e">
        <f t="shared" si="31"/>
        <v>#DIV/0!</v>
      </c>
      <c r="X159" s="825">
        <v>4342</v>
      </c>
    </row>
    <row r="160" spans="1:24" s="148" customFormat="1" ht="53.25" customHeight="1" x14ac:dyDescent="0.25">
      <c r="A160" s="962"/>
      <c r="B160" s="919"/>
      <c r="C160" s="920"/>
      <c r="D160" s="725"/>
      <c r="E160" s="823"/>
      <c r="F160" s="880"/>
      <c r="G160" s="800"/>
      <c r="H160" s="880"/>
      <c r="I160" s="422">
        <f t="shared" si="39"/>
        <v>0</v>
      </c>
      <c r="J160" s="681"/>
      <c r="K160" s="589"/>
      <c r="L160" s="685"/>
      <c r="M160" s="589"/>
      <c r="N160" s="600"/>
      <c r="O160" s="984"/>
      <c r="P160" s="600"/>
      <c r="Q160" s="831"/>
      <c r="R160" s="921"/>
      <c r="S160" s="881">
        <f t="shared" si="15"/>
        <v>0</v>
      </c>
      <c r="T160" s="882" t="e">
        <f t="shared" ref="T160:T163" si="49">S160/H160</f>
        <v>#DIV/0!</v>
      </c>
      <c r="X160" s="832">
        <v>127420.53</v>
      </c>
    </row>
    <row r="161" spans="1:24" s="148" customFormat="1" ht="53.25" customHeight="1" x14ac:dyDescent="0.25">
      <c r="A161" s="962"/>
      <c r="B161" s="919"/>
      <c r="C161" s="920"/>
      <c r="D161" s="725"/>
      <c r="E161" s="823"/>
      <c r="F161" s="880"/>
      <c r="G161" s="800"/>
      <c r="H161" s="880"/>
      <c r="I161" s="422">
        <f t="shared" si="39"/>
        <v>0</v>
      </c>
      <c r="J161" s="681"/>
      <c r="K161" s="589"/>
      <c r="L161" s="685"/>
      <c r="M161" s="589"/>
      <c r="N161" s="600"/>
      <c r="O161" s="984"/>
      <c r="P161" s="600"/>
      <c r="Q161" s="831"/>
      <c r="R161" s="921"/>
      <c r="S161" s="881">
        <f t="shared" si="15"/>
        <v>0</v>
      </c>
      <c r="T161" s="882" t="e">
        <f t="shared" si="49"/>
        <v>#DIV/0!</v>
      </c>
      <c r="X161" s="832">
        <v>1664.15</v>
      </c>
    </row>
    <row r="162" spans="1:24" s="148" customFormat="1" ht="53.25" customHeight="1" x14ac:dyDescent="0.25">
      <c r="A162" s="962"/>
      <c r="B162" s="919"/>
      <c r="C162" s="920"/>
      <c r="D162" s="725"/>
      <c r="E162" s="823"/>
      <c r="F162" s="880"/>
      <c r="G162" s="800"/>
      <c r="H162" s="880"/>
      <c r="I162" s="664">
        <f t="shared" si="39"/>
        <v>0</v>
      </c>
      <c r="J162" s="681"/>
      <c r="K162" s="589"/>
      <c r="L162" s="685"/>
      <c r="M162" s="589"/>
      <c r="N162" s="600"/>
      <c r="O162" s="984"/>
      <c r="P162" s="600"/>
      <c r="Q162" s="831"/>
      <c r="R162" s="921"/>
      <c r="S162" s="881">
        <f t="shared" si="15"/>
        <v>0</v>
      </c>
      <c r="T162" s="882" t="e">
        <f t="shared" si="49"/>
        <v>#DIV/0!</v>
      </c>
      <c r="X162" s="832">
        <v>4143.5200000000004</v>
      </c>
    </row>
    <row r="163" spans="1:24" s="148" customFormat="1" ht="53.25" customHeight="1" x14ac:dyDescent="0.25">
      <c r="A163" s="962"/>
      <c r="B163" s="919"/>
      <c r="C163" s="920"/>
      <c r="D163" s="725"/>
      <c r="E163" s="823"/>
      <c r="F163" s="880"/>
      <c r="G163" s="800"/>
      <c r="H163" s="880"/>
      <c r="I163" s="664">
        <f t="shared" si="39"/>
        <v>0</v>
      </c>
      <c r="J163" s="681"/>
      <c r="K163" s="589"/>
      <c r="L163" s="685"/>
      <c r="M163" s="589"/>
      <c r="N163" s="600"/>
      <c r="O163" s="984"/>
      <c r="P163" s="600"/>
      <c r="Q163" s="831"/>
      <c r="R163" s="921"/>
      <c r="S163" s="881">
        <f t="shared" si="15"/>
        <v>0</v>
      </c>
      <c r="T163" s="882" t="e">
        <f t="shared" si="49"/>
        <v>#DIV/0!</v>
      </c>
      <c r="X163" s="832">
        <v>2070.5</v>
      </c>
    </row>
    <row r="164" spans="1:24" s="148" customFormat="1" ht="33.75" customHeight="1" x14ac:dyDescent="0.3">
      <c r="A164" s="97"/>
      <c r="B164" s="725"/>
      <c r="C164" s="724"/>
      <c r="D164" s="917"/>
      <c r="E164" s="726"/>
      <c r="F164" s="850"/>
      <c r="G164" s="579"/>
      <c r="H164" s="850"/>
      <c r="I164" s="422">
        <f t="shared" si="39"/>
        <v>0</v>
      </c>
      <c r="J164" s="681"/>
      <c r="K164" s="589"/>
      <c r="L164" s="685"/>
      <c r="M164" s="589"/>
      <c r="N164" s="600"/>
      <c r="O164" s="980"/>
      <c r="P164" s="600"/>
      <c r="Q164" s="825"/>
      <c r="R164" s="600"/>
      <c r="S164" s="881">
        <f t="shared" ref="S164" si="50">Q164+M164+K164</f>
        <v>0</v>
      </c>
      <c r="T164" s="882" t="e">
        <f t="shared" ref="T164" si="51">S164/H164</f>
        <v>#DIV/0!</v>
      </c>
    </row>
    <row r="165" spans="1:24" s="148" customFormat="1" ht="25.5" customHeight="1" x14ac:dyDescent="0.25">
      <c r="A165" s="97"/>
      <c r="B165" s="801"/>
      <c r="C165" s="604"/>
      <c r="D165" s="698"/>
      <c r="E165" s="729"/>
      <c r="F165" s="851"/>
      <c r="G165" s="605"/>
      <c r="H165" s="864"/>
      <c r="I165" s="805">
        <f t="shared" si="39"/>
        <v>0</v>
      </c>
      <c r="J165" s="681"/>
      <c r="K165" s="589"/>
      <c r="L165" s="684"/>
      <c r="M165" s="589"/>
      <c r="N165" s="600"/>
      <c r="O165" s="985"/>
      <c r="P165" s="600"/>
      <c r="Q165" s="829"/>
      <c r="R165" s="600"/>
      <c r="S165" s="881">
        <f t="shared" ref="S165:S172" si="52">Q165+M165+K165</f>
        <v>0</v>
      </c>
      <c r="T165" s="882" t="e">
        <f t="shared" ref="T165:T172" si="53">S165/H165</f>
        <v>#DIV/0!</v>
      </c>
    </row>
    <row r="166" spans="1:24" s="148" customFormat="1" ht="38.25" customHeight="1" x14ac:dyDescent="0.25">
      <c r="A166" s="97"/>
      <c r="B166" s="1028"/>
      <c r="C166" s="604"/>
      <c r="D166" s="604"/>
      <c r="E166" s="699"/>
      <c r="F166" s="851"/>
      <c r="G166" s="605"/>
      <c r="H166" s="851"/>
      <c r="I166" s="805">
        <f t="shared" si="39"/>
        <v>0</v>
      </c>
      <c r="J166" s="681"/>
      <c r="K166" s="589"/>
      <c r="L166" s="684"/>
      <c r="M166" s="589"/>
      <c r="N166" s="600"/>
      <c r="O166" s="985"/>
      <c r="P166" s="600"/>
      <c r="Q166" s="829"/>
      <c r="R166" s="600"/>
      <c r="S166" s="881">
        <f t="shared" si="52"/>
        <v>0</v>
      </c>
      <c r="T166" s="882" t="e">
        <f t="shared" si="53"/>
        <v>#DIV/0!</v>
      </c>
    </row>
    <row r="167" spans="1:24" s="148" customFormat="1" ht="38.25" customHeight="1" x14ac:dyDescent="0.25">
      <c r="A167" s="97"/>
      <c r="B167" s="1028"/>
      <c r="C167" s="604"/>
      <c r="D167" s="727"/>
      <c r="E167" s="699"/>
      <c r="F167" s="851"/>
      <c r="G167" s="605"/>
      <c r="H167" s="851"/>
      <c r="I167" s="805">
        <f t="shared" si="39"/>
        <v>0</v>
      </c>
      <c r="J167" s="681"/>
      <c r="K167" s="589"/>
      <c r="L167" s="684"/>
      <c r="M167" s="589"/>
      <c r="N167" s="600"/>
      <c r="O167" s="985"/>
      <c r="P167" s="600"/>
      <c r="Q167" s="829"/>
      <c r="R167" s="600"/>
      <c r="S167" s="881">
        <f t="shared" si="52"/>
        <v>0</v>
      </c>
      <c r="T167" s="882" t="e">
        <f t="shared" si="53"/>
        <v>#DIV/0!</v>
      </c>
    </row>
    <row r="168" spans="1:24" s="148" customFormat="1" ht="33" customHeight="1" x14ac:dyDescent="0.25">
      <c r="A168" s="97"/>
      <c r="B168" s="801"/>
      <c r="C168" s="604"/>
      <c r="D168" s="604"/>
      <c r="E168" s="699"/>
      <c r="F168" s="851"/>
      <c r="G168" s="605"/>
      <c r="H168" s="851"/>
      <c r="I168" s="805">
        <f t="shared" si="39"/>
        <v>0</v>
      </c>
      <c r="J168" s="681"/>
      <c r="K168" s="589"/>
      <c r="L168" s="684"/>
      <c r="M168" s="589"/>
      <c r="N168" s="600"/>
      <c r="O168" s="985"/>
      <c r="P168" s="600"/>
      <c r="Q168" s="829"/>
      <c r="R168" s="600"/>
      <c r="S168" s="881">
        <f t="shared" si="52"/>
        <v>0</v>
      </c>
      <c r="T168" s="882" t="e">
        <f t="shared" si="53"/>
        <v>#DIV/0!</v>
      </c>
    </row>
    <row r="169" spans="1:24" s="148" customFormat="1" ht="33.75" customHeight="1" x14ac:dyDescent="0.25">
      <c r="A169" s="97"/>
      <c r="B169" s="801"/>
      <c r="C169" s="604"/>
      <c r="D169" s="727"/>
      <c r="E169" s="699"/>
      <c r="F169" s="851"/>
      <c r="G169" s="605"/>
      <c r="H169" s="851"/>
      <c r="I169" s="805">
        <f t="shared" si="39"/>
        <v>0</v>
      </c>
      <c r="J169" s="681"/>
      <c r="K169" s="589"/>
      <c r="L169" s="684"/>
      <c r="M169" s="589"/>
      <c r="N169" s="600"/>
      <c r="O169" s="985"/>
      <c r="P169" s="600"/>
      <c r="Q169" s="829"/>
      <c r="R169" s="600"/>
      <c r="S169" s="881">
        <f t="shared" si="52"/>
        <v>0</v>
      </c>
      <c r="T169" s="882" t="e">
        <f t="shared" si="53"/>
        <v>#DIV/0!</v>
      </c>
    </row>
    <row r="170" spans="1:24" s="148" customFormat="1" ht="35.25" customHeight="1" x14ac:dyDescent="0.25">
      <c r="A170" s="97"/>
      <c r="B170" s="801"/>
      <c r="C170" s="604"/>
      <c r="D170" s="604"/>
      <c r="E170" s="699"/>
      <c r="F170" s="851"/>
      <c r="G170" s="605"/>
      <c r="H170" s="851"/>
      <c r="I170" s="805">
        <f t="shared" ref="I170:I172" si="54">H170-F170</f>
        <v>0</v>
      </c>
      <c r="J170" s="681"/>
      <c r="K170" s="589"/>
      <c r="L170" s="684"/>
      <c r="M170" s="589"/>
      <c r="N170" s="600"/>
      <c r="O170" s="985"/>
      <c r="P170" s="600"/>
      <c r="Q170" s="829"/>
      <c r="R170" s="600"/>
      <c r="S170" s="881">
        <f t="shared" si="52"/>
        <v>0</v>
      </c>
      <c r="T170" s="882" t="e">
        <f t="shared" si="53"/>
        <v>#DIV/0!</v>
      </c>
    </row>
    <row r="171" spans="1:24" s="148" customFormat="1" ht="30" customHeight="1" x14ac:dyDescent="0.3">
      <c r="A171" s="97"/>
      <c r="B171" s="801"/>
      <c r="C171" s="802"/>
      <c r="D171" s="468"/>
      <c r="E171" s="699"/>
      <c r="F171" s="852"/>
      <c r="G171" s="579"/>
      <c r="H171" s="853"/>
      <c r="I171" s="806">
        <f t="shared" si="54"/>
        <v>0</v>
      </c>
      <c r="J171" s="730"/>
      <c r="K171" s="589"/>
      <c r="L171" s="684"/>
      <c r="M171" s="589"/>
      <c r="N171" s="600"/>
      <c r="O171" s="985"/>
      <c r="P171" s="600"/>
      <c r="Q171" s="829"/>
      <c r="R171" s="600"/>
      <c r="S171" s="881">
        <f t="shared" si="52"/>
        <v>0</v>
      </c>
      <c r="T171" s="882" t="e">
        <f t="shared" si="53"/>
        <v>#DIV/0!</v>
      </c>
    </row>
    <row r="172" spans="1:24" s="148" customFormat="1" ht="33" customHeight="1" x14ac:dyDescent="0.3">
      <c r="A172" s="97"/>
      <c r="B172" s="925"/>
      <c r="C172" s="604"/>
      <c r="D172" s="725"/>
      <c r="E172" s="803"/>
      <c r="F172" s="853"/>
      <c r="G172" s="728"/>
      <c r="H172" s="853"/>
      <c r="I172" s="807">
        <f t="shared" si="54"/>
        <v>0</v>
      </c>
      <c r="J172" s="731"/>
      <c r="K172" s="589"/>
      <c r="L172" s="684"/>
      <c r="M172" s="589"/>
      <c r="N172" s="600"/>
      <c r="O172" s="985"/>
      <c r="P172" s="600"/>
      <c r="Q172" s="829"/>
      <c r="R172" s="600"/>
      <c r="S172" s="881">
        <f t="shared" si="52"/>
        <v>0</v>
      </c>
      <c r="T172" s="882" t="e">
        <f t="shared" si="53"/>
        <v>#DIV/0!</v>
      </c>
    </row>
    <row r="173" spans="1:24" s="148" customFormat="1" ht="32.25" customHeight="1" x14ac:dyDescent="0.25">
      <c r="A173" s="97"/>
      <c r="B173" s="348"/>
      <c r="C173" s="348"/>
      <c r="D173" s="348"/>
      <c r="E173" s="489"/>
      <c r="F173" s="854"/>
      <c r="G173" s="499"/>
      <c r="H173" s="854"/>
      <c r="I173" s="102">
        <f t="shared" ref="I173:I197" si="55">H173-F173</f>
        <v>0</v>
      </c>
      <c r="J173" s="579"/>
      <c r="K173" s="589"/>
      <c r="L173" s="684"/>
      <c r="M173" s="589"/>
      <c r="N173" s="686"/>
      <c r="O173" s="981"/>
      <c r="P173" s="763"/>
      <c r="Q173" s="468"/>
      <c r="R173" s="732"/>
      <c r="S173" s="881">
        <f t="shared" ref="S173:S182" si="56">Q173+M173+K173</f>
        <v>0</v>
      </c>
      <c r="T173" s="882" t="e">
        <f t="shared" ref="T173:T182" si="57">S173/H173</f>
        <v>#DIV/0!</v>
      </c>
    </row>
    <row r="174" spans="1:24" s="148" customFormat="1" ht="19.5" customHeight="1" x14ac:dyDescent="0.25">
      <c r="A174" s="97"/>
      <c r="B174" s="348"/>
      <c r="C174" s="348"/>
      <c r="D174" s="348"/>
      <c r="E174" s="489"/>
      <c r="F174" s="854"/>
      <c r="G174" s="499"/>
      <c r="H174" s="854"/>
      <c r="I174" s="102">
        <f t="shared" si="55"/>
        <v>0</v>
      </c>
      <c r="J174" s="579"/>
      <c r="K174" s="589"/>
      <c r="L174" s="684"/>
      <c r="M174" s="589"/>
      <c r="N174" s="686"/>
      <c r="O174" s="981"/>
      <c r="P174" s="763"/>
      <c r="Q174" s="468"/>
      <c r="R174" s="732"/>
      <c r="S174" s="881">
        <f t="shared" si="56"/>
        <v>0</v>
      </c>
      <c r="T174" s="882" t="e">
        <f t="shared" si="57"/>
        <v>#DIV/0!</v>
      </c>
    </row>
    <row r="175" spans="1:24" s="148" customFormat="1" x14ac:dyDescent="0.25">
      <c r="A175" s="97"/>
      <c r="B175" s="372"/>
      <c r="C175" s="72"/>
      <c r="D175" s="152"/>
      <c r="E175" s="145"/>
      <c r="F175" s="855"/>
      <c r="G175" s="97"/>
      <c r="H175" s="859"/>
      <c r="I175" s="102">
        <f t="shared" si="55"/>
        <v>0</v>
      </c>
      <c r="J175" s="170"/>
      <c r="K175" s="211"/>
      <c r="L175" s="524"/>
      <c r="M175" s="210"/>
      <c r="N175" s="667"/>
      <c r="O175" s="978"/>
      <c r="P175" s="764"/>
      <c r="Q175" s="469"/>
      <c r="R175" s="530"/>
      <c r="S175" s="881">
        <f t="shared" si="56"/>
        <v>0</v>
      </c>
      <c r="T175" s="882" t="e">
        <f t="shared" si="57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55"/>
      <c r="G176" s="97"/>
      <c r="H176" s="859"/>
      <c r="I176" s="102">
        <f t="shared" si="55"/>
        <v>0</v>
      </c>
      <c r="J176" s="170"/>
      <c r="K176" s="211"/>
      <c r="L176" s="524"/>
      <c r="M176" s="210"/>
      <c r="N176" s="667"/>
      <c r="O176" s="978"/>
      <c r="P176" s="764"/>
      <c r="Q176" s="469"/>
      <c r="R176" s="530"/>
      <c r="S176" s="881">
        <f t="shared" si="56"/>
        <v>0</v>
      </c>
      <c r="T176" s="882" t="e">
        <f t="shared" si="57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55"/>
      <c r="G177" s="97"/>
      <c r="H177" s="859"/>
      <c r="I177" s="102">
        <f t="shared" si="55"/>
        <v>0</v>
      </c>
      <c r="J177" s="170"/>
      <c r="K177" s="211"/>
      <c r="L177" s="524"/>
      <c r="M177" s="210"/>
      <c r="N177" s="667"/>
      <c r="O177" s="978"/>
      <c r="P177" s="764"/>
      <c r="Q177" s="469"/>
      <c r="R177" s="530"/>
      <c r="S177" s="881">
        <f t="shared" si="56"/>
        <v>0</v>
      </c>
      <c r="T177" s="882" t="e">
        <f t="shared" si="57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55"/>
      <c r="G178" s="97"/>
      <c r="H178" s="859"/>
      <c r="I178" s="102">
        <f t="shared" si="55"/>
        <v>0</v>
      </c>
      <c r="J178" s="170"/>
      <c r="K178" s="211"/>
      <c r="L178" s="524"/>
      <c r="M178" s="210"/>
      <c r="N178" s="667"/>
      <c r="O178" s="978"/>
      <c r="P178" s="764"/>
      <c r="Q178" s="469"/>
      <c r="R178" s="530"/>
      <c r="S178" s="881">
        <f t="shared" si="56"/>
        <v>0</v>
      </c>
      <c r="T178" s="882" t="e">
        <f t="shared" si="57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55"/>
      <c r="G179" s="97"/>
      <c r="H179" s="859"/>
      <c r="I179" s="102">
        <f t="shared" si="55"/>
        <v>0</v>
      </c>
      <c r="J179" s="170"/>
      <c r="K179" s="211"/>
      <c r="L179" s="524"/>
      <c r="M179" s="210"/>
      <c r="N179" s="667"/>
      <c r="O179" s="978"/>
      <c r="P179" s="764"/>
      <c r="Q179" s="469"/>
      <c r="R179" s="530"/>
      <c r="S179" s="881">
        <f t="shared" si="56"/>
        <v>0</v>
      </c>
      <c r="T179" s="882" t="e">
        <f t="shared" si="57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55"/>
      <c r="G180" s="97"/>
      <c r="H180" s="859"/>
      <c r="I180" s="102">
        <f t="shared" si="55"/>
        <v>0</v>
      </c>
      <c r="J180" s="170"/>
      <c r="K180" s="211"/>
      <c r="L180" s="524"/>
      <c r="M180" s="210"/>
      <c r="N180" s="667"/>
      <c r="O180" s="978"/>
      <c r="P180" s="764"/>
      <c r="Q180" s="469"/>
      <c r="R180" s="530"/>
      <c r="S180" s="881">
        <f t="shared" si="56"/>
        <v>0</v>
      </c>
      <c r="T180" s="882" t="e">
        <f t="shared" si="57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55"/>
      <c r="G181" s="97"/>
      <c r="H181" s="859"/>
      <c r="I181" s="102">
        <f t="shared" si="55"/>
        <v>0</v>
      </c>
      <c r="J181" s="170"/>
      <c r="K181" s="211"/>
      <c r="L181" s="524"/>
      <c r="M181" s="210"/>
      <c r="N181" s="667"/>
      <c r="O181" s="978"/>
      <c r="P181" s="764"/>
      <c r="Q181" s="469"/>
      <c r="R181" s="530"/>
      <c r="S181" s="881">
        <f t="shared" si="56"/>
        <v>0</v>
      </c>
      <c r="T181" s="882" t="e">
        <f t="shared" si="57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55"/>
      <c r="G182" s="97"/>
      <c r="H182" s="859"/>
      <c r="I182" s="102">
        <f t="shared" si="55"/>
        <v>0</v>
      </c>
      <c r="J182" s="170"/>
      <c r="K182" s="211"/>
      <c r="L182" s="524"/>
      <c r="M182" s="210"/>
      <c r="N182" s="668"/>
      <c r="O182" s="978"/>
      <c r="P182" s="764"/>
      <c r="Q182" s="470"/>
      <c r="R182" s="531"/>
      <c r="S182" s="881">
        <f t="shared" si="56"/>
        <v>0</v>
      </c>
      <c r="T182" s="882" t="e">
        <f t="shared" si="57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55"/>
      <c r="G183" s="97"/>
      <c r="H183" s="859"/>
      <c r="I183" s="102">
        <f t="shared" si="55"/>
        <v>0</v>
      </c>
      <c r="J183" s="170"/>
      <c r="K183" s="211"/>
      <c r="L183" s="524"/>
      <c r="M183" s="210"/>
      <c r="N183" s="668"/>
      <c r="O183" s="978"/>
      <c r="P183" s="764"/>
      <c r="Q183" s="470"/>
      <c r="R183" s="531"/>
      <c r="S183" s="881"/>
      <c r="T183" s="881"/>
    </row>
    <row r="184" spans="1:20" s="148" customFormat="1" x14ac:dyDescent="0.25">
      <c r="A184" s="97"/>
      <c r="B184" s="74"/>
      <c r="C184" s="72"/>
      <c r="D184" s="152"/>
      <c r="E184" s="145"/>
      <c r="F184" s="855"/>
      <c r="G184" s="97"/>
      <c r="H184" s="859"/>
      <c r="I184" s="102">
        <f t="shared" si="55"/>
        <v>0</v>
      </c>
      <c r="J184" s="170"/>
      <c r="K184" s="211"/>
      <c r="L184" s="524"/>
      <c r="M184" s="210"/>
      <c r="N184" s="668"/>
      <c r="O184" s="978"/>
      <c r="P184" s="764"/>
      <c r="Q184" s="470"/>
      <c r="R184" s="531"/>
      <c r="S184" s="881"/>
      <c r="T184" s="881"/>
    </row>
    <row r="185" spans="1:20" s="148" customFormat="1" ht="16.5" thickBot="1" x14ac:dyDescent="0.3">
      <c r="A185" s="97"/>
      <c r="B185" s="74"/>
      <c r="C185" s="142"/>
      <c r="D185" s="142"/>
      <c r="E185" s="130"/>
      <c r="F185" s="839"/>
      <c r="G185" s="97"/>
      <c r="H185" s="859"/>
      <c r="I185" s="102">
        <f t="shared" si="55"/>
        <v>0</v>
      </c>
      <c r="J185" s="170"/>
      <c r="K185" s="105"/>
      <c r="L185" s="524"/>
      <c r="M185" s="70"/>
      <c r="N185" s="668"/>
      <c r="O185" s="978"/>
      <c r="P185" s="370"/>
      <c r="Q185" s="471"/>
      <c r="R185" s="532"/>
      <c r="S185" s="881">
        <f t="shared" ref="S185:S190" si="58">Q185+M185+K185</f>
        <v>0</v>
      </c>
      <c r="T185" s="881" t="e">
        <f t="shared" ref="T185:T193" si="59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39"/>
      <c r="G186" s="97"/>
      <c r="H186" s="859"/>
      <c r="I186" s="102">
        <f t="shared" si="55"/>
        <v>0</v>
      </c>
      <c r="J186" s="170"/>
      <c r="K186" s="105"/>
      <c r="L186" s="524"/>
      <c r="M186" s="70"/>
      <c r="N186" s="668"/>
      <c r="O186" s="978"/>
      <c r="P186" s="370"/>
      <c r="Q186" s="472"/>
      <c r="R186" s="533"/>
      <c r="S186" s="881">
        <f t="shared" si="58"/>
        <v>0</v>
      </c>
      <c r="T186" s="881" t="e">
        <f t="shared" si="59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39"/>
      <c r="G187" s="97"/>
      <c r="H187" s="859"/>
      <c r="I187" s="102">
        <f t="shared" si="55"/>
        <v>0</v>
      </c>
      <c r="J187" s="170"/>
      <c r="K187" s="105"/>
      <c r="L187" s="524"/>
      <c r="M187" s="70"/>
      <c r="N187" s="668"/>
      <c r="O187" s="978"/>
      <c r="P187" s="370"/>
      <c r="Q187" s="472"/>
      <c r="R187" s="533"/>
      <c r="S187" s="881">
        <f t="shared" si="58"/>
        <v>0</v>
      </c>
      <c r="T187" s="881" t="e">
        <f t="shared" si="59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39"/>
      <c r="G188" s="97"/>
      <c r="H188" s="859"/>
      <c r="I188" s="102">
        <f t="shared" si="55"/>
        <v>0</v>
      </c>
      <c r="J188" s="170"/>
      <c r="K188" s="105"/>
      <c r="L188" s="524"/>
      <c r="M188" s="70"/>
      <c r="N188" s="668"/>
      <c r="O188" s="978"/>
      <c r="P188" s="370"/>
      <c r="Q188" s="472"/>
      <c r="R188" s="534"/>
      <c r="S188" s="881">
        <f t="shared" si="58"/>
        <v>0</v>
      </c>
      <c r="T188" s="881" t="e">
        <f t="shared" si="59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39"/>
      <c r="G189" s="97"/>
      <c r="H189" s="859"/>
      <c r="I189" s="102">
        <f t="shared" si="55"/>
        <v>0</v>
      </c>
      <c r="J189" s="170"/>
      <c r="K189" s="105"/>
      <c r="L189" s="524"/>
      <c r="M189" s="70"/>
      <c r="N189" s="668"/>
      <c r="O189" s="978"/>
      <c r="P189" s="370"/>
      <c r="Q189" s="472"/>
      <c r="R189" s="534"/>
      <c r="S189" s="881">
        <f t="shared" si="58"/>
        <v>0</v>
      </c>
      <c r="T189" s="881" t="e">
        <f t="shared" si="59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39"/>
      <c r="G190" s="97"/>
      <c r="H190" s="859"/>
      <c r="I190" s="102">
        <f t="shared" si="55"/>
        <v>0</v>
      </c>
      <c r="J190" s="170"/>
      <c r="K190" s="105"/>
      <c r="L190" s="524"/>
      <c r="M190" s="70"/>
      <c r="N190" s="668"/>
      <c r="O190" s="978"/>
      <c r="P190" s="370"/>
      <c r="Q190" s="360"/>
      <c r="R190" s="535"/>
      <c r="S190" s="881">
        <f t="shared" si="58"/>
        <v>0</v>
      </c>
      <c r="T190" s="881" t="e">
        <f t="shared" si="59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39"/>
      <c r="G191" s="97"/>
      <c r="H191" s="859"/>
      <c r="I191" s="102">
        <f t="shared" si="55"/>
        <v>0</v>
      </c>
      <c r="J191" s="170"/>
      <c r="K191" s="105"/>
      <c r="L191" s="524"/>
      <c r="M191" s="70"/>
      <c r="N191" s="668"/>
      <c r="O191" s="978"/>
      <c r="P191" s="370"/>
      <c r="Q191" s="360"/>
      <c r="R191" s="535"/>
      <c r="S191" s="881">
        <f t="shared" ref="S191:S196" si="60">Q191+M191+K191</f>
        <v>0</v>
      </c>
      <c r="T191" s="881" t="e">
        <f t="shared" si="59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39"/>
      <c r="G192" s="97"/>
      <c r="H192" s="859"/>
      <c r="I192" s="102">
        <f t="shared" si="55"/>
        <v>0</v>
      </c>
      <c r="J192" s="170"/>
      <c r="K192" s="105"/>
      <c r="L192" s="524"/>
      <c r="M192" s="70"/>
      <c r="N192" s="668"/>
      <c r="O192" s="978"/>
      <c r="P192" s="370"/>
      <c r="Q192" s="360"/>
      <c r="R192" s="535"/>
      <c r="S192" s="881">
        <f t="shared" si="60"/>
        <v>0</v>
      </c>
      <c r="T192" s="881" t="e">
        <f t="shared" si="59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39"/>
      <c r="G193" s="97"/>
      <c r="H193" s="859"/>
      <c r="I193" s="102">
        <f t="shared" si="55"/>
        <v>0</v>
      </c>
      <c r="J193" s="170"/>
      <c r="K193" s="105"/>
      <c r="L193" s="524"/>
      <c r="M193" s="70"/>
      <c r="N193" s="668"/>
      <c r="O193" s="978"/>
      <c r="P193" s="370"/>
      <c r="Q193" s="360"/>
      <c r="R193" s="535"/>
      <c r="S193" s="881">
        <f t="shared" si="60"/>
        <v>0</v>
      </c>
      <c r="T193" s="881" t="e">
        <f t="shared" si="59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39"/>
      <c r="G194" s="97"/>
      <c r="H194" s="859"/>
      <c r="I194" s="102">
        <f t="shared" si="55"/>
        <v>0</v>
      </c>
      <c r="J194" s="170"/>
      <c r="K194" s="105"/>
      <c r="L194" s="524"/>
      <c r="M194" s="70"/>
      <c r="N194" s="668"/>
      <c r="O194" s="978"/>
      <c r="P194" s="370"/>
      <c r="Q194" s="360"/>
      <c r="R194" s="535"/>
      <c r="S194" s="881">
        <f t="shared" si="60"/>
        <v>0</v>
      </c>
      <c r="T194" s="881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39"/>
      <c r="G195" s="97"/>
      <c r="H195" s="859"/>
      <c r="I195" s="102">
        <f t="shared" si="55"/>
        <v>0</v>
      </c>
      <c r="J195" s="170"/>
      <c r="K195" s="105"/>
      <c r="L195" s="524"/>
      <c r="M195" s="70"/>
      <c r="N195" s="668"/>
      <c r="O195" s="978"/>
      <c r="P195" s="370"/>
      <c r="Q195" s="473"/>
      <c r="R195" s="532"/>
      <c r="S195" s="881">
        <f t="shared" si="60"/>
        <v>0</v>
      </c>
      <c r="T195" s="881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39"/>
      <c r="G196" s="97"/>
      <c r="H196" s="859"/>
      <c r="I196" s="102">
        <f t="shared" si="55"/>
        <v>0</v>
      </c>
      <c r="J196" s="170"/>
      <c r="K196" s="105"/>
      <c r="L196" s="524"/>
      <c r="M196" s="70"/>
      <c r="N196" s="668"/>
      <c r="O196" s="978"/>
      <c r="P196" s="370"/>
      <c r="Q196" s="473"/>
      <c r="R196" s="536"/>
      <c r="S196" s="881">
        <f t="shared" si="60"/>
        <v>0</v>
      </c>
      <c r="T196" s="881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09"/>
      <c r="F197" s="839"/>
      <c r="G197" s="97"/>
      <c r="H197" s="859"/>
      <c r="I197" s="102">
        <f t="shared" si="55"/>
        <v>0</v>
      </c>
      <c r="J197" s="125"/>
      <c r="K197" s="157"/>
      <c r="L197" s="525"/>
      <c r="M197" s="70"/>
      <c r="N197" s="669"/>
      <c r="O197" s="978"/>
      <c r="P197" s="370"/>
      <c r="Q197" s="360"/>
      <c r="R197" s="537"/>
      <c r="S197" s="881">
        <f>Q197+M197+K197</f>
        <v>0</v>
      </c>
      <c r="T197" s="881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56" t="s">
        <v>31</v>
      </c>
      <c r="G198" s="71">
        <f>SUM(G5:G197)</f>
        <v>1037</v>
      </c>
      <c r="H198" s="865">
        <f>SUM(H3:H197)</f>
        <v>214049.61900000004</v>
      </c>
      <c r="I198" s="423">
        <f>PIERNA!I37</f>
        <v>0</v>
      </c>
      <c r="J198" s="46"/>
      <c r="K198" s="159">
        <f>SUM(K5:K197)</f>
        <v>0</v>
      </c>
      <c r="L198" s="526"/>
      <c r="M198" s="159">
        <f>SUM(M5:M197)</f>
        <v>0</v>
      </c>
      <c r="N198" s="670"/>
      <c r="O198" s="986"/>
      <c r="P198" s="765"/>
      <c r="Q198" s="474">
        <f>SUM(Q5:Q197)</f>
        <v>0</v>
      </c>
      <c r="R198" s="538"/>
      <c r="S198" s="883">
        <f>Q198+M198+K198</f>
        <v>0</v>
      </c>
      <c r="T198" s="881"/>
    </row>
    <row r="199" spans="1:20" s="148" customFormat="1" ht="16.5" thickTop="1" x14ac:dyDescent="0.25">
      <c r="B199" s="74"/>
      <c r="C199" s="74"/>
      <c r="D199" s="97"/>
      <c r="E199" s="130"/>
      <c r="F199" s="846"/>
      <c r="G199" s="97"/>
      <c r="H199" s="846"/>
      <c r="I199" s="74"/>
      <c r="J199" s="125"/>
      <c r="L199" s="527"/>
      <c r="N199" s="671"/>
      <c r="O199" s="976"/>
      <c r="P199" s="370"/>
      <c r="Q199" s="360"/>
      <c r="R199" s="434" t="s">
        <v>42</v>
      </c>
      <c r="S199" s="400"/>
      <c r="T199" s="400"/>
    </row>
  </sheetData>
  <sortState ref="A101:AC105">
    <sortCondition ref="E99:E100"/>
  </sortState>
  <mergeCells count="12">
    <mergeCell ref="B105:B106"/>
    <mergeCell ref="E105:E106"/>
    <mergeCell ref="O105:O106"/>
    <mergeCell ref="O102:O104"/>
    <mergeCell ref="B109:B112"/>
    <mergeCell ref="E109:E112"/>
    <mergeCell ref="O109:O112"/>
    <mergeCell ref="Q1:Q2"/>
    <mergeCell ref="K1:K2"/>
    <mergeCell ref="M1:M2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 t="s">
        <v>320</v>
      </c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2"/>
      <c r="B4" s="782"/>
      <c r="C4" s="782"/>
      <c r="D4" s="782"/>
      <c r="E4" s="951"/>
      <c r="F4" s="782"/>
      <c r="G4" s="783"/>
      <c r="H4" s="783"/>
    </row>
    <row r="5" spans="1:9" ht="15.75" x14ac:dyDescent="0.25">
      <c r="A5" s="1473" t="s">
        <v>102</v>
      </c>
      <c r="B5" s="12"/>
      <c r="C5" s="503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473"/>
      <c r="B6" s="1474" t="s">
        <v>78</v>
      </c>
      <c r="C6" s="443"/>
      <c r="D6" s="130"/>
      <c r="E6" s="77"/>
      <c r="F6" s="61"/>
      <c r="G6" s="5"/>
    </row>
    <row r="7" spans="1:9" ht="15.75" x14ac:dyDescent="0.25">
      <c r="A7" s="1473"/>
      <c r="B7" s="1474"/>
      <c r="C7" s="503"/>
      <c r="D7" s="130"/>
      <c r="E7" s="58"/>
      <c r="F7" s="61"/>
      <c r="G7" s="47">
        <f>F79</f>
        <v>0</v>
      </c>
      <c r="H7" s="7">
        <f>E7-G7+E8+E6-G6+E5</f>
        <v>930.12</v>
      </c>
    </row>
    <row r="8" spans="1:9" ht="15.75" thickBot="1" x14ac:dyDescent="0.3">
      <c r="B8" s="19"/>
      <c r="C8" s="437"/>
      <c r="D8" s="130"/>
      <c r="E8" s="442"/>
      <c r="F8" s="1148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78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930.12</v>
      </c>
    </row>
    <row r="11" spans="1:9" x14ac:dyDescent="0.25">
      <c r="A11" s="185"/>
      <c r="B11" s="657">
        <f>B10-C11</f>
        <v>78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930.12</v>
      </c>
    </row>
    <row r="12" spans="1:9" x14ac:dyDescent="0.25">
      <c r="A12" s="174"/>
      <c r="B12" s="657">
        <f t="shared" ref="B12:B75" si="1">B11-C12</f>
        <v>78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930.12</v>
      </c>
    </row>
    <row r="13" spans="1:9" x14ac:dyDescent="0.25">
      <c r="A13" s="1104"/>
      <c r="B13" s="657">
        <f t="shared" si="1"/>
        <v>78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930.12</v>
      </c>
    </row>
    <row r="14" spans="1:9" x14ac:dyDescent="0.25">
      <c r="A14" s="81" t="s">
        <v>33</v>
      </c>
      <c r="B14" s="657">
        <f t="shared" si="1"/>
        <v>78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930.12</v>
      </c>
    </row>
    <row r="15" spans="1:9" x14ac:dyDescent="0.25">
      <c r="A15" s="1148"/>
      <c r="B15" s="657">
        <f t="shared" si="1"/>
        <v>78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930.12</v>
      </c>
    </row>
    <row r="16" spans="1:9" ht="15.75" customHeight="1" x14ac:dyDescent="0.25">
      <c r="A16" s="1148"/>
      <c r="B16" s="657">
        <f t="shared" si="1"/>
        <v>78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930.12</v>
      </c>
    </row>
    <row r="17" spans="1:9" ht="15.75" customHeight="1" x14ac:dyDescent="0.25">
      <c r="B17" s="657">
        <f t="shared" si="1"/>
        <v>78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930.12</v>
      </c>
    </row>
    <row r="18" spans="1:9" x14ac:dyDescent="0.25">
      <c r="B18" s="657">
        <f t="shared" si="1"/>
        <v>78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930.12</v>
      </c>
    </row>
    <row r="19" spans="1:9" x14ac:dyDescent="0.25">
      <c r="A19" s="118"/>
      <c r="B19" s="657">
        <f t="shared" si="1"/>
        <v>78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930.12</v>
      </c>
    </row>
    <row r="20" spans="1:9" x14ac:dyDescent="0.25">
      <c r="A20" s="118"/>
      <c r="B20" s="657">
        <f t="shared" si="1"/>
        <v>78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930.12</v>
      </c>
    </row>
    <row r="21" spans="1:9" x14ac:dyDescent="0.25">
      <c r="A21" s="118"/>
      <c r="B21" s="657">
        <f t="shared" si="1"/>
        <v>78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930.12</v>
      </c>
    </row>
    <row r="22" spans="1:9" x14ac:dyDescent="0.25">
      <c r="A22" s="118"/>
      <c r="B22" s="657">
        <f t="shared" si="1"/>
        <v>78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930.12</v>
      </c>
    </row>
    <row r="23" spans="1:9" x14ac:dyDescent="0.25">
      <c r="A23" s="118"/>
      <c r="B23" s="657">
        <f t="shared" si="1"/>
        <v>78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930.12</v>
      </c>
    </row>
    <row r="24" spans="1:9" x14ac:dyDescent="0.25">
      <c r="A24" s="119"/>
      <c r="B24" s="657">
        <f t="shared" si="1"/>
        <v>78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930.12</v>
      </c>
    </row>
    <row r="25" spans="1:9" x14ac:dyDescent="0.25">
      <c r="A25" s="118"/>
      <c r="B25" s="657">
        <f t="shared" si="1"/>
        <v>78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930.12</v>
      </c>
    </row>
    <row r="26" spans="1:9" x14ac:dyDescent="0.25">
      <c r="A26" s="118"/>
      <c r="B26" s="657">
        <f t="shared" si="1"/>
        <v>78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930.12</v>
      </c>
    </row>
    <row r="27" spans="1:9" x14ac:dyDescent="0.25">
      <c r="A27" s="118"/>
      <c r="B27" s="657">
        <f t="shared" si="1"/>
        <v>78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930.12</v>
      </c>
    </row>
    <row r="28" spans="1:9" x14ac:dyDescent="0.25">
      <c r="A28" s="118"/>
      <c r="B28" s="657">
        <f t="shared" si="1"/>
        <v>78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930.12</v>
      </c>
    </row>
    <row r="29" spans="1:9" x14ac:dyDescent="0.25">
      <c r="A29" s="118"/>
      <c r="B29" s="657">
        <f t="shared" si="1"/>
        <v>78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930.12</v>
      </c>
    </row>
    <row r="30" spans="1:9" x14ac:dyDescent="0.25">
      <c r="A30" s="118"/>
      <c r="B30" s="657">
        <f t="shared" si="1"/>
        <v>78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930.12</v>
      </c>
    </row>
    <row r="31" spans="1:9" x14ac:dyDescent="0.25">
      <c r="A31" s="118"/>
      <c r="B31" s="657">
        <f t="shared" si="1"/>
        <v>78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930.12</v>
      </c>
    </row>
    <row r="32" spans="1:9" x14ac:dyDescent="0.25">
      <c r="A32" s="118"/>
      <c r="B32" s="657">
        <f t="shared" si="1"/>
        <v>78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930.12</v>
      </c>
    </row>
    <row r="33" spans="1:9" x14ac:dyDescent="0.25">
      <c r="A33" s="118"/>
      <c r="B33" s="657">
        <f t="shared" si="1"/>
        <v>78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930.12</v>
      </c>
    </row>
    <row r="34" spans="1:9" x14ac:dyDescent="0.25">
      <c r="A34" s="118"/>
      <c r="B34" s="657">
        <f t="shared" si="1"/>
        <v>78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930.12</v>
      </c>
    </row>
    <row r="35" spans="1:9" x14ac:dyDescent="0.25">
      <c r="A35" s="118"/>
      <c r="B35" s="657">
        <f t="shared" si="1"/>
        <v>78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930.12</v>
      </c>
    </row>
    <row r="36" spans="1:9" x14ac:dyDescent="0.25">
      <c r="A36" s="118"/>
      <c r="B36" s="657">
        <f t="shared" si="1"/>
        <v>78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930.12</v>
      </c>
    </row>
    <row r="37" spans="1:9" x14ac:dyDescent="0.25">
      <c r="A37" s="118" t="s">
        <v>22</v>
      </c>
      <c r="B37" s="657">
        <f t="shared" si="1"/>
        <v>78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930.12</v>
      </c>
    </row>
    <row r="38" spans="1:9" x14ac:dyDescent="0.25">
      <c r="A38" s="119"/>
      <c r="B38" s="657">
        <f t="shared" si="1"/>
        <v>78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930.12</v>
      </c>
    </row>
    <row r="39" spans="1:9" x14ac:dyDescent="0.25">
      <c r="A39" s="118"/>
      <c r="B39" s="657">
        <f t="shared" si="1"/>
        <v>78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930.12</v>
      </c>
    </row>
    <row r="40" spans="1:9" x14ac:dyDescent="0.25">
      <c r="A40" s="118"/>
      <c r="B40" s="657">
        <f t="shared" si="1"/>
        <v>78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930.12</v>
      </c>
    </row>
    <row r="41" spans="1:9" x14ac:dyDescent="0.25">
      <c r="A41" s="118"/>
      <c r="B41" s="657">
        <f t="shared" si="1"/>
        <v>78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930.12</v>
      </c>
    </row>
    <row r="42" spans="1:9" x14ac:dyDescent="0.25">
      <c r="A42" s="118"/>
      <c r="B42" s="657">
        <f t="shared" si="1"/>
        <v>78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930.12</v>
      </c>
    </row>
    <row r="43" spans="1:9" x14ac:dyDescent="0.25">
      <c r="A43" s="118"/>
      <c r="B43" s="657">
        <f t="shared" si="1"/>
        <v>78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930.12</v>
      </c>
    </row>
    <row r="44" spans="1:9" x14ac:dyDescent="0.25">
      <c r="A44" s="118"/>
      <c r="B44" s="657">
        <f t="shared" si="1"/>
        <v>78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930.12</v>
      </c>
    </row>
    <row r="45" spans="1:9" x14ac:dyDescent="0.25">
      <c r="A45" s="118"/>
      <c r="B45" s="657">
        <f t="shared" si="1"/>
        <v>78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930.12</v>
      </c>
    </row>
    <row r="46" spans="1:9" x14ac:dyDescent="0.25">
      <c r="A46" s="118"/>
      <c r="B46" s="657">
        <f t="shared" si="1"/>
        <v>78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930.12</v>
      </c>
    </row>
    <row r="47" spans="1:9" x14ac:dyDescent="0.25">
      <c r="A47" s="118"/>
      <c r="B47" s="657">
        <f t="shared" si="1"/>
        <v>78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930.12</v>
      </c>
    </row>
    <row r="48" spans="1:9" x14ac:dyDescent="0.25">
      <c r="A48" s="118"/>
      <c r="B48" s="657">
        <f t="shared" si="1"/>
        <v>78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930.12</v>
      </c>
    </row>
    <row r="49" spans="1:9" x14ac:dyDescent="0.25">
      <c r="A49" s="118"/>
      <c r="B49" s="657">
        <f t="shared" si="1"/>
        <v>78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930.12</v>
      </c>
    </row>
    <row r="50" spans="1:9" x14ac:dyDescent="0.25">
      <c r="A50" s="118"/>
      <c r="B50" s="657">
        <f t="shared" si="1"/>
        <v>78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930.12</v>
      </c>
    </row>
    <row r="51" spans="1:9" x14ac:dyDescent="0.25">
      <c r="A51" s="118"/>
      <c r="B51" s="657">
        <f t="shared" si="1"/>
        <v>78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930.12</v>
      </c>
    </row>
    <row r="52" spans="1:9" x14ac:dyDescent="0.25">
      <c r="A52" s="118"/>
      <c r="B52" s="657">
        <f t="shared" si="1"/>
        <v>78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930.12</v>
      </c>
    </row>
    <row r="53" spans="1:9" x14ac:dyDescent="0.25">
      <c r="A53" s="118"/>
      <c r="B53" s="657">
        <f t="shared" si="1"/>
        <v>78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930.12</v>
      </c>
    </row>
    <row r="54" spans="1:9" x14ac:dyDescent="0.25">
      <c r="A54" s="118"/>
      <c r="B54" s="657">
        <f t="shared" si="1"/>
        <v>78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930.12</v>
      </c>
    </row>
    <row r="55" spans="1:9" x14ac:dyDescent="0.25">
      <c r="A55" s="118"/>
      <c r="B55" s="657">
        <f t="shared" si="1"/>
        <v>78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930.12</v>
      </c>
    </row>
    <row r="56" spans="1:9" x14ac:dyDescent="0.25">
      <c r="A56" s="118"/>
      <c r="B56" s="657">
        <f t="shared" si="1"/>
        <v>78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930.12</v>
      </c>
    </row>
    <row r="57" spans="1:9" x14ac:dyDescent="0.25">
      <c r="A57" s="118"/>
      <c r="B57" s="657">
        <f t="shared" si="1"/>
        <v>78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930.12</v>
      </c>
    </row>
    <row r="58" spans="1:9" x14ac:dyDescent="0.25">
      <c r="A58" s="118"/>
      <c r="B58" s="657">
        <f t="shared" si="1"/>
        <v>78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930.12</v>
      </c>
    </row>
    <row r="59" spans="1:9" x14ac:dyDescent="0.25">
      <c r="A59" s="118"/>
      <c r="B59" s="657">
        <f t="shared" si="1"/>
        <v>78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930.12</v>
      </c>
    </row>
    <row r="60" spans="1:9" x14ac:dyDescent="0.25">
      <c r="A60" s="118"/>
      <c r="B60" s="657">
        <f t="shared" si="1"/>
        <v>78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930.12</v>
      </c>
    </row>
    <row r="61" spans="1:9" x14ac:dyDescent="0.25">
      <c r="A61" s="118"/>
      <c r="B61" s="657">
        <f t="shared" si="1"/>
        <v>78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930.12</v>
      </c>
    </row>
    <row r="62" spans="1:9" x14ac:dyDescent="0.25">
      <c r="A62" s="118"/>
      <c r="B62" s="657">
        <f t="shared" si="1"/>
        <v>78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930.12</v>
      </c>
    </row>
    <row r="63" spans="1:9" x14ac:dyDescent="0.25">
      <c r="A63" s="118"/>
      <c r="B63" s="657">
        <f t="shared" si="1"/>
        <v>78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930.12</v>
      </c>
    </row>
    <row r="64" spans="1:9" x14ac:dyDescent="0.25">
      <c r="A64" s="118"/>
      <c r="B64" s="657">
        <f t="shared" si="1"/>
        <v>78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930.12</v>
      </c>
    </row>
    <row r="65" spans="1:9" x14ac:dyDescent="0.25">
      <c r="A65" s="118"/>
      <c r="B65" s="657">
        <f t="shared" si="1"/>
        <v>78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930.12</v>
      </c>
    </row>
    <row r="66" spans="1:9" x14ac:dyDescent="0.25">
      <c r="A66" s="118"/>
      <c r="B66" s="657">
        <f t="shared" si="1"/>
        <v>78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930.12</v>
      </c>
    </row>
    <row r="67" spans="1:9" x14ac:dyDescent="0.25">
      <c r="A67" s="118"/>
      <c r="B67" s="657">
        <f t="shared" si="1"/>
        <v>78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930.12</v>
      </c>
    </row>
    <row r="68" spans="1:9" x14ac:dyDescent="0.25">
      <c r="A68" s="118"/>
      <c r="B68" s="657">
        <f t="shared" si="1"/>
        <v>78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930.12</v>
      </c>
    </row>
    <row r="69" spans="1:9" x14ac:dyDescent="0.25">
      <c r="A69" s="118"/>
      <c r="B69" s="657">
        <f t="shared" si="1"/>
        <v>78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930.12</v>
      </c>
    </row>
    <row r="70" spans="1:9" x14ac:dyDescent="0.25">
      <c r="A70" s="118"/>
      <c r="B70" s="657">
        <f t="shared" si="1"/>
        <v>78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930.12</v>
      </c>
    </row>
    <row r="71" spans="1:9" x14ac:dyDescent="0.25">
      <c r="A71" s="118"/>
      <c r="B71" s="657">
        <f t="shared" si="1"/>
        <v>78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930.12</v>
      </c>
    </row>
    <row r="72" spans="1:9" x14ac:dyDescent="0.25">
      <c r="A72" s="118"/>
      <c r="B72" s="657">
        <f t="shared" si="1"/>
        <v>78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930.12</v>
      </c>
    </row>
    <row r="73" spans="1:9" x14ac:dyDescent="0.25">
      <c r="A73" s="118"/>
      <c r="B73" s="657">
        <f t="shared" si="1"/>
        <v>78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930.12</v>
      </c>
    </row>
    <row r="74" spans="1:9" x14ac:dyDescent="0.25">
      <c r="A74" s="118"/>
      <c r="B74" s="657">
        <f t="shared" si="1"/>
        <v>78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930.12</v>
      </c>
    </row>
    <row r="75" spans="1:9" x14ac:dyDescent="0.25">
      <c r="A75" s="118"/>
      <c r="B75" s="657">
        <f t="shared" si="1"/>
        <v>78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930.12</v>
      </c>
    </row>
    <row r="76" spans="1:9" x14ac:dyDescent="0.25">
      <c r="A76" s="118"/>
      <c r="B76" s="657">
        <f t="shared" ref="B76" si="4">B75-C76</f>
        <v>78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930.12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930.12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0</v>
      </c>
    </row>
    <row r="83" spans="3:6" ht="15.75" thickBot="1" x14ac:dyDescent="0.3"/>
    <row r="84" spans="3:6" ht="15.75" thickBot="1" x14ac:dyDescent="0.3">
      <c r="C84" s="1463" t="s">
        <v>11</v>
      </c>
      <c r="D84" s="1464"/>
      <c r="E84" s="56">
        <f>E6+E7-F79+E8</f>
        <v>0</v>
      </c>
      <c r="F84" s="1148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9" activePane="bottomLeft" state="frozen"/>
      <selection pane="bottomLeft" activeCell="D60" sqref="D60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75" t="s">
        <v>308</v>
      </c>
      <c r="B1" s="1475"/>
      <c r="C1" s="1475"/>
      <c r="D1" s="1475"/>
      <c r="E1" s="1475"/>
      <c r="F1" s="1475"/>
      <c r="G1" s="147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6"/>
      <c r="B4" s="1476" t="s">
        <v>67</v>
      </c>
      <c r="C4" s="230"/>
      <c r="D4" s="130"/>
      <c r="E4" s="431">
        <v>369.53</v>
      </c>
      <c r="F4" s="1209">
        <v>12</v>
      </c>
      <c r="G4" s="151"/>
      <c r="H4" s="151"/>
    </row>
    <row r="5" spans="1:10" ht="21" customHeight="1" x14ac:dyDescent="0.25">
      <c r="A5" s="1478" t="s">
        <v>189</v>
      </c>
      <c r="B5" s="1477"/>
      <c r="C5" s="230">
        <v>119</v>
      </c>
      <c r="D5" s="130">
        <v>45161</v>
      </c>
      <c r="E5" s="431">
        <v>18669.650000000001</v>
      </c>
      <c r="F5" s="1209">
        <v>642</v>
      </c>
      <c r="G5" s="5"/>
    </row>
    <row r="6" spans="1:10" ht="21" customHeight="1" x14ac:dyDescent="0.25">
      <c r="A6" s="1478"/>
      <c r="B6" s="1477"/>
      <c r="C6" s="368"/>
      <c r="D6" s="130"/>
      <c r="E6" s="432"/>
      <c r="F6" s="1209"/>
      <c r="G6" s="47">
        <f>F79</f>
        <v>7144.75</v>
      </c>
      <c r="H6" s="7">
        <f>E6-G6+E7+E5-G5+E4</f>
        <v>11894.430000000002</v>
      </c>
    </row>
    <row r="7" spans="1:10" ht="15.75" x14ac:dyDescent="0.25">
      <c r="A7" s="672"/>
      <c r="B7" s="1477"/>
      <c r="C7" s="220"/>
      <c r="D7" s="218"/>
      <c r="E7" s="431"/>
      <c r="F7" s="1209"/>
    </row>
    <row r="8" spans="1:10" ht="15.75" thickBot="1" x14ac:dyDescent="0.3">
      <c r="A8" s="406"/>
      <c r="B8" s="144"/>
      <c r="C8" s="220"/>
      <c r="D8" s="218"/>
      <c r="E8" s="431"/>
      <c r="F8" s="1209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6" t="s">
        <v>3</v>
      </c>
    </row>
    <row r="10" spans="1:10" ht="15.75" thickTop="1" x14ac:dyDescent="0.25">
      <c r="A10" s="79" t="s">
        <v>32</v>
      </c>
      <c r="B10" s="657">
        <f>F6-C10+F5+F4+F7+F8</f>
        <v>626</v>
      </c>
      <c r="C10" s="611">
        <v>28</v>
      </c>
      <c r="D10" s="553">
        <v>825.68</v>
      </c>
      <c r="E10" s="580">
        <v>45163</v>
      </c>
      <c r="F10" s="553">
        <f t="shared" ref="F10:F57" si="0">D10</f>
        <v>825.68</v>
      </c>
      <c r="G10" s="551" t="s">
        <v>262</v>
      </c>
      <c r="H10" s="552">
        <v>131</v>
      </c>
      <c r="I10" s="584">
        <f>E6-F10+E5+E4+E7+E8</f>
        <v>18213.5</v>
      </c>
      <c r="J10" s="639">
        <f>F10*H10</f>
        <v>108164.07999999999</v>
      </c>
    </row>
    <row r="11" spans="1:10" x14ac:dyDescent="0.25">
      <c r="A11" s="185"/>
      <c r="B11" s="657">
        <f>B10-C11</f>
        <v>622</v>
      </c>
      <c r="C11" s="611">
        <v>4</v>
      </c>
      <c r="D11" s="553">
        <v>119.8</v>
      </c>
      <c r="E11" s="580">
        <v>45163</v>
      </c>
      <c r="F11" s="553">
        <f t="shared" si="0"/>
        <v>119.8</v>
      </c>
      <c r="G11" s="551" t="s">
        <v>263</v>
      </c>
      <c r="H11" s="552">
        <v>131</v>
      </c>
      <c r="I11" s="584">
        <f>I10-F11</f>
        <v>18093.7</v>
      </c>
      <c r="J11" s="639">
        <f t="shared" ref="J11:J74" si="1">F11*H11</f>
        <v>15693.8</v>
      </c>
    </row>
    <row r="12" spans="1:10" x14ac:dyDescent="0.25">
      <c r="A12" s="174"/>
      <c r="B12" s="657">
        <f t="shared" ref="B12:B75" si="2">B11-C12</f>
        <v>602</v>
      </c>
      <c r="C12" s="611">
        <v>20</v>
      </c>
      <c r="D12" s="553">
        <v>606.1</v>
      </c>
      <c r="E12" s="580">
        <v>45163</v>
      </c>
      <c r="F12" s="553">
        <f t="shared" si="0"/>
        <v>606.1</v>
      </c>
      <c r="G12" s="551" t="s">
        <v>272</v>
      </c>
      <c r="H12" s="552">
        <v>119</v>
      </c>
      <c r="I12" s="584">
        <f t="shared" ref="I12:I75" si="3">I11-F12</f>
        <v>17487.600000000002</v>
      </c>
      <c r="J12" s="639">
        <f t="shared" si="1"/>
        <v>72125.900000000009</v>
      </c>
    </row>
    <row r="13" spans="1:10" x14ac:dyDescent="0.25">
      <c r="A13" s="174"/>
      <c r="B13" s="657">
        <f t="shared" si="2"/>
        <v>575</v>
      </c>
      <c r="C13" s="611">
        <v>27</v>
      </c>
      <c r="D13" s="553">
        <f>504.63+222.72</f>
        <v>727.35</v>
      </c>
      <c r="E13" s="580">
        <v>45164</v>
      </c>
      <c r="F13" s="553">
        <f t="shared" si="0"/>
        <v>727.35</v>
      </c>
      <c r="G13" s="551" t="s">
        <v>271</v>
      </c>
      <c r="H13" s="552">
        <v>131</v>
      </c>
      <c r="I13" s="584">
        <f t="shared" si="3"/>
        <v>16760.250000000004</v>
      </c>
      <c r="J13" s="639">
        <f t="shared" si="1"/>
        <v>95282.85</v>
      </c>
    </row>
    <row r="14" spans="1:10" x14ac:dyDescent="0.25">
      <c r="A14" s="81" t="s">
        <v>33</v>
      </c>
      <c r="B14" s="657">
        <f t="shared" si="2"/>
        <v>568</v>
      </c>
      <c r="C14" s="611">
        <v>7</v>
      </c>
      <c r="D14" s="553">
        <v>228.21</v>
      </c>
      <c r="E14" s="580">
        <v>45166</v>
      </c>
      <c r="F14" s="553">
        <f t="shared" si="0"/>
        <v>228.21</v>
      </c>
      <c r="G14" s="551" t="s">
        <v>270</v>
      </c>
      <c r="H14" s="552">
        <v>131</v>
      </c>
      <c r="I14" s="584">
        <f t="shared" si="3"/>
        <v>16532.040000000005</v>
      </c>
      <c r="J14" s="639">
        <f t="shared" si="1"/>
        <v>29895.510000000002</v>
      </c>
    </row>
    <row r="15" spans="1:10" x14ac:dyDescent="0.25">
      <c r="A15" s="564"/>
      <c r="B15" s="657">
        <f t="shared" si="2"/>
        <v>532</v>
      </c>
      <c r="C15" s="611">
        <v>36</v>
      </c>
      <c r="D15" s="553">
        <v>1003.45</v>
      </c>
      <c r="E15" s="580">
        <v>45166</v>
      </c>
      <c r="F15" s="553">
        <f t="shared" si="0"/>
        <v>1003.45</v>
      </c>
      <c r="G15" s="551" t="s">
        <v>273</v>
      </c>
      <c r="H15" s="552">
        <v>119</v>
      </c>
      <c r="I15" s="584">
        <f t="shared" si="3"/>
        <v>15528.590000000004</v>
      </c>
      <c r="J15" s="639">
        <f t="shared" si="1"/>
        <v>119410.55</v>
      </c>
    </row>
    <row r="16" spans="1:10" x14ac:dyDescent="0.25">
      <c r="A16" s="564"/>
      <c r="B16" s="657">
        <f t="shared" si="2"/>
        <v>522</v>
      </c>
      <c r="C16" s="611">
        <v>10</v>
      </c>
      <c r="D16" s="553">
        <v>313.93</v>
      </c>
      <c r="E16" s="580">
        <v>45167</v>
      </c>
      <c r="F16" s="553">
        <f t="shared" si="0"/>
        <v>313.93</v>
      </c>
      <c r="G16" s="551" t="s">
        <v>276</v>
      </c>
      <c r="H16" s="552">
        <v>131</v>
      </c>
      <c r="I16" s="584">
        <f t="shared" si="3"/>
        <v>15214.660000000003</v>
      </c>
      <c r="J16" s="639">
        <f t="shared" si="1"/>
        <v>41124.83</v>
      </c>
    </row>
    <row r="17" spans="1:10" x14ac:dyDescent="0.25">
      <c r="A17" s="582"/>
      <c r="B17" s="657">
        <f t="shared" si="2"/>
        <v>520</v>
      </c>
      <c r="C17" s="611">
        <v>2</v>
      </c>
      <c r="D17" s="553">
        <f>24.22+24.99</f>
        <v>49.209999999999994</v>
      </c>
      <c r="E17" s="580">
        <v>45167</v>
      </c>
      <c r="F17" s="553">
        <f t="shared" si="0"/>
        <v>49.209999999999994</v>
      </c>
      <c r="G17" s="551" t="s">
        <v>277</v>
      </c>
      <c r="H17" s="552">
        <v>131</v>
      </c>
      <c r="I17" s="584">
        <f t="shared" si="3"/>
        <v>15165.450000000004</v>
      </c>
      <c r="J17" s="639">
        <f t="shared" si="1"/>
        <v>6446.5099999999993</v>
      </c>
    </row>
    <row r="18" spans="1:10" x14ac:dyDescent="0.25">
      <c r="A18" s="582"/>
      <c r="B18" s="657">
        <f t="shared" si="2"/>
        <v>518</v>
      </c>
      <c r="C18" s="611">
        <v>2</v>
      </c>
      <c r="D18" s="553">
        <f>31.03+32.43</f>
        <v>63.46</v>
      </c>
      <c r="E18" s="580">
        <v>45168</v>
      </c>
      <c r="F18" s="553">
        <f t="shared" si="0"/>
        <v>63.46</v>
      </c>
      <c r="G18" s="551" t="s">
        <v>280</v>
      </c>
      <c r="H18" s="552">
        <v>131</v>
      </c>
      <c r="I18" s="584">
        <f t="shared" si="3"/>
        <v>15101.990000000005</v>
      </c>
      <c r="J18" s="639">
        <f t="shared" si="1"/>
        <v>8313.26</v>
      </c>
    </row>
    <row r="19" spans="1:10" x14ac:dyDescent="0.25">
      <c r="A19" s="1024"/>
      <c r="B19" s="657">
        <f t="shared" si="2"/>
        <v>508</v>
      </c>
      <c r="C19" s="611">
        <v>10</v>
      </c>
      <c r="D19" s="553">
        <v>306.52999999999997</v>
      </c>
      <c r="E19" s="580">
        <v>45168</v>
      </c>
      <c r="F19" s="553">
        <f t="shared" si="0"/>
        <v>306.52999999999997</v>
      </c>
      <c r="G19" s="551" t="s">
        <v>281</v>
      </c>
      <c r="H19" s="552">
        <v>131</v>
      </c>
      <c r="I19" s="584">
        <f t="shared" si="3"/>
        <v>14795.460000000005</v>
      </c>
      <c r="J19" s="639">
        <f t="shared" si="1"/>
        <v>40155.429999999993</v>
      </c>
    </row>
    <row r="20" spans="1:10" x14ac:dyDescent="0.25">
      <c r="A20" s="1024"/>
      <c r="B20" s="657">
        <f t="shared" si="2"/>
        <v>504</v>
      </c>
      <c r="C20" s="611">
        <v>4</v>
      </c>
      <c r="D20" s="553">
        <v>126.69</v>
      </c>
      <c r="E20" s="580">
        <v>45168</v>
      </c>
      <c r="F20" s="553">
        <f t="shared" si="0"/>
        <v>126.69</v>
      </c>
      <c r="G20" s="551" t="s">
        <v>281</v>
      </c>
      <c r="H20" s="552">
        <v>131</v>
      </c>
      <c r="I20" s="584">
        <f t="shared" si="3"/>
        <v>14668.770000000004</v>
      </c>
      <c r="J20" s="639">
        <f t="shared" si="1"/>
        <v>16596.39</v>
      </c>
    </row>
    <row r="21" spans="1:10" x14ac:dyDescent="0.25">
      <c r="A21" s="1024"/>
      <c r="B21" s="657">
        <f t="shared" si="2"/>
        <v>469</v>
      </c>
      <c r="C21" s="611">
        <v>35</v>
      </c>
      <c r="D21" s="553">
        <v>1026.18</v>
      </c>
      <c r="E21" s="580">
        <v>45169</v>
      </c>
      <c r="F21" s="553">
        <f t="shared" si="0"/>
        <v>1026.18</v>
      </c>
      <c r="G21" s="551" t="s">
        <v>284</v>
      </c>
      <c r="H21" s="552">
        <v>131</v>
      </c>
      <c r="I21" s="584">
        <f t="shared" si="3"/>
        <v>13642.590000000004</v>
      </c>
      <c r="J21" s="639">
        <f t="shared" si="1"/>
        <v>134429.58000000002</v>
      </c>
    </row>
    <row r="22" spans="1:10" x14ac:dyDescent="0.25">
      <c r="A22" s="1024"/>
      <c r="B22" s="657">
        <f t="shared" si="2"/>
        <v>466</v>
      </c>
      <c r="C22" s="611">
        <v>3</v>
      </c>
      <c r="D22" s="553">
        <v>92.26</v>
      </c>
      <c r="E22" s="580">
        <v>45169</v>
      </c>
      <c r="F22" s="553">
        <f t="shared" si="0"/>
        <v>92.26</v>
      </c>
      <c r="G22" s="551" t="s">
        <v>288</v>
      </c>
      <c r="H22" s="552">
        <v>131</v>
      </c>
      <c r="I22" s="584">
        <f t="shared" si="3"/>
        <v>13550.330000000004</v>
      </c>
      <c r="J22" s="639">
        <f t="shared" si="1"/>
        <v>12086.060000000001</v>
      </c>
    </row>
    <row r="23" spans="1:10" x14ac:dyDescent="0.25">
      <c r="A23" s="1024"/>
      <c r="B23" s="657">
        <f t="shared" si="2"/>
        <v>456</v>
      </c>
      <c r="C23" s="611">
        <v>10</v>
      </c>
      <c r="D23" s="553">
        <v>319.87</v>
      </c>
      <c r="E23" s="580">
        <v>45169</v>
      </c>
      <c r="F23" s="553">
        <f t="shared" si="0"/>
        <v>319.87</v>
      </c>
      <c r="G23" s="551" t="s">
        <v>286</v>
      </c>
      <c r="H23" s="552">
        <v>131</v>
      </c>
      <c r="I23" s="584">
        <f t="shared" si="3"/>
        <v>13230.460000000003</v>
      </c>
      <c r="J23" s="639">
        <f t="shared" si="1"/>
        <v>41902.97</v>
      </c>
    </row>
    <row r="24" spans="1:10" x14ac:dyDescent="0.25">
      <c r="A24" s="1025"/>
      <c r="B24" s="657">
        <f t="shared" si="2"/>
        <v>446</v>
      </c>
      <c r="C24" s="611">
        <v>10</v>
      </c>
      <c r="D24" s="553">
        <v>307.8</v>
      </c>
      <c r="E24" s="580">
        <v>45170</v>
      </c>
      <c r="F24" s="553">
        <f t="shared" si="0"/>
        <v>307.8</v>
      </c>
      <c r="G24" s="551" t="s">
        <v>290</v>
      </c>
      <c r="H24" s="552">
        <v>119</v>
      </c>
      <c r="I24" s="584">
        <f t="shared" si="3"/>
        <v>12922.660000000003</v>
      </c>
      <c r="J24" s="639">
        <f t="shared" si="1"/>
        <v>36628.200000000004</v>
      </c>
    </row>
    <row r="25" spans="1:10" x14ac:dyDescent="0.25">
      <c r="A25" s="1024"/>
      <c r="B25" s="657">
        <f t="shared" si="2"/>
        <v>444</v>
      </c>
      <c r="C25" s="611">
        <v>2</v>
      </c>
      <c r="D25" s="553">
        <f>25.9+26.35</f>
        <v>52.25</v>
      </c>
      <c r="E25" s="580">
        <v>45170</v>
      </c>
      <c r="F25" s="553">
        <f t="shared" si="0"/>
        <v>52.25</v>
      </c>
      <c r="G25" s="551" t="s">
        <v>292</v>
      </c>
      <c r="H25" s="552">
        <v>131</v>
      </c>
      <c r="I25" s="584">
        <f t="shared" si="3"/>
        <v>12870.410000000003</v>
      </c>
      <c r="J25" s="639">
        <f t="shared" si="1"/>
        <v>6844.75</v>
      </c>
    </row>
    <row r="26" spans="1:10" x14ac:dyDescent="0.25">
      <c r="A26" s="118"/>
      <c r="B26" s="174">
        <f t="shared" si="2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297</v>
      </c>
      <c r="H26" s="70">
        <v>131</v>
      </c>
      <c r="I26" s="102">
        <f t="shared" si="3"/>
        <v>11894.430000000004</v>
      </c>
      <c r="J26" s="17">
        <f t="shared" si="1"/>
        <v>127853.38</v>
      </c>
    </row>
    <row r="27" spans="1:10" x14ac:dyDescent="0.25">
      <c r="A27" s="118"/>
      <c r="B27" s="615">
        <f t="shared" si="2"/>
        <v>409</v>
      </c>
      <c r="C27" s="15"/>
      <c r="D27" s="68"/>
      <c r="E27" s="191"/>
      <c r="F27" s="68">
        <f t="shared" si="0"/>
        <v>0</v>
      </c>
      <c r="G27" s="69"/>
      <c r="H27" s="70"/>
      <c r="I27" s="612">
        <f t="shared" si="3"/>
        <v>11894.430000000004</v>
      </c>
      <c r="J27" s="17">
        <f t="shared" si="1"/>
        <v>0</v>
      </c>
    </row>
    <row r="28" spans="1:10" x14ac:dyDescent="0.25">
      <c r="A28" s="118"/>
      <c r="B28" s="174">
        <f t="shared" si="2"/>
        <v>409</v>
      </c>
      <c r="C28" s="15"/>
      <c r="D28" s="1375"/>
      <c r="E28" s="1376"/>
      <c r="F28" s="1375">
        <f t="shared" si="0"/>
        <v>0</v>
      </c>
      <c r="G28" s="1377"/>
      <c r="H28" s="1378"/>
      <c r="I28" s="1379">
        <f t="shared" si="3"/>
        <v>11894.430000000004</v>
      </c>
      <c r="J28" s="17">
        <f t="shared" si="1"/>
        <v>0</v>
      </c>
    </row>
    <row r="29" spans="1:10" x14ac:dyDescent="0.25">
      <c r="A29" s="118"/>
      <c r="B29" s="174">
        <f t="shared" si="2"/>
        <v>409</v>
      </c>
      <c r="C29" s="15"/>
      <c r="D29" s="1375"/>
      <c r="E29" s="1376"/>
      <c r="F29" s="1375">
        <f t="shared" si="0"/>
        <v>0</v>
      </c>
      <c r="G29" s="1377"/>
      <c r="H29" s="1378"/>
      <c r="I29" s="1379">
        <f t="shared" si="3"/>
        <v>11894.430000000004</v>
      </c>
      <c r="J29" s="17">
        <f t="shared" si="1"/>
        <v>0</v>
      </c>
    </row>
    <row r="30" spans="1:10" x14ac:dyDescent="0.25">
      <c r="A30" s="118"/>
      <c r="B30" s="174">
        <f t="shared" si="2"/>
        <v>409</v>
      </c>
      <c r="C30" s="15"/>
      <c r="D30" s="1375"/>
      <c r="E30" s="1376"/>
      <c r="F30" s="1375">
        <f t="shared" si="0"/>
        <v>0</v>
      </c>
      <c r="G30" s="1377"/>
      <c r="H30" s="1378"/>
      <c r="I30" s="1379">
        <f t="shared" si="3"/>
        <v>11894.430000000004</v>
      </c>
      <c r="J30" s="17">
        <f t="shared" si="1"/>
        <v>0</v>
      </c>
    </row>
    <row r="31" spans="1:10" x14ac:dyDescent="0.25">
      <c r="A31" s="1024"/>
      <c r="B31" s="657">
        <f t="shared" si="2"/>
        <v>409</v>
      </c>
      <c r="C31" s="611"/>
      <c r="D31" s="1380"/>
      <c r="E31" s="1381"/>
      <c r="F31" s="1380">
        <f t="shared" si="0"/>
        <v>0</v>
      </c>
      <c r="G31" s="1079"/>
      <c r="H31" s="1080"/>
      <c r="I31" s="1382">
        <f t="shared" si="3"/>
        <v>11894.430000000004</v>
      </c>
      <c r="J31" s="639">
        <f t="shared" si="1"/>
        <v>0</v>
      </c>
    </row>
    <row r="32" spans="1:10" x14ac:dyDescent="0.25">
      <c r="A32" s="1024"/>
      <c r="B32" s="657">
        <f t="shared" si="2"/>
        <v>409</v>
      </c>
      <c r="C32" s="611"/>
      <c r="D32" s="1380"/>
      <c r="E32" s="1381"/>
      <c r="F32" s="1380">
        <f t="shared" si="0"/>
        <v>0</v>
      </c>
      <c r="G32" s="1079"/>
      <c r="H32" s="1080"/>
      <c r="I32" s="1382">
        <f t="shared" si="3"/>
        <v>11894.430000000004</v>
      </c>
      <c r="J32" s="639">
        <f t="shared" si="1"/>
        <v>0</v>
      </c>
    </row>
    <row r="33" spans="1:10" x14ac:dyDescent="0.25">
      <c r="A33" s="1024"/>
      <c r="B33" s="657">
        <f t="shared" si="2"/>
        <v>409</v>
      </c>
      <c r="C33" s="611"/>
      <c r="D33" s="1380"/>
      <c r="E33" s="1381"/>
      <c r="F33" s="1380">
        <f t="shared" si="0"/>
        <v>0</v>
      </c>
      <c r="G33" s="1079"/>
      <c r="H33" s="1080"/>
      <c r="I33" s="1382">
        <f t="shared" si="3"/>
        <v>11894.430000000004</v>
      </c>
      <c r="J33" s="639">
        <f t="shared" si="1"/>
        <v>0</v>
      </c>
    </row>
    <row r="34" spans="1:10" x14ac:dyDescent="0.25">
      <c r="A34" s="1024"/>
      <c r="B34" s="657">
        <f t="shared" si="2"/>
        <v>409</v>
      </c>
      <c r="C34" s="611"/>
      <c r="D34" s="1380"/>
      <c r="E34" s="1381"/>
      <c r="F34" s="1380">
        <f t="shared" si="0"/>
        <v>0</v>
      </c>
      <c r="G34" s="1079"/>
      <c r="H34" s="1080"/>
      <c r="I34" s="1382">
        <f t="shared" si="3"/>
        <v>11894.430000000004</v>
      </c>
      <c r="J34" s="639">
        <f t="shared" si="1"/>
        <v>0</v>
      </c>
    </row>
    <row r="35" spans="1:10" x14ac:dyDescent="0.25">
      <c r="A35" s="1024"/>
      <c r="B35" s="657">
        <f t="shared" si="2"/>
        <v>409</v>
      </c>
      <c r="C35" s="611"/>
      <c r="D35" s="1380"/>
      <c r="E35" s="1381"/>
      <c r="F35" s="1380">
        <f t="shared" si="0"/>
        <v>0</v>
      </c>
      <c r="G35" s="1079"/>
      <c r="H35" s="1080"/>
      <c r="I35" s="1382">
        <f t="shared" si="3"/>
        <v>11894.430000000004</v>
      </c>
      <c r="J35" s="639">
        <f t="shared" si="1"/>
        <v>0</v>
      </c>
    </row>
    <row r="36" spans="1:10" x14ac:dyDescent="0.25">
      <c r="A36" s="1024"/>
      <c r="B36" s="657">
        <f t="shared" si="2"/>
        <v>409</v>
      </c>
      <c r="C36" s="611"/>
      <c r="D36" s="1380"/>
      <c r="E36" s="1381"/>
      <c r="F36" s="1380">
        <f t="shared" si="0"/>
        <v>0</v>
      </c>
      <c r="G36" s="1079"/>
      <c r="H36" s="1080"/>
      <c r="I36" s="1382">
        <f t="shared" si="3"/>
        <v>11894.430000000004</v>
      </c>
      <c r="J36" s="639">
        <f t="shared" si="1"/>
        <v>0</v>
      </c>
    </row>
    <row r="37" spans="1:10" x14ac:dyDescent="0.25">
      <c r="A37" s="1024" t="s">
        <v>22</v>
      </c>
      <c r="B37" s="657">
        <f t="shared" si="2"/>
        <v>409</v>
      </c>
      <c r="C37" s="611"/>
      <c r="D37" s="1380"/>
      <c r="E37" s="1381"/>
      <c r="F37" s="1380">
        <f t="shared" si="0"/>
        <v>0</v>
      </c>
      <c r="G37" s="1079"/>
      <c r="H37" s="1080"/>
      <c r="I37" s="1382">
        <f t="shared" si="3"/>
        <v>11894.430000000004</v>
      </c>
      <c r="J37" s="639">
        <f t="shared" si="1"/>
        <v>0</v>
      </c>
    </row>
    <row r="38" spans="1:10" x14ac:dyDescent="0.25">
      <c r="A38" s="1025"/>
      <c r="B38" s="657">
        <f t="shared" si="2"/>
        <v>409</v>
      </c>
      <c r="C38" s="611"/>
      <c r="D38" s="1380"/>
      <c r="E38" s="1381"/>
      <c r="F38" s="1380">
        <f t="shared" si="0"/>
        <v>0</v>
      </c>
      <c r="G38" s="1079"/>
      <c r="H38" s="1080"/>
      <c r="I38" s="1382">
        <f t="shared" si="3"/>
        <v>11894.430000000004</v>
      </c>
      <c r="J38" s="639">
        <f t="shared" si="1"/>
        <v>0</v>
      </c>
    </row>
    <row r="39" spans="1:10" x14ac:dyDescent="0.25">
      <c r="A39" s="1024"/>
      <c r="B39" s="657">
        <f t="shared" si="2"/>
        <v>409</v>
      </c>
      <c r="C39" s="611"/>
      <c r="D39" s="1380"/>
      <c r="E39" s="1381"/>
      <c r="F39" s="1380">
        <f t="shared" si="0"/>
        <v>0</v>
      </c>
      <c r="G39" s="1079"/>
      <c r="H39" s="1080"/>
      <c r="I39" s="1382">
        <f t="shared" si="3"/>
        <v>11894.430000000004</v>
      </c>
      <c r="J39" s="639">
        <f t="shared" si="1"/>
        <v>0</v>
      </c>
    </row>
    <row r="40" spans="1:10" x14ac:dyDescent="0.25">
      <c r="A40" s="118"/>
      <c r="B40" s="174">
        <f t="shared" si="2"/>
        <v>409</v>
      </c>
      <c r="C40" s="15"/>
      <c r="D40" s="1375"/>
      <c r="E40" s="1376"/>
      <c r="F40" s="1375">
        <f t="shared" si="0"/>
        <v>0</v>
      </c>
      <c r="G40" s="1377"/>
      <c r="H40" s="1378"/>
      <c r="I40" s="1379">
        <f t="shared" si="3"/>
        <v>11894.430000000004</v>
      </c>
      <c r="J40" s="17">
        <f t="shared" si="1"/>
        <v>0</v>
      </c>
    </row>
    <row r="41" spans="1:10" x14ac:dyDescent="0.25">
      <c r="A41" s="118"/>
      <c r="B41" s="174">
        <f t="shared" si="2"/>
        <v>409</v>
      </c>
      <c r="C41" s="15"/>
      <c r="D41" s="1375"/>
      <c r="E41" s="1376"/>
      <c r="F41" s="1375">
        <f t="shared" si="0"/>
        <v>0</v>
      </c>
      <c r="G41" s="1377"/>
      <c r="H41" s="1378"/>
      <c r="I41" s="1379">
        <f t="shared" si="3"/>
        <v>11894.430000000004</v>
      </c>
      <c r="J41" s="17">
        <f t="shared" si="1"/>
        <v>0</v>
      </c>
    </row>
    <row r="42" spans="1:10" x14ac:dyDescent="0.25">
      <c r="A42" s="118"/>
      <c r="B42" s="174">
        <f t="shared" si="2"/>
        <v>409</v>
      </c>
      <c r="C42" s="15"/>
      <c r="D42" s="1375"/>
      <c r="E42" s="1376"/>
      <c r="F42" s="1375">
        <f t="shared" si="0"/>
        <v>0</v>
      </c>
      <c r="G42" s="1377"/>
      <c r="H42" s="1378"/>
      <c r="I42" s="1379">
        <f t="shared" si="3"/>
        <v>11894.430000000004</v>
      </c>
      <c r="J42" s="17">
        <f t="shared" si="1"/>
        <v>0</v>
      </c>
    </row>
    <row r="43" spans="1:10" x14ac:dyDescent="0.25">
      <c r="A43" s="118"/>
      <c r="B43" s="174">
        <f t="shared" si="2"/>
        <v>409</v>
      </c>
      <c r="C43" s="15"/>
      <c r="D43" s="1375"/>
      <c r="E43" s="1376"/>
      <c r="F43" s="1375">
        <f t="shared" si="0"/>
        <v>0</v>
      </c>
      <c r="G43" s="1377"/>
      <c r="H43" s="1378"/>
      <c r="I43" s="1379">
        <f t="shared" si="3"/>
        <v>11894.430000000004</v>
      </c>
      <c r="J43" s="17">
        <f t="shared" si="1"/>
        <v>0</v>
      </c>
    </row>
    <row r="44" spans="1:10" x14ac:dyDescent="0.25">
      <c r="A44" s="118"/>
      <c r="B44" s="174">
        <f t="shared" si="2"/>
        <v>409</v>
      </c>
      <c r="C44" s="15"/>
      <c r="D44" s="1375"/>
      <c r="E44" s="1376"/>
      <c r="F44" s="1375">
        <f t="shared" si="0"/>
        <v>0</v>
      </c>
      <c r="G44" s="1377"/>
      <c r="H44" s="1378"/>
      <c r="I44" s="1379">
        <f t="shared" si="3"/>
        <v>11894.430000000004</v>
      </c>
      <c r="J44" s="17">
        <f t="shared" si="1"/>
        <v>0</v>
      </c>
    </row>
    <row r="45" spans="1:10" x14ac:dyDescent="0.25">
      <c r="A45" s="118"/>
      <c r="B45" s="174">
        <f t="shared" si="2"/>
        <v>409</v>
      </c>
      <c r="C45" s="15"/>
      <c r="D45" s="1375"/>
      <c r="E45" s="1376"/>
      <c r="F45" s="1375">
        <f t="shared" si="0"/>
        <v>0</v>
      </c>
      <c r="G45" s="1377"/>
      <c r="H45" s="1378"/>
      <c r="I45" s="1379">
        <f t="shared" si="3"/>
        <v>11894.430000000004</v>
      </c>
      <c r="J45" s="17">
        <f t="shared" si="1"/>
        <v>0</v>
      </c>
    </row>
    <row r="46" spans="1:10" x14ac:dyDescent="0.25">
      <c r="A46" s="118"/>
      <c r="B46" s="174">
        <f t="shared" si="2"/>
        <v>409</v>
      </c>
      <c r="C46" s="15"/>
      <c r="D46" s="1375"/>
      <c r="E46" s="1376"/>
      <c r="F46" s="1375">
        <f t="shared" si="0"/>
        <v>0</v>
      </c>
      <c r="G46" s="1377"/>
      <c r="H46" s="1378"/>
      <c r="I46" s="1379">
        <f t="shared" si="3"/>
        <v>11894.430000000004</v>
      </c>
      <c r="J46" s="17">
        <f t="shared" si="1"/>
        <v>0</v>
      </c>
    </row>
    <row r="47" spans="1:10" x14ac:dyDescent="0.25">
      <c r="A47" s="118"/>
      <c r="B47" s="174">
        <f t="shared" si="2"/>
        <v>409</v>
      </c>
      <c r="C47" s="15"/>
      <c r="D47" s="1375"/>
      <c r="E47" s="1376"/>
      <c r="F47" s="1375">
        <f t="shared" si="0"/>
        <v>0</v>
      </c>
      <c r="G47" s="1377"/>
      <c r="H47" s="1378"/>
      <c r="I47" s="1379">
        <f t="shared" si="3"/>
        <v>11894.430000000004</v>
      </c>
      <c r="J47" s="17">
        <f t="shared" si="1"/>
        <v>0</v>
      </c>
    </row>
    <row r="48" spans="1:10" x14ac:dyDescent="0.25">
      <c r="A48" s="118"/>
      <c r="B48" s="174">
        <f t="shared" si="2"/>
        <v>409</v>
      </c>
      <c r="C48" s="15"/>
      <c r="D48" s="1375"/>
      <c r="E48" s="1376"/>
      <c r="F48" s="1375">
        <f t="shared" si="0"/>
        <v>0</v>
      </c>
      <c r="G48" s="1377"/>
      <c r="H48" s="1378"/>
      <c r="I48" s="1379">
        <f t="shared" si="3"/>
        <v>11894.430000000004</v>
      </c>
      <c r="J48" s="17">
        <f t="shared" si="1"/>
        <v>0</v>
      </c>
    </row>
    <row r="49" spans="1:10" x14ac:dyDescent="0.25">
      <c r="A49" s="118"/>
      <c r="B49" s="174">
        <f t="shared" si="2"/>
        <v>409</v>
      </c>
      <c r="C49" s="15"/>
      <c r="D49" s="1375"/>
      <c r="E49" s="1376"/>
      <c r="F49" s="1375">
        <f t="shared" si="0"/>
        <v>0</v>
      </c>
      <c r="G49" s="1377"/>
      <c r="H49" s="1378"/>
      <c r="I49" s="1379">
        <f t="shared" si="3"/>
        <v>11894.430000000004</v>
      </c>
      <c r="J49" s="17">
        <f t="shared" si="1"/>
        <v>0</v>
      </c>
    </row>
    <row r="50" spans="1:10" x14ac:dyDescent="0.25">
      <c r="A50" s="118"/>
      <c r="B50" s="174">
        <f t="shared" si="2"/>
        <v>409</v>
      </c>
      <c r="C50" s="15"/>
      <c r="D50" s="1375"/>
      <c r="E50" s="1376"/>
      <c r="F50" s="1375">
        <f t="shared" si="0"/>
        <v>0</v>
      </c>
      <c r="G50" s="1377"/>
      <c r="H50" s="1378"/>
      <c r="I50" s="1379">
        <f t="shared" si="3"/>
        <v>11894.430000000004</v>
      </c>
      <c r="J50" s="17">
        <f t="shared" si="1"/>
        <v>0</v>
      </c>
    </row>
    <row r="51" spans="1:10" x14ac:dyDescent="0.25">
      <c r="A51" s="118"/>
      <c r="B51" s="174">
        <f t="shared" si="2"/>
        <v>409</v>
      </c>
      <c r="C51" s="15"/>
      <c r="D51" s="1375"/>
      <c r="E51" s="1376"/>
      <c r="F51" s="1375">
        <f t="shared" si="0"/>
        <v>0</v>
      </c>
      <c r="G51" s="1377"/>
      <c r="H51" s="1378"/>
      <c r="I51" s="1379">
        <f t="shared" si="3"/>
        <v>11894.430000000004</v>
      </c>
      <c r="J51" s="17">
        <f t="shared" si="1"/>
        <v>0</v>
      </c>
    </row>
    <row r="52" spans="1:10" x14ac:dyDescent="0.25">
      <c r="A52" s="118"/>
      <c r="B52" s="174">
        <f t="shared" si="2"/>
        <v>409</v>
      </c>
      <c r="C52" s="15"/>
      <c r="D52" s="1375"/>
      <c r="E52" s="1376"/>
      <c r="F52" s="1375">
        <f t="shared" si="0"/>
        <v>0</v>
      </c>
      <c r="G52" s="1377"/>
      <c r="H52" s="1378"/>
      <c r="I52" s="1379">
        <f t="shared" si="3"/>
        <v>11894.430000000004</v>
      </c>
      <c r="J52" s="17">
        <f t="shared" si="1"/>
        <v>0</v>
      </c>
    </row>
    <row r="53" spans="1:10" x14ac:dyDescent="0.25">
      <c r="A53" s="118"/>
      <c r="B53" s="174">
        <f t="shared" si="2"/>
        <v>409</v>
      </c>
      <c r="C53" s="15"/>
      <c r="D53" s="1375"/>
      <c r="E53" s="1376"/>
      <c r="F53" s="1375">
        <f t="shared" si="0"/>
        <v>0</v>
      </c>
      <c r="G53" s="1377"/>
      <c r="H53" s="1378"/>
      <c r="I53" s="1379">
        <f t="shared" si="3"/>
        <v>11894.430000000004</v>
      </c>
      <c r="J53" s="17">
        <f t="shared" si="1"/>
        <v>0</v>
      </c>
    </row>
    <row r="54" spans="1:10" x14ac:dyDescent="0.25">
      <c r="A54" s="118"/>
      <c r="B54" s="174">
        <f t="shared" si="2"/>
        <v>409</v>
      </c>
      <c r="C54" s="15"/>
      <c r="D54" s="1375"/>
      <c r="E54" s="1376"/>
      <c r="F54" s="1375">
        <f t="shared" si="0"/>
        <v>0</v>
      </c>
      <c r="G54" s="1377"/>
      <c r="H54" s="1378"/>
      <c r="I54" s="1379">
        <f t="shared" si="3"/>
        <v>11894.430000000004</v>
      </c>
      <c r="J54" s="17">
        <f t="shared" si="1"/>
        <v>0</v>
      </c>
    </row>
    <row r="55" spans="1:10" x14ac:dyDescent="0.25">
      <c r="A55" s="118"/>
      <c r="B55" s="174">
        <f t="shared" si="2"/>
        <v>409</v>
      </c>
      <c r="C55" s="15"/>
      <c r="D55" s="1375"/>
      <c r="E55" s="1376"/>
      <c r="F55" s="1375">
        <f t="shared" si="0"/>
        <v>0</v>
      </c>
      <c r="G55" s="1377"/>
      <c r="H55" s="1378"/>
      <c r="I55" s="1379">
        <f t="shared" si="3"/>
        <v>11894.430000000004</v>
      </c>
      <c r="J55" s="17">
        <f t="shared" si="1"/>
        <v>0</v>
      </c>
    </row>
    <row r="56" spans="1:10" x14ac:dyDescent="0.25">
      <c r="A56" s="118"/>
      <c r="B56" s="174">
        <f t="shared" si="2"/>
        <v>409</v>
      </c>
      <c r="C56" s="15"/>
      <c r="D56" s="1375"/>
      <c r="E56" s="1376"/>
      <c r="F56" s="1375">
        <f t="shared" si="0"/>
        <v>0</v>
      </c>
      <c r="G56" s="1377"/>
      <c r="H56" s="1378"/>
      <c r="I56" s="1379">
        <f t="shared" si="3"/>
        <v>11894.430000000004</v>
      </c>
      <c r="J56" s="17">
        <f t="shared" si="1"/>
        <v>0</v>
      </c>
    </row>
    <row r="57" spans="1:10" x14ac:dyDescent="0.25">
      <c r="A57" s="118"/>
      <c r="B57" s="174">
        <f t="shared" si="2"/>
        <v>409</v>
      </c>
      <c r="C57" s="15"/>
      <c r="D57" s="1375"/>
      <c r="E57" s="1376"/>
      <c r="F57" s="1375">
        <f t="shared" si="0"/>
        <v>0</v>
      </c>
      <c r="G57" s="1377"/>
      <c r="H57" s="1378"/>
      <c r="I57" s="1379">
        <f t="shared" si="3"/>
        <v>11894.430000000004</v>
      </c>
      <c r="J57" s="17">
        <f t="shared" si="1"/>
        <v>0</v>
      </c>
    </row>
    <row r="58" spans="1:10" x14ac:dyDescent="0.25">
      <c r="A58" s="118"/>
      <c r="B58" s="174">
        <f t="shared" si="2"/>
        <v>409</v>
      </c>
      <c r="C58" s="15"/>
      <c r="D58" s="1375"/>
      <c r="E58" s="1376"/>
      <c r="F58" s="1375">
        <v>0</v>
      </c>
      <c r="G58" s="1377"/>
      <c r="H58" s="1378"/>
      <c r="I58" s="1379">
        <f t="shared" si="3"/>
        <v>11894.430000000004</v>
      </c>
      <c r="J58" s="17">
        <f t="shared" si="1"/>
        <v>0</v>
      </c>
    </row>
    <row r="59" spans="1:10" x14ac:dyDescent="0.25">
      <c r="A59" s="118"/>
      <c r="B59" s="174">
        <f t="shared" si="2"/>
        <v>409</v>
      </c>
      <c r="C59" s="15"/>
      <c r="D59" s="1375"/>
      <c r="E59" s="1376"/>
      <c r="F59" s="1375">
        <f t="shared" ref="F59:F74" si="4">D59</f>
        <v>0</v>
      </c>
      <c r="G59" s="1377"/>
      <c r="H59" s="1378"/>
      <c r="I59" s="1379">
        <f t="shared" si="3"/>
        <v>11894.430000000004</v>
      </c>
      <c r="J59" s="17">
        <f t="shared" si="1"/>
        <v>0</v>
      </c>
    </row>
    <row r="60" spans="1:10" x14ac:dyDescent="0.25">
      <c r="A60" s="118"/>
      <c r="B60" s="174">
        <f t="shared" si="2"/>
        <v>409</v>
      </c>
      <c r="C60" s="15"/>
      <c r="D60" s="1375"/>
      <c r="E60" s="1376"/>
      <c r="F60" s="1375">
        <f t="shared" si="4"/>
        <v>0</v>
      </c>
      <c r="G60" s="1377"/>
      <c r="H60" s="1378"/>
      <c r="I60" s="1379">
        <f t="shared" si="3"/>
        <v>11894.430000000004</v>
      </c>
      <c r="J60" s="17">
        <f t="shared" si="1"/>
        <v>0</v>
      </c>
    </row>
    <row r="61" spans="1:10" x14ac:dyDescent="0.25">
      <c r="A61" s="118"/>
      <c r="B61" s="174">
        <f t="shared" si="2"/>
        <v>409</v>
      </c>
      <c r="C61" s="15"/>
      <c r="D61" s="1375"/>
      <c r="E61" s="1376"/>
      <c r="F61" s="1375">
        <f t="shared" si="4"/>
        <v>0</v>
      </c>
      <c r="G61" s="1377"/>
      <c r="H61" s="1378"/>
      <c r="I61" s="1379">
        <f t="shared" si="3"/>
        <v>11894.430000000004</v>
      </c>
      <c r="J61" s="17">
        <f t="shared" si="1"/>
        <v>0</v>
      </c>
    </row>
    <row r="62" spans="1:10" x14ac:dyDescent="0.25">
      <c r="A62" s="118"/>
      <c r="B62" s="174">
        <f t="shared" si="2"/>
        <v>409</v>
      </c>
      <c r="C62" s="15"/>
      <c r="D62" s="1375"/>
      <c r="E62" s="1376"/>
      <c r="F62" s="1375">
        <f t="shared" si="4"/>
        <v>0</v>
      </c>
      <c r="G62" s="1377"/>
      <c r="H62" s="1378"/>
      <c r="I62" s="1379">
        <f t="shared" si="3"/>
        <v>11894.430000000004</v>
      </c>
      <c r="J62" s="17">
        <f t="shared" si="1"/>
        <v>0</v>
      </c>
    </row>
    <row r="63" spans="1:10" x14ac:dyDescent="0.25">
      <c r="A63" s="118"/>
      <c r="B63" s="174">
        <f t="shared" si="2"/>
        <v>409</v>
      </c>
      <c r="C63" s="15"/>
      <c r="D63" s="1375"/>
      <c r="E63" s="1376"/>
      <c r="F63" s="1375">
        <f t="shared" si="4"/>
        <v>0</v>
      </c>
      <c r="G63" s="1377"/>
      <c r="H63" s="1378"/>
      <c r="I63" s="1379">
        <f t="shared" si="3"/>
        <v>11894.430000000004</v>
      </c>
      <c r="J63" s="17">
        <f t="shared" si="1"/>
        <v>0</v>
      </c>
    </row>
    <row r="64" spans="1:10" x14ac:dyDescent="0.25">
      <c r="A64" s="118"/>
      <c r="B64" s="174">
        <f t="shared" si="2"/>
        <v>409</v>
      </c>
      <c r="C64" s="15"/>
      <c r="D64" s="1375"/>
      <c r="E64" s="1376"/>
      <c r="F64" s="1375">
        <f t="shared" si="4"/>
        <v>0</v>
      </c>
      <c r="G64" s="1377"/>
      <c r="H64" s="1378"/>
      <c r="I64" s="1379">
        <f t="shared" si="3"/>
        <v>11894.430000000004</v>
      </c>
      <c r="J64" s="17">
        <f t="shared" si="1"/>
        <v>0</v>
      </c>
    </row>
    <row r="65" spans="1:10" x14ac:dyDescent="0.25">
      <c r="A65" s="118"/>
      <c r="B65" s="174">
        <f t="shared" si="2"/>
        <v>409</v>
      </c>
      <c r="C65" s="15"/>
      <c r="D65" s="1375"/>
      <c r="E65" s="1376"/>
      <c r="F65" s="1375">
        <f t="shared" si="4"/>
        <v>0</v>
      </c>
      <c r="G65" s="1377"/>
      <c r="H65" s="1378"/>
      <c r="I65" s="1379">
        <f t="shared" si="3"/>
        <v>11894.430000000004</v>
      </c>
      <c r="J65" s="17">
        <f t="shared" si="1"/>
        <v>0</v>
      </c>
    </row>
    <row r="66" spans="1:10" x14ac:dyDescent="0.25">
      <c r="A66" s="118"/>
      <c r="B66" s="174">
        <f t="shared" si="2"/>
        <v>409</v>
      </c>
      <c r="C66" s="15"/>
      <c r="D66" s="1375"/>
      <c r="E66" s="1376"/>
      <c r="F66" s="1375">
        <f t="shared" si="4"/>
        <v>0</v>
      </c>
      <c r="G66" s="1377"/>
      <c r="H66" s="1378"/>
      <c r="I66" s="1379">
        <f t="shared" si="3"/>
        <v>11894.430000000004</v>
      </c>
      <c r="J66" s="17">
        <f t="shared" si="1"/>
        <v>0</v>
      </c>
    </row>
    <row r="67" spans="1:10" x14ac:dyDescent="0.25">
      <c r="A67" s="118"/>
      <c r="B67" s="174">
        <f t="shared" si="2"/>
        <v>409</v>
      </c>
      <c r="C67" s="15"/>
      <c r="D67" s="1375"/>
      <c r="E67" s="1376"/>
      <c r="F67" s="1375">
        <f t="shared" si="4"/>
        <v>0</v>
      </c>
      <c r="G67" s="1377"/>
      <c r="H67" s="1378"/>
      <c r="I67" s="1379">
        <f t="shared" si="3"/>
        <v>11894.430000000004</v>
      </c>
      <c r="J67" s="17">
        <f t="shared" si="1"/>
        <v>0</v>
      </c>
    </row>
    <row r="68" spans="1:10" x14ac:dyDescent="0.25">
      <c r="A68" s="118"/>
      <c r="B68" s="174">
        <f t="shared" si="2"/>
        <v>409</v>
      </c>
      <c r="C68" s="15"/>
      <c r="D68" s="1375"/>
      <c r="E68" s="1376"/>
      <c r="F68" s="1375">
        <f t="shared" si="4"/>
        <v>0</v>
      </c>
      <c r="G68" s="1377"/>
      <c r="H68" s="1378"/>
      <c r="I68" s="1379">
        <f t="shared" si="3"/>
        <v>11894.430000000004</v>
      </c>
      <c r="J68" s="17">
        <f t="shared" si="1"/>
        <v>0</v>
      </c>
    </row>
    <row r="69" spans="1:10" x14ac:dyDescent="0.25">
      <c r="A69" s="118"/>
      <c r="B69" s="174">
        <f t="shared" si="2"/>
        <v>409</v>
      </c>
      <c r="C69" s="15"/>
      <c r="D69" s="1375"/>
      <c r="E69" s="1376"/>
      <c r="F69" s="1375">
        <f t="shared" si="4"/>
        <v>0</v>
      </c>
      <c r="G69" s="1377"/>
      <c r="H69" s="1378"/>
      <c r="I69" s="1379">
        <f t="shared" si="3"/>
        <v>11894.430000000004</v>
      </c>
      <c r="J69" s="17">
        <f t="shared" si="1"/>
        <v>0</v>
      </c>
    </row>
    <row r="70" spans="1:10" x14ac:dyDescent="0.25">
      <c r="A70" s="118"/>
      <c r="B70" s="174">
        <f t="shared" si="2"/>
        <v>409</v>
      </c>
      <c r="C70" s="15"/>
      <c r="D70" s="1375"/>
      <c r="E70" s="1376"/>
      <c r="F70" s="1375">
        <f t="shared" si="4"/>
        <v>0</v>
      </c>
      <c r="G70" s="1377"/>
      <c r="H70" s="1378"/>
      <c r="I70" s="1379">
        <f t="shared" si="3"/>
        <v>11894.430000000004</v>
      </c>
      <c r="J70" s="17">
        <f t="shared" si="1"/>
        <v>0</v>
      </c>
    </row>
    <row r="71" spans="1:10" x14ac:dyDescent="0.25">
      <c r="A71" s="118"/>
      <c r="B71" s="174">
        <f t="shared" si="2"/>
        <v>409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11894.430000000004</v>
      </c>
      <c r="J71" s="17">
        <f t="shared" si="1"/>
        <v>0</v>
      </c>
    </row>
    <row r="72" spans="1:10" x14ac:dyDescent="0.25">
      <c r="A72" s="118"/>
      <c r="B72" s="174">
        <f t="shared" si="2"/>
        <v>409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11894.430000000004</v>
      </c>
      <c r="J72" s="17">
        <f t="shared" si="1"/>
        <v>0</v>
      </c>
    </row>
    <row r="73" spans="1:10" x14ac:dyDescent="0.25">
      <c r="A73" s="118"/>
      <c r="B73" s="174">
        <f t="shared" si="2"/>
        <v>409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11894.430000000004</v>
      </c>
      <c r="J73" s="17">
        <f t="shared" si="1"/>
        <v>0</v>
      </c>
    </row>
    <row r="74" spans="1:10" x14ac:dyDescent="0.25">
      <c r="A74" s="118"/>
      <c r="B74" s="174">
        <f t="shared" si="2"/>
        <v>409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11894.430000000004</v>
      </c>
      <c r="J74" s="17">
        <f t="shared" si="1"/>
        <v>0</v>
      </c>
    </row>
    <row r="75" spans="1:10" x14ac:dyDescent="0.25">
      <c r="A75" s="118"/>
      <c r="B75" s="174">
        <f t="shared" si="2"/>
        <v>409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11894.430000000004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409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11894.430000000004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11894.430000000004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245</v>
      </c>
      <c r="D79" s="6">
        <f>SUM(D10:D78)</f>
        <v>7144.75</v>
      </c>
      <c r="F79" s="6">
        <f>SUM(F10:F78)</f>
        <v>7144.75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409</v>
      </c>
    </row>
    <row r="83" spans="3:6" ht="15.75" thickBot="1" x14ac:dyDescent="0.3"/>
    <row r="84" spans="3:6" ht="15.75" thickBot="1" x14ac:dyDescent="0.3">
      <c r="C84" s="1463" t="s">
        <v>11</v>
      </c>
      <c r="D84" s="1464"/>
      <c r="E84" s="56">
        <f>E5+E6-F79+E7+E4</f>
        <v>11894.430000000002</v>
      </c>
      <c r="F84" s="1209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68"/>
      <c r="B5" s="1468"/>
      <c r="C5" s="216"/>
      <c r="D5" s="566"/>
      <c r="E5" s="631"/>
      <c r="F5" s="651"/>
      <c r="G5" s="5"/>
    </row>
    <row r="6" spans="1:10" x14ac:dyDescent="0.25">
      <c r="A6" s="1468"/>
      <c r="B6" s="1468"/>
      <c r="C6" s="359"/>
      <c r="D6" s="566"/>
      <c r="E6" s="696"/>
      <c r="F6" s="651"/>
      <c r="G6" s="47"/>
      <c r="H6" s="7">
        <f>E6-G6+E7+E5-G5</f>
        <v>0</v>
      </c>
    </row>
    <row r="7" spans="1:10" ht="15.75" thickBot="1" x14ac:dyDescent="0.3">
      <c r="A7" s="1468"/>
      <c r="B7" s="939"/>
      <c r="C7" s="1081"/>
      <c r="D7" s="695"/>
      <c r="E7" s="631"/>
      <c r="F7" s="65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10" x14ac:dyDescent="0.25">
      <c r="A10" s="1037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  <c r="J10" s="582"/>
    </row>
    <row r="11" spans="1:10" x14ac:dyDescent="0.25">
      <c r="A11" s="657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  <c r="J11" s="582"/>
    </row>
    <row r="12" spans="1:10" x14ac:dyDescent="0.25">
      <c r="A12" s="657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  <c r="J12" s="582"/>
    </row>
    <row r="13" spans="1:10" x14ac:dyDescent="0.25">
      <c r="A13" s="900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  <c r="J13" s="582"/>
    </row>
    <row r="14" spans="1:10" x14ac:dyDescent="0.25">
      <c r="A14" s="564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  <c r="J14" s="582"/>
    </row>
    <row r="15" spans="1:10" x14ac:dyDescent="0.25">
      <c r="A15" s="564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  <c r="J15" s="582"/>
    </row>
    <row r="16" spans="1:10" x14ac:dyDescent="0.25">
      <c r="A16" s="582"/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  <c r="J16" s="582"/>
    </row>
    <row r="17" spans="1:10" x14ac:dyDescent="0.25">
      <c r="A17" s="582"/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  <c r="J17" s="582"/>
    </row>
    <row r="18" spans="1:10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10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10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10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10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10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10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10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10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10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10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10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10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10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10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957"/>
      <c r="E34" s="1082"/>
      <c r="F34" s="708"/>
      <c r="G34" s="710"/>
      <c r="H34" s="552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E5+E6-F35+E7</f>
        <v>0</v>
      </c>
      <c r="F40" s="1035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65" t="s">
        <v>52</v>
      </c>
      <c r="B5" s="1479" t="s">
        <v>88</v>
      </c>
      <c r="C5" s="216"/>
      <c r="D5" s="130"/>
      <c r="E5" s="77"/>
      <c r="F5" s="61"/>
      <c r="G5" s="5"/>
    </row>
    <row r="6" spans="1:9" x14ac:dyDescent="0.25">
      <c r="A6" s="1465"/>
      <c r="B6" s="1479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6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9" x14ac:dyDescent="0.25">
      <c r="A10" s="185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</row>
    <row r="12" spans="1:9" x14ac:dyDescent="0.25">
      <c r="A12" s="174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9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9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1004"/>
      <c r="E34" s="1005"/>
      <c r="F34" s="1006"/>
      <c r="G34" s="1007"/>
      <c r="H34" s="787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75" t="s">
        <v>309</v>
      </c>
      <c r="B1" s="1475"/>
      <c r="C1" s="1475"/>
      <c r="D1" s="1475"/>
      <c r="E1" s="1475"/>
      <c r="F1" s="1475"/>
      <c r="G1" s="1475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65" t="s">
        <v>80</v>
      </c>
      <c r="B5" s="1480" t="s">
        <v>183</v>
      </c>
      <c r="C5" s="360">
        <v>49</v>
      </c>
      <c r="D5" s="215">
        <v>45139</v>
      </c>
      <c r="E5" s="869">
        <v>15</v>
      </c>
      <c r="F5" s="61">
        <v>1</v>
      </c>
      <c r="G5" s="5"/>
      <c r="H5" t="s">
        <v>41</v>
      </c>
    </row>
    <row r="6" spans="1:10" ht="15.75" x14ac:dyDescent="0.25">
      <c r="A6" s="1465"/>
      <c r="B6" s="1480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0" t="s">
        <v>2</v>
      </c>
      <c r="F9" s="771" t="s">
        <v>9</v>
      </c>
      <c r="G9" s="772" t="s">
        <v>15</v>
      </c>
      <c r="H9" s="773"/>
      <c r="I9" s="582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0">
        <v>45140</v>
      </c>
      <c r="F10" s="553">
        <f t="shared" ref="F10:F33" si="0">D10</f>
        <v>15</v>
      </c>
      <c r="G10" s="551" t="s">
        <v>200</v>
      </c>
      <c r="H10" s="552">
        <v>51</v>
      </c>
      <c r="I10" s="581">
        <f>E4+E5+E6+E7-F10+E8</f>
        <v>1005</v>
      </c>
      <c r="J10" s="582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0">
        <v>45150</v>
      </c>
      <c r="F11" s="553">
        <f t="shared" si="0"/>
        <v>300</v>
      </c>
      <c r="G11" s="551" t="s">
        <v>204</v>
      </c>
      <c r="H11" s="552">
        <v>51</v>
      </c>
      <c r="I11" s="581">
        <f>I10-F11</f>
        <v>705</v>
      </c>
      <c r="J11" s="582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0">
        <v>45155</v>
      </c>
      <c r="F12" s="553">
        <f t="shared" si="0"/>
        <v>60</v>
      </c>
      <c r="G12" s="551" t="s">
        <v>243</v>
      </c>
      <c r="H12" s="552">
        <v>51</v>
      </c>
      <c r="I12" s="581">
        <f t="shared" ref="I12:I30" si="2">I11-F12</f>
        <v>645</v>
      </c>
      <c r="J12" s="582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0">
        <v>45160</v>
      </c>
      <c r="F13" s="553">
        <f t="shared" si="0"/>
        <v>180</v>
      </c>
      <c r="G13" s="551" t="s">
        <v>254</v>
      </c>
      <c r="H13" s="552">
        <v>51</v>
      </c>
      <c r="I13" s="581">
        <f t="shared" si="2"/>
        <v>465</v>
      </c>
      <c r="J13" s="582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0">
        <v>45166</v>
      </c>
      <c r="F14" s="553">
        <f t="shared" si="0"/>
        <v>60</v>
      </c>
      <c r="G14" s="551" t="s">
        <v>275</v>
      </c>
      <c r="H14" s="552">
        <v>51</v>
      </c>
      <c r="I14" s="581">
        <f t="shared" si="2"/>
        <v>405</v>
      </c>
      <c r="J14" s="582"/>
    </row>
    <row r="15" spans="1:10" x14ac:dyDescent="0.25">
      <c r="A15" s="72"/>
      <c r="B15" s="1383">
        <f t="shared" si="1"/>
        <v>27</v>
      </c>
      <c r="C15" s="15"/>
      <c r="D15" s="68"/>
      <c r="E15" s="580"/>
      <c r="F15" s="553">
        <f t="shared" si="0"/>
        <v>0</v>
      </c>
      <c r="G15" s="551"/>
      <c r="H15" s="552"/>
      <c r="I15" s="1384">
        <f t="shared" si="2"/>
        <v>405</v>
      </c>
      <c r="J15" s="582"/>
    </row>
    <row r="16" spans="1:10" x14ac:dyDescent="0.25">
      <c r="B16" s="221">
        <f t="shared" si="1"/>
        <v>27</v>
      </c>
      <c r="C16" s="15"/>
      <c r="D16" s="1375"/>
      <c r="E16" s="1381"/>
      <c r="F16" s="1380">
        <f t="shared" si="0"/>
        <v>0</v>
      </c>
      <c r="G16" s="1079"/>
      <c r="H16" s="1080"/>
      <c r="I16" s="581">
        <f t="shared" si="2"/>
        <v>405</v>
      </c>
      <c r="J16" s="582"/>
    </row>
    <row r="17" spans="1:10" x14ac:dyDescent="0.25">
      <c r="B17" s="221">
        <f t="shared" si="1"/>
        <v>27</v>
      </c>
      <c r="C17" s="15"/>
      <c r="D17" s="1375"/>
      <c r="E17" s="1381"/>
      <c r="F17" s="1380">
        <f t="shared" si="0"/>
        <v>0</v>
      </c>
      <c r="G17" s="1079"/>
      <c r="H17" s="1080"/>
      <c r="I17" s="581">
        <f t="shared" si="2"/>
        <v>405</v>
      </c>
      <c r="J17" s="582"/>
    </row>
    <row r="18" spans="1:10" x14ac:dyDescent="0.25">
      <c r="A18" s="118"/>
      <c r="B18" s="221">
        <f t="shared" si="1"/>
        <v>27</v>
      </c>
      <c r="C18" s="15"/>
      <c r="D18" s="1375"/>
      <c r="E18" s="1381"/>
      <c r="F18" s="1380">
        <f t="shared" si="0"/>
        <v>0</v>
      </c>
      <c r="G18" s="1079"/>
      <c r="H18" s="1080"/>
      <c r="I18" s="581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1375"/>
      <c r="E19" s="1381"/>
      <c r="F19" s="1380">
        <f t="shared" si="0"/>
        <v>0</v>
      </c>
      <c r="G19" s="1079"/>
      <c r="H19" s="1080"/>
      <c r="I19" s="581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1375"/>
      <c r="E20" s="1381"/>
      <c r="F20" s="1380">
        <f t="shared" si="0"/>
        <v>0</v>
      </c>
      <c r="G20" s="1079"/>
      <c r="H20" s="1080"/>
      <c r="I20" s="581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1375"/>
      <c r="E21" s="1381"/>
      <c r="F21" s="1380">
        <f t="shared" si="0"/>
        <v>0</v>
      </c>
      <c r="G21" s="1079"/>
      <c r="H21" s="1080"/>
      <c r="I21" s="581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1375"/>
      <c r="E22" s="1381"/>
      <c r="F22" s="1380">
        <f t="shared" si="0"/>
        <v>0</v>
      </c>
      <c r="G22" s="1079"/>
      <c r="H22" s="1080"/>
      <c r="I22" s="581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1375"/>
      <c r="E23" s="1381"/>
      <c r="F23" s="1380">
        <f t="shared" si="0"/>
        <v>0</v>
      </c>
      <c r="G23" s="1079"/>
      <c r="H23" s="1080"/>
      <c r="I23" s="581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1375"/>
      <c r="E24" s="1381"/>
      <c r="F24" s="1380">
        <f t="shared" si="0"/>
        <v>0</v>
      </c>
      <c r="G24" s="1079"/>
      <c r="H24" s="1080"/>
      <c r="I24" s="581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1375"/>
      <c r="E25" s="1376"/>
      <c r="F25" s="1375">
        <f t="shared" si="0"/>
        <v>0</v>
      </c>
      <c r="G25" s="1377"/>
      <c r="H25" s="1378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1375"/>
      <c r="E26" s="1376"/>
      <c r="F26" s="1375">
        <f t="shared" si="0"/>
        <v>0</v>
      </c>
      <c r="G26" s="1377"/>
      <c r="H26" s="1378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1375"/>
      <c r="E27" s="1376"/>
      <c r="F27" s="1375">
        <v>0</v>
      </c>
      <c r="G27" s="1377"/>
      <c r="H27" s="1378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1375"/>
      <c r="E28" s="1376"/>
      <c r="F28" s="1375">
        <f t="shared" si="0"/>
        <v>0</v>
      </c>
      <c r="G28" s="1377"/>
      <c r="H28" s="1378"/>
      <c r="I28" s="194">
        <f t="shared" si="2"/>
        <v>405</v>
      </c>
    </row>
    <row r="29" spans="1:10" x14ac:dyDescent="0.25">
      <c r="A29" s="118"/>
      <c r="B29" s="221"/>
      <c r="C29" s="15"/>
      <c r="D29" s="1375"/>
      <c r="E29" s="1376"/>
      <c r="F29" s="1375">
        <f t="shared" si="0"/>
        <v>0</v>
      </c>
      <c r="G29" s="1377"/>
      <c r="H29" s="1378"/>
      <c r="I29" s="194">
        <f t="shared" si="2"/>
        <v>405</v>
      </c>
    </row>
    <row r="30" spans="1:10" x14ac:dyDescent="0.25">
      <c r="A30" s="118"/>
      <c r="B30" s="221"/>
      <c r="C30" s="15"/>
      <c r="D30" s="1375"/>
      <c r="E30" s="1376"/>
      <c r="F30" s="1375">
        <f t="shared" si="0"/>
        <v>0</v>
      </c>
      <c r="G30" s="1377"/>
      <c r="H30" s="1378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O5" sqref="O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4"/>
  </cols>
  <sheetData>
    <row r="1" spans="1:19" ht="40.5" x14ac:dyDescent="0.55000000000000004">
      <c r="A1" s="1475" t="s">
        <v>310</v>
      </c>
      <c r="B1" s="1475"/>
      <c r="C1" s="1475"/>
      <c r="D1" s="1475"/>
      <c r="E1" s="1475"/>
      <c r="F1" s="1475"/>
      <c r="G1" s="1475"/>
      <c r="H1" s="11">
        <v>1</v>
      </c>
      <c r="I1" s="493"/>
      <c r="K1" s="1461" t="s">
        <v>333</v>
      </c>
      <c r="L1" s="1461"/>
      <c r="M1" s="1461"/>
      <c r="N1" s="1461"/>
      <c r="O1" s="1461"/>
      <c r="P1" s="1461"/>
      <c r="Q1" s="1461"/>
      <c r="R1" s="11">
        <v>1</v>
      </c>
      <c r="S1" s="493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5"/>
    </row>
    <row r="4" spans="1:19" ht="15.75" customHeight="1" thickTop="1" x14ac:dyDescent="0.25">
      <c r="A4" s="12"/>
      <c r="B4" s="1481" t="s">
        <v>184</v>
      </c>
      <c r="C4" s="368">
        <v>58</v>
      </c>
      <c r="D4" s="1238">
        <v>45140</v>
      </c>
      <c r="E4" s="58">
        <v>2019.61</v>
      </c>
      <c r="F4" s="61">
        <v>76</v>
      </c>
      <c r="G4" s="151"/>
      <c r="H4" s="151"/>
      <c r="I4" s="495"/>
      <c r="K4" s="12"/>
      <c r="L4" s="1481" t="s">
        <v>184</v>
      </c>
      <c r="M4" s="368"/>
      <c r="N4" s="1238"/>
      <c r="O4" s="58"/>
      <c r="P4" s="61"/>
      <c r="Q4" s="151"/>
      <c r="R4" s="151"/>
      <c r="S4" s="495"/>
    </row>
    <row r="5" spans="1:19" ht="15" customHeight="1" x14ac:dyDescent="0.25">
      <c r="A5" s="1465" t="s">
        <v>52</v>
      </c>
      <c r="B5" s="1482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465" t="s">
        <v>52</v>
      </c>
      <c r="L5" s="1482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465"/>
      <c r="B6" s="1482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  <c r="K6" s="1465"/>
      <c r="L6" s="1482"/>
      <c r="M6" s="424"/>
      <c r="N6" s="215"/>
      <c r="O6" s="77"/>
      <c r="P6" s="61"/>
      <c r="Q6" s="47">
        <f>P35</f>
        <v>0</v>
      </c>
      <c r="R6" s="7">
        <f>O6-Q6+O7+O5-Q5+O4+O8</f>
        <v>321.57</v>
      </c>
      <c r="S6" s="496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791">
        <f>F4+F5+F6+F7-C10+F8</f>
        <v>140</v>
      </c>
      <c r="C10" s="611">
        <v>10</v>
      </c>
      <c r="D10" s="553">
        <v>266.60000000000002</v>
      </c>
      <c r="E10" s="580">
        <v>45140</v>
      </c>
      <c r="F10" s="553">
        <f t="shared" ref="F10:F26" si="0">D10</f>
        <v>266.60000000000002</v>
      </c>
      <c r="G10" s="551" t="s">
        <v>200</v>
      </c>
      <c r="H10" s="552">
        <v>60</v>
      </c>
      <c r="I10" s="583">
        <f>E4+E5+E6+E7-F10+E8</f>
        <v>3780.7000000000003</v>
      </c>
      <c r="K10" s="79" t="s">
        <v>32</v>
      </c>
      <c r="L10" s="791">
        <f>P4+P5+P6+P7-M10+P8</f>
        <v>13</v>
      </c>
      <c r="M10" s="611"/>
      <c r="N10" s="553"/>
      <c r="O10" s="580"/>
      <c r="P10" s="553">
        <f t="shared" ref="P10:P26" si="1">N10</f>
        <v>0</v>
      </c>
      <c r="Q10" s="551"/>
      <c r="R10" s="552"/>
      <c r="S10" s="583">
        <f>O4+O5+O6+O7-P10+O8</f>
        <v>321.57</v>
      </c>
    </row>
    <row r="11" spans="1:19" x14ac:dyDescent="0.25">
      <c r="A11" s="185"/>
      <c r="B11" s="791">
        <f>B10-C11</f>
        <v>136</v>
      </c>
      <c r="C11" s="611">
        <v>4</v>
      </c>
      <c r="D11" s="553">
        <v>102.45</v>
      </c>
      <c r="E11" s="580">
        <v>45143</v>
      </c>
      <c r="F11" s="553">
        <f t="shared" si="0"/>
        <v>102.45</v>
      </c>
      <c r="G11" s="551" t="s">
        <v>209</v>
      </c>
      <c r="H11" s="552">
        <v>61</v>
      </c>
      <c r="I11" s="583">
        <f>I10-F11</f>
        <v>3678.2500000000005</v>
      </c>
      <c r="K11" s="185"/>
      <c r="L11" s="791">
        <f>L10-M11</f>
        <v>13</v>
      </c>
      <c r="M11" s="611"/>
      <c r="N11" s="553"/>
      <c r="O11" s="580"/>
      <c r="P11" s="553">
        <f t="shared" si="1"/>
        <v>0</v>
      </c>
      <c r="Q11" s="551"/>
      <c r="R11" s="552"/>
      <c r="S11" s="583">
        <f>S10-P11</f>
        <v>321.57</v>
      </c>
    </row>
    <row r="12" spans="1:19" x14ac:dyDescent="0.25">
      <c r="A12" s="174"/>
      <c r="B12" s="791">
        <f t="shared" ref="B12:B33" si="2">B11-C12</f>
        <v>128</v>
      </c>
      <c r="C12" s="611">
        <v>8</v>
      </c>
      <c r="D12" s="553">
        <v>230.87</v>
      </c>
      <c r="E12" s="580">
        <v>45145</v>
      </c>
      <c r="F12" s="553">
        <f t="shared" si="0"/>
        <v>230.87</v>
      </c>
      <c r="G12" s="551" t="s">
        <v>206</v>
      </c>
      <c r="H12" s="552">
        <v>61</v>
      </c>
      <c r="I12" s="583">
        <f t="shared" ref="I12:I33" si="3">I11-F12</f>
        <v>3447.3800000000006</v>
      </c>
      <c r="K12" s="174"/>
      <c r="L12" s="791">
        <f t="shared" ref="L12:L33" si="4">L11-M12</f>
        <v>13</v>
      </c>
      <c r="M12" s="611"/>
      <c r="N12" s="553"/>
      <c r="O12" s="580"/>
      <c r="P12" s="553">
        <f t="shared" si="1"/>
        <v>0</v>
      </c>
      <c r="Q12" s="551"/>
      <c r="R12" s="552"/>
      <c r="S12" s="583">
        <f t="shared" ref="S12:S33" si="5">S11-P12</f>
        <v>321.57</v>
      </c>
    </row>
    <row r="13" spans="1:19" x14ac:dyDescent="0.25">
      <c r="A13" s="81" t="s">
        <v>33</v>
      </c>
      <c r="B13" s="791">
        <f t="shared" si="2"/>
        <v>124</v>
      </c>
      <c r="C13" s="611">
        <v>4</v>
      </c>
      <c r="D13" s="553">
        <v>112.39</v>
      </c>
      <c r="E13" s="580">
        <v>45146</v>
      </c>
      <c r="F13" s="553">
        <f t="shared" si="0"/>
        <v>112.39</v>
      </c>
      <c r="G13" s="551" t="s">
        <v>217</v>
      </c>
      <c r="H13" s="552">
        <v>61</v>
      </c>
      <c r="I13" s="583">
        <f t="shared" si="3"/>
        <v>3334.9900000000007</v>
      </c>
      <c r="J13" s="582"/>
      <c r="K13" s="81" t="s">
        <v>33</v>
      </c>
      <c r="L13" s="791">
        <f t="shared" si="4"/>
        <v>13</v>
      </c>
      <c r="M13" s="611"/>
      <c r="N13" s="553"/>
      <c r="O13" s="580"/>
      <c r="P13" s="553">
        <f t="shared" si="1"/>
        <v>0</v>
      </c>
      <c r="Q13" s="551"/>
      <c r="R13" s="552"/>
      <c r="S13" s="583">
        <f t="shared" si="5"/>
        <v>321.57</v>
      </c>
    </row>
    <row r="14" spans="1:19" x14ac:dyDescent="0.25">
      <c r="A14" s="72"/>
      <c r="B14" s="791">
        <f t="shared" si="2"/>
        <v>112</v>
      </c>
      <c r="C14" s="611">
        <v>12</v>
      </c>
      <c r="D14" s="553">
        <v>312.83</v>
      </c>
      <c r="E14" s="580">
        <v>45149</v>
      </c>
      <c r="F14" s="553">
        <f t="shared" si="0"/>
        <v>312.83</v>
      </c>
      <c r="G14" s="551" t="s">
        <v>223</v>
      </c>
      <c r="H14" s="552">
        <v>61</v>
      </c>
      <c r="I14" s="583">
        <f t="shared" si="3"/>
        <v>3022.1600000000008</v>
      </c>
      <c r="J14" s="582"/>
      <c r="K14" s="1209"/>
      <c r="L14" s="791">
        <f t="shared" si="4"/>
        <v>13</v>
      </c>
      <c r="M14" s="611"/>
      <c r="N14" s="553"/>
      <c r="O14" s="580"/>
      <c r="P14" s="553">
        <f t="shared" si="1"/>
        <v>0</v>
      </c>
      <c r="Q14" s="551"/>
      <c r="R14" s="552"/>
      <c r="S14" s="583">
        <f t="shared" si="5"/>
        <v>321.57</v>
      </c>
    </row>
    <row r="15" spans="1:19" x14ac:dyDescent="0.25">
      <c r="A15" s="72"/>
      <c r="B15" s="791">
        <f t="shared" si="2"/>
        <v>89</v>
      </c>
      <c r="C15" s="611">
        <v>23</v>
      </c>
      <c r="D15" s="553">
        <v>642.11</v>
      </c>
      <c r="E15" s="580">
        <v>45151</v>
      </c>
      <c r="F15" s="553">
        <f t="shared" si="0"/>
        <v>642.11</v>
      </c>
      <c r="G15" s="551" t="s">
        <v>225</v>
      </c>
      <c r="H15" s="552">
        <v>61</v>
      </c>
      <c r="I15" s="583">
        <f t="shared" si="3"/>
        <v>2380.0500000000006</v>
      </c>
      <c r="J15" s="582"/>
      <c r="K15" s="1209"/>
      <c r="L15" s="791">
        <f t="shared" si="4"/>
        <v>13</v>
      </c>
      <c r="M15" s="611"/>
      <c r="N15" s="553"/>
      <c r="O15" s="580"/>
      <c r="P15" s="553">
        <f t="shared" si="1"/>
        <v>0</v>
      </c>
      <c r="Q15" s="551"/>
      <c r="R15" s="552"/>
      <c r="S15" s="583">
        <f t="shared" si="5"/>
        <v>321.57</v>
      </c>
    </row>
    <row r="16" spans="1:19" x14ac:dyDescent="0.25">
      <c r="B16" s="791">
        <f t="shared" si="2"/>
        <v>79</v>
      </c>
      <c r="C16" s="611">
        <v>10</v>
      </c>
      <c r="D16" s="553">
        <v>262.2</v>
      </c>
      <c r="E16" s="580">
        <v>45152</v>
      </c>
      <c r="F16" s="553">
        <f t="shared" si="0"/>
        <v>262.2</v>
      </c>
      <c r="G16" s="551" t="s">
        <v>229</v>
      </c>
      <c r="H16" s="552">
        <v>61</v>
      </c>
      <c r="I16" s="583">
        <f t="shared" si="3"/>
        <v>2117.8500000000008</v>
      </c>
      <c r="J16" s="582"/>
      <c r="L16" s="791">
        <f t="shared" si="4"/>
        <v>13</v>
      </c>
      <c r="M16" s="611"/>
      <c r="N16" s="553"/>
      <c r="O16" s="580"/>
      <c r="P16" s="553">
        <f t="shared" si="1"/>
        <v>0</v>
      </c>
      <c r="Q16" s="551"/>
      <c r="R16" s="552"/>
      <c r="S16" s="583">
        <f t="shared" si="5"/>
        <v>321.57</v>
      </c>
    </row>
    <row r="17" spans="1:19" x14ac:dyDescent="0.25">
      <c r="B17" s="791">
        <f t="shared" si="2"/>
        <v>73</v>
      </c>
      <c r="C17" s="611">
        <v>6</v>
      </c>
      <c r="D17" s="553">
        <v>154</v>
      </c>
      <c r="E17" s="580">
        <v>45159</v>
      </c>
      <c r="F17" s="553">
        <f t="shared" si="0"/>
        <v>154</v>
      </c>
      <c r="G17" s="551" t="s">
        <v>252</v>
      </c>
      <c r="H17" s="552">
        <v>61</v>
      </c>
      <c r="I17" s="583">
        <f t="shared" si="3"/>
        <v>1963.8500000000008</v>
      </c>
      <c r="J17" s="582"/>
      <c r="L17" s="791">
        <f t="shared" si="4"/>
        <v>13</v>
      </c>
      <c r="M17" s="611"/>
      <c r="N17" s="553"/>
      <c r="O17" s="580"/>
      <c r="P17" s="553">
        <f t="shared" si="1"/>
        <v>0</v>
      </c>
      <c r="Q17" s="551"/>
      <c r="R17" s="552"/>
      <c r="S17" s="583">
        <f t="shared" si="5"/>
        <v>321.57</v>
      </c>
    </row>
    <row r="18" spans="1:19" x14ac:dyDescent="0.25">
      <c r="A18" s="118"/>
      <c r="B18" s="791">
        <f t="shared" si="2"/>
        <v>65</v>
      </c>
      <c r="C18" s="611">
        <v>8</v>
      </c>
      <c r="D18" s="553">
        <v>207.48</v>
      </c>
      <c r="E18" s="580">
        <v>45166</v>
      </c>
      <c r="F18" s="553">
        <f t="shared" si="0"/>
        <v>207.48</v>
      </c>
      <c r="G18" s="551" t="s">
        <v>270</v>
      </c>
      <c r="H18" s="552">
        <v>61</v>
      </c>
      <c r="I18" s="583">
        <f t="shared" si="3"/>
        <v>1756.3700000000008</v>
      </c>
      <c r="J18" s="582"/>
      <c r="K18" s="118"/>
      <c r="L18" s="791">
        <f t="shared" si="4"/>
        <v>13</v>
      </c>
      <c r="M18" s="611"/>
      <c r="N18" s="553"/>
      <c r="O18" s="580"/>
      <c r="P18" s="553">
        <f t="shared" si="1"/>
        <v>0</v>
      </c>
      <c r="Q18" s="551"/>
      <c r="R18" s="552"/>
      <c r="S18" s="583">
        <f t="shared" si="5"/>
        <v>321.57</v>
      </c>
    </row>
    <row r="19" spans="1:19" x14ac:dyDescent="0.25">
      <c r="A19" s="118"/>
      <c r="B19" s="791">
        <f t="shared" si="2"/>
        <v>57</v>
      </c>
      <c r="C19" s="611">
        <v>8</v>
      </c>
      <c r="D19" s="553">
        <v>200.53</v>
      </c>
      <c r="E19" s="580">
        <v>45166</v>
      </c>
      <c r="F19" s="553">
        <f t="shared" si="0"/>
        <v>200.53</v>
      </c>
      <c r="G19" s="551" t="s">
        <v>275</v>
      </c>
      <c r="H19" s="552">
        <v>61</v>
      </c>
      <c r="I19" s="583">
        <f t="shared" si="3"/>
        <v>1555.8400000000008</v>
      </c>
      <c r="J19" s="582"/>
      <c r="K19" s="118"/>
      <c r="L19" s="791">
        <f t="shared" si="4"/>
        <v>13</v>
      </c>
      <c r="M19" s="611"/>
      <c r="N19" s="553"/>
      <c r="O19" s="580"/>
      <c r="P19" s="553">
        <f t="shared" si="1"/>
        <v>0</v>
      </c>
      <c r="Q19" s="551"/>
      <c r="R19" s="552"/>
      <c r="S19" s="583">
        <f t="shared" si="5"/>
        <v>321.57</v>
      </c>
    </row>
    <row r="20" spans="1:19" x14ac:dyDescent="0.25">
      <c r="A20" s="118"/>
      <c r="B20" s="791">
        <f t="shared" si="2"/>
        <v>49</v>
      </c>
      <c r="C20" s="611">
        <v>8</v>
      </c>
      <c r="D20" s="553">
        <v>210.19</v>
      </c>
      <c r="E20" s="580">
        <v>45167</v>
      </c>
      <c r="F20" s="553">
        <f t="shared" si="0"/>
        <v>210.19</v>
      </c>
      <c r="G20" s="551" t="s">
        <v>278</v>
      </c>
      <c r="H20" s="552">
        <v>61</v>
      </c>
      <c r="I20" s="583">
        <f t="shared" si="3"/>
        <v>1345.6500000000008</v>
      </c>
      <c r="J20" s="582"/>
      <c r="K20" s="118"/>
      <c r="L20" s="791">
        <f t="shared" si="4"/>
        <v>13</v>
      </c>
      <c r="M20" s="611"/>
      <c r="N20" s="553"/>
      <c r="O20" s="580"/>
      <c r="P20" s="553">
        <f t="shared" si="1"/>
        <v>0</v>
      </c>
      <c r="Q20" s="551"/>
      <c r="R20" s="552"/>
      <c r="S20" s="583">
        <f t="shared" si="5"/>
        <v>321.57</v>
      </c>
    </row>
    <row r="21" spans="1:19" x14ac:dyDescent="0.25">
      <c r="A21" s="118"/>
      <c r="B21" s="791">
        <f t="shared" si="2"/>
        <v>48</v>
      </c>
      <c r="C21" s="611">
        <v>1</v>
      </c>
      <c r="D21" s="553">
        <v>28.43</v>
      </c>
      <c r="E21" s="580">
        <v>45198</v>
      </c>
      <c r="F21" s="553">
        <f t="shared" si="0"/>
        <v>28.43</v>
      </c>
      <c r="G21" s="551" t="s">
        <v>279</v>
      </c>
      <c r="H21" s="552">
        <v>61</v>
      </c>
      <c r="I21" s="583">
        <f t="shared" si="3"/>
        <v>1317.2200000000007</v>
      </c>
      <c r="J21" s="582"/>
      <c r="K21" s="1024"/>
      <c r="L21" s="791">
        <f t="shared" si="4"/>
        <v>13</v>
      </c>
      <c r="M21" s="611"/>
      <c r="N21" s="553"/>
      <c r="O21" s="580"/>
      <c r="P21" s="553">
        <f t="shared" si="1"/>
        <v>0</v>
      </c>
      <c r="Q21" s="551"/>
      <c r="R21" s="552"/>
      <c r="S21" s="583">
        <f t="shared" si="5"/>
        <v>321.57</v>
      </c>
    </row>
    <row r="22" spans="1:19" x14ac:dyDescent="0.25">
      <c r="A22" s="118"/>
      <c r="B22" s="791">
        <f t="shared" si="2"/>
        <v>37</v>
      </c>
      <c r="C22" s="611">
        <v>11</v>
      </c>
      <c r="D22" s="553">
        <v>303.95</v>
      </c>
      <c r="E22" s="580">
        <v>45169</v>
      </c>
      <c r="F22" s="553">
        <f t="shared" si="0"/>
        <v>303.95</v>
      </c>
      <c r="G22" s="551" t="s">
        <v>286</v>
      </c>
      <c r="H22" s="552">
        <v>61</v>
      </c>
      <c r="I22" s="583">
        <f t="shared" si="3"/>
        <v>1013.2700000000007</v>
      </c>
      <c r="J22" s="582"/>
      <c r="K22" s="1024"/>
      <c r="L22" s="791">
        <f t="shared" si="4"/>
        <v>13</v>
      </c>
      <c r="M22" s="611"/>
      <c r="N22" s="553"/>
      <c r="O22" s="580"/>
      <c r="P22" s="553">
        <f t="shared" si="1"/>
        <v>0</v>
      </c>
      <c r="Q22" s="551"/>
      <c r="R22" s="552"/>
      <c r="S22" s="583">
        <f t="shared" si="5"/>
        <v>321.57</v>
      </c>
    </row>
    <row r="23" spans="1:19" x14ac:dyDescent="0.25">
      <c r="A23" s="119"/>
      <c r="B23" s="791">
        <f t="shared" si="2"/>
        <v>27</v>
      </c>
      <c r="C23" s="611">
        <v>10</v>
      </c>
      <c r="D23" s="553">
        <v>286.27999999999997</v>
      </c>
      <c r="E23" s="580">
        <v>45170</v>
      </c>
      <c r="F23" s="553">
        <f t="shared" si="0"/>
        <v>286.27999999999997</v>
      </c>
      <c r="G23" s="551" t="s">
        <v>293</v>
      </c>
      <c r="H23" s="552">
        <v>61</v>
      </c>
      <c r="I23" s="583">
        <f t="shared" si="3"/>
        <v>726.99000000000069</v>
      </c>
      <c r="J23" s="582"/>
      <c r="K23" s="1025"/>
      <c r="L23" s="791">
        <f t="shared" si="4"/>
        <v>13</v>
      </c>
      <c r="M23" s="611"/>
      <c r="N23" s="553"/>
      <c r="O23" s="580"/>
      <c r="P23" s="553">
        <f t="shared" si="1"/>
        <v>0</v>
      </c>
      <c r="Q23" s="551"/>
      <c r="R23" s="552"/>
      <c r="S23" s="583">
        <f t="shared" si="5"/>
        <v>321.57</v>
      </c>
    </row>
    <row r="24" spans="1:19" x14ac:dyDescent="0.25">
      <c r="A24" s="118"/>
      <c r="B24" s="1383">
        <f t="shared" si="2"/>
        <v>27</v>
      </c>
      <c r="C24" s="611"/>
      <c r="D24" s="553"/>
      <c r="E24" s="580"/>
      <c r="F24" s="553">
        <f t="shared" si="0"/>
        <v>0</v>
      </c>
      <c r="G24" s="551"/>
      <c r="H24" s="552"/>
      <c r="I24" s="1385">
        <f t="shared" si="3"/>
        <v>726.99000000000069</v>
      </c>
      <c r="J24" s="582"/>
      <c r="K24" s="1024"/>
      <c r="L24" s="791">
        <f t="shared" si="4"/>
        <v>13</v>
      </c>
      <c r="M24" s="611"/>
      <c r="N24" s="553"/>
      <c r="O24" s="580"/>
      <c r="P24" s="553">
        <f t="shared" si="1"/>
        <v>0</v>
      </c>
      <c r="Q24" s="551"/>
      <c r="R24" s="552"/>
      <c r="S24" s="583">
        <f t="shared" si="5"/>
        <v>321.57</v>
      </c>
    </row>
    <row r="25" spans="1:19" x14ac:dyDescent="0.25">
      <c r="A25" s="118"/>
      <c r="B25" s="791">
        <f t="shared" si="2"/>
        <v>27</v>
      </c>
      <c r="C25" s="611"/>
      <c r="D25" s="1380"/>
      <c r="E25" s="1381"/>
      <c r="F25" s="1380">
        <f t="shared" si="0"/>
        <v>0</v>
      </c>
      <c r="G25" s="1079"/>
      <c r="H25" s="1080"/>
      <c r="I25" s="583">
        <f t="shared" si="3"/>
        <v>726.99000000000069</v>
      </c>
      <c r="J25" s="582"/>
      <c r="K25" s="1024"/>
      <c r="L25" s="791">
        <f t="shared" si="4"/>
        <v>13</v>
      </c>
      <c r="M25" s="611"/>
      <c r="N25" s="553"/>
      <c r="O25" s="580"/>
      <c r="P25" s="553">
        <f t="shared" si="1"/>
        <v>0</v>
      </c>
      <c r="Q25" s="551"/>
      <c r="R25" s="552"/>
      <c r="S25" s="583">
        <f t="shared" si="5"/>
        <v>321.57</v>
      </c>
    </row>
    <row r="26" spans="1:19" x14ac:dyDescent="0.25">
      <c r="A26" s="118"/>
      <c r="B26" s="791">
        <f t="shared" si="2"/>
        <v>27</v>
      </c>
      <c r="C26" s="611"/>
      <c r="D26" s="1380"/>
      <c r="E26" s="1381"/>
      <c r="F26" s="1380">
        <f t="shared" si="0"/>
        <v>0</v>
      </c>
      <c r="G26" s="1079"/>
      <c r="H26" s="1080"/>
      <c r="I26" s="583">
        <f t="shared" si="3"/>
        <v>726.99000000000069</v>
      </c>
      <c r="J26" s="582"/>
      <c r="K26" s="1024"/>
      <c r="L26" s="791">
        <f t="shared" si="4"/>
        <v>13</v>
      </c>
      <c r="M26" s="611"/>
      <c r="N26" s="553"/>
      <c r="O26" s="580"/>
      <c r="P26" s="553">
        <f t="shared" si="1"/>
        <v>0</v>
      </c>
      <c r="Q26" s="551"/>
      <c r="R26" s="552"/>
      <c r="S26" s="583">
        <f t="shared" si="5"/>
        <v>321.57</v>
      </c>
    </row>
    <row r="27" spans="1:19" x14ac:dyDescent="0.25">
      <c r="A27" s="118"/>
      <c r="B27" s="791">
        <f t="shared" si="2"/>
        <v>27</v>
      </c>
      <c r="C27" s="611"/>
      <c r="D27" s="1380"/>
      <c r="E27" s="1381"/>
      <c r="F27" s="1380">
        <v>0</v>
      </c>
      <c r="G27" s="1079"/>
      <c r="H27" s="1080"/>
      <c r="I27" s="583">
        <f t="shared" si="3"/>
        <v>726.99000000000069</v>
      </c>
      <c r="J27" s="582"/>
      <c r="K27" s="1024"/>
      <c r="L27" s="791">
        <f t="shared" si="4"/>
        <v>13</v>
      </c>
      <c r="M27" s="611"/>
      <c r="N27" s="553"/>
      <c r="O27" s="580"/>
      <c r="P27" s="553">
        <v>0</v>
      </c>
      <c r="Q27" s="551"/>
      <c r="R27" s="552"/>
      <c r="S27" s="583">
        <f t="shared" si="5"/>
        <v>321.57</v>
      </c>
    </row>
    <row r="28" spans="1:19" x14ac:dyDescent="0.25">
      <c r="A28" s="118"/>
      <c r="B28" s="791">
        <f t="shared" si="2"/>
        <v>27</v>
      </c>
      <c r="C28" s="611"/>
      <c r="D28" s="1380"/>
      <c r="E28" s="1381"/>
      <c r="F28" s="1380">
        <f t="shared" ref="F28:F33" si="6">D28</f>
        <v>0</v>
      </c>
      <c r="G28" s="1079"/>
      <c r="H28" s="1080"/>
      <c r="I28" s="583">
        <f t="shared" si="3"/>
        <v>726.99000000000069</v>
      </c>
      <c r="J28" s="582"/>
      <c r="K28" s="1024"/>
      <c r="L28" s="791">
        <f t="shared" si="4"/>
        <v>13</v>
      </c>
      <c r="M28" s="611"/>
      <c r="N28" s="553"/>
      <c r="O28" s="580"/>
      <c r="P28" s="553">
        <f t="shared" ref="P28:P33" si="7">N28</f>
        <v>0</v>
      </c>
      <c r="Q28" s="551"/>
      <c r="R28" s="552"/>
      <c r="S28" s="583">
        <f t="shared" si="5"/>
        <v>321.57</v>
      </c>
    </row>
    <row r="29" spans="1:19" x14ac:dyDescent="0.25">
      <c r="A29" s="118"/>
      <c r="B29" s="791">
        <f t="shared" si="2"/>
        <v>27</v>
      </c>
      <c r="C29" s="611"/>
      <c r="D29" s="1380"/>
      <c r="E29" s="1381"/>
      <c r="F29" s="1380">
        <f t="shared" si="6"/>
        <v>0</v>
      </c>
      <c r="G29" s="1079"/>
      <c r="H29" s="1080"/>
      <c r="I29" s="583">
        <f t="shared" si="3"/>
        <v>726.99000000000069</v>
      </c>
      <c r="J29" s="582"/>
      <c r="K29" s="1024"/>
      <c r="L29" s="791">
        <f t="shared" si="4"/>
        <v>13</v>
      </c>
      <c r="M29" s="611"/>
      <c r="N29" s="553"/>
      <c r="O29" s="580"/>
      <c r="P29" s="553">
        <f t="shared" si="7"/>
        <v>0</v>
      </c>
      <c r="Q29" s="551"/>
      <c r="R29" s="552"/>
      <c r="S29" s="583">
        <f t="shared" si="5"/>
        <v>321.57</v>
      </c>
    </row>
    <row r="30" spans="1:19" x14ac:dyDescent="0.25">
      <c r="A30" s="118"/>
      <c r="B30" s="791">
        <f t="shared" si="2"/>
        <v>27</v>
      </c>
      <c r="C30" s="611"/>
      <c r="D30" s="1380"/>
      <c r="E30" s="1381"/>
      <c r="F30" s="1380">
        <f t="shared" si="6"/>
        <v>0</v>
      </c>
      <c r="G30" s="1079"/>
      <c r="H30" s="1080"/>
      <c r="I30" s="583">
        <f t="shared" si="3"/>
        <v>726.99000000000069</v>
      </c>
      <c r="J30" s="582"/>
      <c r="K30" s="1024"/>
      <c r="L30" s="791">
        <f t="shared" si="4"/>
        <v>13</v>
      </c>
      <c r="M30" s="611"/>
      <c r="N30" s="553"/>
      <c r="O30" s="580"/>
      <c r="P30" s="553">
        <f t="shared" si="7"/>
        <v>0</v>
      </c>
      <c r="Q30" s="551"/>
      <c r="R30" s="552"/>
      <c r="S30" s="583">
        <f t="shared" si="5"/>
        <v>321.57</v>
      </c>
    </row>
    <row r="31" spans="1:19" x14ac:dyDescent="0.25">
      <c r="A31" s="118"/>
      <c r="B31" s="791">
        <f t="shared" si="2"/>
        <v>27</v>
      </c>
      <c r="C31" s="611"/>
      <c r="D31" s="1380"/>
      <c r="E31" s="1381"/>
      <c r="F31" s="1380">
        <f t="shared" si="6"/>
        <v>0</v>
      </c>
      <c r="G31" s="1079"/>
      <c r="H31" s="1080"/>
      <c r="I31" s="583">
        <f t="shared" si="3"/>
        <v>726.99000000000069</v>
      </c>
      <c r="J31" s="582"/>
      <c r="K31" s="1024"/>
      <c r="L31" s="791">
        <f t="shared" si="4"/>
        <v>13</v>
      </c>
      <c r="M31" s="611"/>
      <c r="N31" s="553"/>
      <c r="O31" s="580"/>
      <c r="P31" s="553">
        <f t="shared" si="7"/>
        <v>0</v>
      </c>
      <c r="Q31" s="551"/>
      <c r="R31" s="552"/>
      <c r="S31" s="583">
        <f t="shared" si="5"/>
        <v>321.57</v>
      </c>
    </row>
    <row r="32" spans="1:19" x14ac:dyDescent="0.25">
      <c r="A32" s="118"/>
      <c r="B32" s="791">
        <f t="shared" si="2"/>
        <v>27</v>
      </c>
      <c r="C32" s="611"/>
      <c r="D32" s="1380"/>
      <c r="E32" s="1381"/>
      <c r="F32" s="1380">
        <f t="shared" si="6"/>
        <v>0</v>
      </c>
      <c r="G32" s="1079"/>
      <c r="H32" s="1080"/>
      <c r="I32" s="583">
        <f t="shared" si="3"/>
        <v>726.99000000000069</v>
      </c>
      <c r="J32" s="582"/>
      <c r="K32" s="118"/>
      <c r="L32" s="791">
        <f t="shared" si="4"/>
        <v>13</v>
      </c>
      <c r="M32" s="611"/>
      <c r="N32" s="553"/>
      <c r="O32" s="580"/>
      <c r="P32" s="553">
        <f t="shared" si="7"/>
        <v>0</v>
      </c>
      <c r="Q32" s="551"/>
      <c r="R32" s="552"/>
      <c r="S32" s="583">
        <f t="shared" si="5"/>
        <v>321.57</v>
      </c>
    </row>
    <row r="33" spans="1:19" x14ac:dyDescent="0.25">
      <c r="A33" s="118"/>
      <c r="B33" s="791">
        <f t="shared" si="2"/>
        <v>27</v>
      </c>
      <c r="C33" s="611"/>
      <c r="D33" s="1380"/>
      <c r="E33" s="1381"/>
      <c r="F33" s="1380">
        <f t="shared" si="6"/>
        <v>0</v>
      </c>
      <c r="G33" s="1079"/>
      <c r="H33" s="1080"/>
      <c r="I33" s="583">
        <f t="shared" si="3"/>
        <v>726.99000000000069</v>
      </c>
      <c r="J33" s="582"/>
      <c r="K33" s="118"/>
      <c r="L33" s="791">
        <f t="shared" si="4"/>
        <v>13</v>
      </c>
      <c r="M33" s="611"/>
      <c r="N33" s="553"/>
      <c r="O33" s="580"/>
      <c r="P33" s="553">
        <f t="shared" si="7"/>
        <v>0</v>
      </c>
      <c r="Q33" s="551"/>
      <c r="R33" s="552"/>
      <c r="S33" s="583">
        <f t="shared" si="5"/>
        <v>321.57</v>
      </c>
    </row>
    <row r="34" spans="1:19" ht="15.75" thickBot="1" x14ac:dyDescent="0.3">
      <c r="A34" s="118"/>
      <c r="B34" s="1083"/>
      <c r="C34" s="1084"/>
      <c r="D34" s="1085"/>
      <c r="E34" s="1086"/>
      <c r="F34" s="1087"/>
      <c r="G34" s="1088"/>
      <c r="H34" s="583"/>
      <c r="I34" s="583"/>
      <c r="J34" s="582"/>
      <c r="K34" s="118"/>
      <c r="L34" s="1083"/>
      <c r="M34" s="1084"/>
      <c r="N34" s="1085"/>
      <c r="O34" s="1086"/>
      <c r="P34" s="1087"/>
      <c r="Q34" s="1088"/>
      <c r="R34" s="583"/>
      <c r="S34" s="583"/>
    </row>
    <row r="35" spans="1:19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13</v>
      </c>
    </row>
    <row r="39" spans="1:19" ht="15.75" thickBot="1" x14ac:dyDescent="0.3"/>
    <row r="40" spans="1:19" ht="15.75" thickBot="1" x14ac:dyDescent="0.3">
      <c r="C40" s="1463" t="s">
        <v>11</v>
      </c>
      <c r="D40" s="1464"/>
      <c r="E40" s="56">
        <f>E4+E5+E6+E7-F35</f>
        <v>726.99000000000069</v>
      </c>
      <c r="F40" s="72"/>
      <c r="M40" s="1463" t="s">
        <v>11</v>
      </c>
      <c r="N40" s="1464"/>
      <c r="O40" s="56">
        <f>O4+O5+O6+O7-P35</f>
        <v>321.57</v>
      </c>
      <c r="P40" s="1209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74"/>
      <c r="F4" s="61"/>
      <c r="G4" s="151"/>
      <c r="H4" s="151"/>
      <c r="I4" s="151"/>
    </row>
    <row r="5" spans="1:10" ht="15.75" x14ac:dyDescent="0.25">
      <c r="A5" s="1470"/>
      <c r="B5" s="1483" t="s">
        <v>105</v>
      </c>
      <c r="C5" s="877"/>
      <c r="D5" s="215"/>
      <c r="E5" s="875"/>
      <c r="F5" s="61"/>
      <c r="G5" s="5"/>
      <c r="H5" t="s">
        <v>41</v>
      </c>
    </row>
    <row r="6" spans="1:10" ht="15.75" x14ac:dyDescent="0.25">
      <c r="A6" s="1470"/>
      <c r="B6" s="1483"/>
      <c r="C6" s="876"/>
      <c r="D6" s="130"/>
      <c r="E6" s="87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76"/>
      <c r="D7" s="130"/>
      <c r="E7" s="875"/>
      <c r="F7" s="61"/>
    </row>
    <row r="8" spans="1:10" ht="16.5" thickBot="1" x14ac:dyDescent="0.3">
      <c r="B8" s="144"/>
      <c r="C8" s="876"/>
      <c r="D8" s="130"/>
      <c r="E8" s="87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1">
        <f>F4+F5+F6+F7-C10+F8</f>
        <v>0</v>
      </c>
      <c r="C10" s="611"/>
      <c r="D10" s="553"/>
      <c r="E10" s="580"/>
      <c r="F10" s="553">
        <f t="shared" ref="F10:F33" si="0">D10</f>
        <v>0</v>
      </c>
      <c r="G10" s="551"/>
      <c r="H10" s="552"/>
      <c r="I10" s="552">
        <f>E4+E5+E6+E7+E8-F10</f>
        <v>0</v>
      </c>
      <c r="J10" s="582"/>
    </row>
    <row r="11" spans="1:10" x14ac:dyDescent="0.25">
      <c r="A11" s="185"/>
      <c r="B11" s="791">
        <f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52">
        <f>I10-F11</f>
        <v>0</v>
      </c>
      <c r="J11" s="582"/>
    </row>
    <row r="12" spans="1:10" x14ac:dyDescent="0.25">
      <c r="A12" s="174"/>
      <c r="B12" s="791">
        <f t="shared" ref="B12:B28" si="1">B11-C12</f>
        <v>0</v>
      </c>
      <c r="C12" s="611"/>
      <c r="D12" s="553"/>
      <c r="E12" s="580"/>
      <c r="F12" s="553">
        <f t="shared" si="0"/>
        <v>0</v>
      </c>
      <c r="G12" s="551"/>
      <c r="H12" s="552"/>
      <c r="I12" s="552">
        <f t="shared" ref="I12:I34" si="2">I11-F12</f>
        <v>0</v>
      </c>
      <c r="J12" s="582"/>
    </row>
    <row r="13" spans="1:10" x14ac:dyDescent="0.25">
      <c r="A13" s="81" t="s">
        <v>33</v>
      </c>
      <c r="B13" s="791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52">
        <f t="shared" si="2"/>
        <v>0</v>
      </c>
      <c r="J13" s="582"/>
    </row>
    <row r="14" spans="1:10" x14ac:dyDescent="0.25">
      <c r="A14" s="72"/>
      <c r="B14" s="791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52">
        <f t="shared" si="2"/>
        <v>0</v>
      </c>
      <c r="J14" s="582"/>
    </row>
    <row r="15" spans="1:10" x14ac:dyDescent="0.25">
      <c r="A15" s="72"/>
      <c r="B15" s="791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52">
        <f t="shared" si="2"/>
        <v>0</v>
      </c>
      <c r="J15" s="582"/>
    </row>
    <row r="16" spans="1:10" x14ac:dyDescent="0.25">
      <c r="B16" s="791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52">
        <f t="shared" si="2"/>
        <v>0</v>
      </c>
      <c r="J16" s="582"/>
    </row>
    <row r="17" spans="1:10" x14ac:dyDescent="0.25">
      <c r="B17" s="791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52">
        <f t="shared" si="2"/>
        <v>0</v>
      </c>
      <c r="J17" s="582"/>
    </row>
    <row r="18" spans="1:10" x14ac:dyDescent="0.25">
      <c r="A18" s="118"/>
      <c r="B18" s="791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52">
        <f t="shared" si="2"/>
        <v>0</v>
      </c>
      <c r="J18" s="582"/>
    </row>
    <row r="19" spans="1:10" x14ac:dyDescent="0.25">
      <c r="A19" s="118"/>
      <c r="B19" s="791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52">
        <f t="shared" si="2"/>
        <v>0</v>
      </c>
      <c r="J19" s="582"/>
    </row>
    <row r="20" spans="1:10" x14ac:dyDescent="0.25">
      <c r="A20" s="118"/>
      <c r="B20" s="791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52">
        <f t="shared" si="2"/>
        <v>0</v>
      </c>
      <c r="J20" s="582"/>
    </row>
    <row r="21" spans="1:10" x14ac:dyDescent="0.25">
      <c r="A21" s="118"/>
      <c r="B21" s="791">
        <f t="shared" si="1"/>
        <v>0</v>
      </c>
      <c r="C21" s="611"/>
      <c r="D21" s="553"/>
      <c r="E21" s="580"/>
      <c r="F21" s="553">
        <f t="shared" si="0"/>
        <v>0</v>
      </c>
      <c r="G21" s="551"/>
      <c r="H21" s="552"/>
      <c r="I21" s="552">
        <f t="shared" si="2"/>
        <v>0</v>
      </c>
      <c r="J21" s="582"/>
    </row>
    <row r="22" spans="1:10" x14ac:dyDescent="0.25">
      <c r="A22" s="118"/>
      <c r="B22" s="791">
        <f t="shared" si="1"/>
        <v>0</v>
      </c>
      <c r="C22" s="611"/>
      <c r="D22" s="553"/>
      <c r="E22" s="580"/>
      <c r="F22" s="553">
        <f t="shared" si="0"/>
        <v>0</v>
      </c>
      <c r="G22" s="551"/>
      <c r="H22" s="552"/>
      <c r="I22" s="552">
        <f t="shared" si="2"/>
        <v>0</v>
      </c>
      <c r="J22" s="582"/>
    </row>
    <row r="23" spans="1:10" x14ac:dyDescent="0.25">
      <c r="A23" s="119"/>
      <c r="B23" s="791">
        <f t="shared" si="1"/>
        <v>0</v>
      </c>
      <c r="C23" s="611"/>
      <c r="D23" s="553"/>
      <c r="E23" s="580"/>
      <c r="F23" s="553">
        <f t="shared" si="0"/>
        <v>0</v>
      </c>
      <c r="G23" s="551"/>
      <c r="H23" s="552"/>
      <c r="I23" s="552">
        <f t="shared" si="2"/>
        <v>0</v>
      </c>
      <c r="J23" s="582"/>
    </row>
    <row r="24" spans="1:10" x14ac:dyDescent="0.25">
      <c r="A24" s="118"/>
      <c r="B24" s="791">
        <f t="shared" si="1"/>
        <v>0</v>
      </c>
      <c r="C24" s="611"/>
      <c r="D24" s="553"/>
      <c r="E24" s="580"/>
      <c r="F24" s="553">
        <f t="shared" si="0"/>
        <v>0</v>
      </c>
      <c r="G24" s="551"/>
      <c r="H24" s="552"/>
      <c r="I24" s="552">
        <f t="shared" si="2"/>
        <v>0</v>
      </c>
      <c r="J24" s="582"/>
    </row>
    <row r="25" spans="1:10" x14ac:dyDescent="0.25">
      <c r="A25" s="118"/>
      <c r="B25" s="791">
        <f t="shared" si="1"/>
        <v>0</v>
      </c>
      <c r="C25" s="611"/>
      <c r="D25" s="553"/>
      <c r="E25" s="580"/>
      <c r="F25" s="553">
        <f t="shared" si="0"/>
        <v>0</v>
      </c>
      <c r="G25" s="551"/>
      <c r="H25" s="552"/>
      <c r="I25" s="552">
        <f t="shared" si="2"/>
        <v>0</v>
      </c>
      <c r="J25" s="582"/>
    </row>
    <row r="26" spans="1:10" x14ac:dyDescent="0.25">
      <c r="A26" s="118"/>
      <c r="B26" s="791">
        <f t="shared" si="1"/>
        <v>0</v>
      </c>
      <c r="C26" s="611"/>
      <c r="D26" s="553"/>
      <c r="E26" s="580"/>
      <c r="F26" s="553">
        <f t="shared" si="0"/>
        <v>0</v>
      </c>
      <c r="G26" s="551"/>
      <c r="H26" s="552"/>
      <c r="I26" s="552">
        <f t="shared" si="2"/>
        <v>0</v>
      </c>
      <c r="J26" s="582"/>
    </row>
    <row r="27" spans="1:10" x14ac:dyDescent="0.25">
      <c r="A27" s="118"/>
      <c r="B27" s="791">
        <f t="shared" si="1"/>
        <v>0</v>
      </c>
      <c r="C27" s="611"/>
      <c r="D27" s="553"/>
      <c r="E27" s="580"/>
      <c r="F27" s="553">
        <v>0</v>
      </c>
      <c r="G27" s="551"/>
      <c r="H27" s="552"/>
      <c r="I27" s="552">
        <f t="shared" si="2"/>
        <v>0</v>
      </c>
      <c r="J27" s="582"/>
    </row>
    <row r="28" spans="1:10" x14ac:dyDescent="0.25">
      <c r="A28" s="118"/>
      <c r="B28" s="791">
        <f t="shared" si="1"/>
        <v>0</v>
      </c>
      <c r="C28" s="611"/>
      <c r="D28" s="553"/>
      <c r="E28" s="580"/>
      <c r="F28" s="553">
        <f t="shared" si="0"/>
        <v>0</v>
      </c>
      <c r="G28" s="551"/>
      <c r="H28" s="552"/>
      <c r="I28" s="552">
        <f t="shared" si="2"/>
        <v>0</v>
      </c>
      <c r="J28" s="582"/>
    </row>
    <row r="29" spans="1:10" x14ac:dyDescent="0.25">
      <c r="A29" s="118"/>
      <c r="B29" s="791"/>
      <c r="C29" s="611"/>
      <c r="D29" s="553"/>
      <c r="E29" s="580"/>
      <c r="F29" s="553">
        <f t="shared" si="0"/>
        <v>0</v>
      </c>
      <c r="G29" s="551"/>
      <c r="H29" s="552"/>
      <c r="I29" s="552">
        <f t="shared" si="2"/>
        <v>0</v>
      </c>
      <c r="J29" s="582"/>
    </row>
    <row r="30" spans="1:10" x14ac:dyDescent="0.25">
      <c r="A30" s="118"/>
      <c r="B30" s="791"/>
      <c r="C30" s="611"/>
      <c r="D30" s="553"/>
      <c r="E30" s="580"/>
      <c r="F30" s="553">
        <f t="shared" si="0"/>
        <v>0</v>
      </c>
      <c r="G30" s="551"/>
      <c r="H30" s="552"/>
      <c r="I30" s="552">
        <f t="shared" si="2"/>
        <v>0</v>
      </c>
      <c r="J30" s="582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2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2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2">
        <f t="shared" si="2"/>
        <v>0</v>
      </c>
    </row>
    <row r="34" spans="1:9" ht="15.75" thickBot="1" x14ac:dyDescent="0.3">
      <c r="A34" s="118"/>
      <c r="B34" s="16"/>
      <c r="C34" s="52"/>
      <c r="D34" s="957"/>
      <c r="E34" s="958"/>
      <c r="F34" s="146"/>
      <c r="G34" s="135"/>
      <c r="H34" s="70"/>
      <c r="I34" s="55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75" t="s">
        <v>308</v>
      </c>
      <c r="B1" s="1475"/>
      <c r="C1" s="1475"/>
      <c r="D1" s="1475"/>
      <c r="E1" s="1475"/>
      <c r="F1" s="1475"/>
      <c r="G1" s="147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063"/>
      <c r="G4" s="38"/>
    </row>
    <row r="5" spans="1:10" ht="15" customHeight="1" x14ac:dyDescent="0.25">
      <c r="A5" s="1465" t="s">
        <v>102</v>
      </c>
      <c r="B5" s="1483" t="s">
        <v>72</v>
      </c>
      <c r="C5" s="447">
        <v>62</v>
      </c>
      <c r="D5" s="500">
        <v>45163</v>
      </c>
      <c r="E5" s="448">
        <v>300</v>
      </c>
      <c r="F5" s="1062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465"/>
      <c r="B6" s="1484"/>
      <c r="C6" s="152"/>
      <c r="D6" s="145"/>
      <c r="E6" s="128"/>
      <c r="F6" s="1063"/>
    </row>
    <row r="7" spans="1:10" ht="16.5" customHeight="1" thickTop="1" thickBot="1" x14ac:dyDescent="0.3">
      <c r="A7" s="1063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4"/>
      <c r="B8" s="477">
        <f>F4+F5+F6-C8</f>
        <v>29</v>
      </c>
      <c r="C8" s="611">
        <v>1</v>
      </c>
      <c r="D8" s="553">
        <v>10</v>
      </c>
      <c r="E8" s="627">
        <v>45166</v>
      </c>
      <c r="F8" s="584">
        <f t="shared" ref="F8" si="0">D8</f>
        <v>10</v>
      </c>
      <c r="G8" s="551" t="s">
        <v>274</v>
      </c>
      <c r="H8" s="552">
        <v>64</v>
      </c>
      <c r="I8" s="628">
        <f>E5-F8+E4+E6</f>
        <v>290</v>
      </c>
      <c r="J8" s="582"/>
    </row>
    <row r="9" spans="1:10" ht="15" customHeight="1" x14ac:dyDescent="0.25">
      <c r="A9" s="582"/>
      <c r="B9" s="477">
        <f>B8-C9</f>
        <v>19</v>
      </c>
      <c r="C9" s="611">
        <v>10</v>
      </c>
      <c r="D9" s="553">
        <v>100</v>
      </c>
      <c r="E9" s="627">
        <v>45166</v>
      </c>
      <c r="F9" s="584">
        <f t="shared" ref="F9:F35" si="1">D9</f>
        <v>100</v>
      </c>
      <c r="G9" s="551" t="s">
        <v>275</v>
      </c>
      <c r="H9" s="552">
        <v>61</v>
      </c>
      <c r="I9" s="628">
        <f>I8-F9</f>
        <v>190</v>
      </c>
      <c r="J9" s="582"/>
    </row>
    <row r="10" spans="1:10" ht="15" customHeight="1" x14ac:dyDescent="0.25">
      <c r="A10" s="582"/>
      <c r="B10" s="477">
        <f t="shared" ref="B10:B35" si="2">B9-C10</f>
        <v>13</v>
      </c>
      <c r="C10" s="687">
        <v>6</v>
      </c>
      <c r="D10" s="553">
        <v>60</v>
      </c>
      <c r="E10" s="627">
        <v>45167</v>
      </c>
      <c r="F10" s="584">
        <f t="shared" si="1"/>
        <v>60</v>
      </c>
      <c r="G10" s="551" t="s">
        <v>278</v>
      </c>
      <c r="H10" s="552">
        <v>64</v>
      </c>
      <c r="I10" s="628">
        <f>I9-F10</f>
        <v>130</v>
      </c>
      <c r="J10" s="582"/>
    </row>
    <row r="11" spans="1:10" ht="15" customHeight="1" x14ac:dyDescent="0.25">
      <c r="A11" s="1109" t="s">
        <v>33</v>
      </c>
      <c r="B11" s="477">
        <f t="shared" si="2"/>
        <v>12</v>
      </c>
      <c r="C11" s="611">
        <v>1</v>
      </c>
      <c r="D11" s="553">
        <v>10</v>
      </c>
      <c r="E11" s="1107">
        <v>45169</v>
      </c>
      <c r="F11" s="1108">
        <f t="shared" si="1"/>
        <v>10</v>
      </c>
      <c r="G11" s="1105" t="s">
        <v>288</v>
      </c>
      <c r="H11" s="1106">
        <v>64</v>
      </c>
      <c r="I11" s="628">
        <f t="shared" ref="I11:I34" si="3">I10-F11</f>
        <v>120</v>
      </c>
      <c r="J11" s="582"/>
    </row>
    <row r="12" spans="1:10" ht="15" customHeight="1" x14ac:dyDescent="0.25">
      <c r="A12" s="939"/>
      <c r="B12" s="1386">
        <f t="shared" si="2"/>
        <v>12</v>
      </c>
      <c r="C12" s="687"/>
      <c r="D12" s="553">
        <v>0</v>
      </c>
      <c r="E12" s="627"/>
      <c r="F12" s="584">
        <f t="shared" si="1"/>
        <v>0</v>
      </c>
      <c r="G12" s="551"/>
      <c r="H12" s="552"/>
      <c r="I12" s="1387">
        <f t="shared" si="3"/>
        <v>120</v>
      </c>
      <c r="J12" s="582"/>
    </row>
    <row r="13" spans="1:10" ht="15" customHeight="1" x14ac:dyDescent="0.25">
      <c r="B13" s="477">
        <f t="shared" si="2"/>
        <v>12</v>
      </c>
      <c r="C13" s="611"/>
      <c r="D13" s="1380">
        <v>0</v>
      </c>
      <c r="E13" s="1388"/>
      <c r="F13" s="1382">
        <f t="shared" si="1"/>
        <v>0</v>
      </c>
      <c r="G13" s="1079"/>
      <c r="H13" s="1080"/>
      <c r="I13" s="628">
        <f t="shared" si="3"/>
        <v>120</v>
      </c>
    </row>
    <row r="14" spans="1:10" ht="15" customHeight="1" x14ac:dyDescent="0.25">
      <c r="B14" s="477">
        <f t="shared" si="2"/>
        <v>12</v>
      </c>
      <c r="C14" s="611"/>
      <c r="D14" s="1380">
        <v>0</v>
      </c>
      <c r="E14" s="1388"/>
      <c r="F14" s="1382">
        <f t="shared" si="1"/>
        <v>0</v>
      </c>
      <c r="G14" s="1079"/>
      <c r="H14" s="1080"/>
      <c r="I14" s="628">
        <f t="shared" si="3"/>
        <v>120</v>
      </c>
    </row>
    <row r="15" spans="1:10" ht="15" customHeight="1" x14ac:dyDescent="0.25">
      <c r="B15" s="477">
        <f t="shared" si="2"/>
        <v>12</v>
      </c>
      <c r="C15" s="687"/>
      <c r="D15" s="1380">
        <v>0</v>
      </c>
      <c r="E15" s="1388"/>
      <c r="F15" s="1382">
        <f t="shared" si="1"/>
        <v>0</v>
      </c>
      <c r="G15" s="1079"/>
      <c r="H15" s="1080"/>
      <c r="I15" s="628">
        <f t="shared" si="3"/>
        <v>120</v>
      </c>
    </row>
    <row r="16" spans="1:10" ht="15" customHeight="1" x14ac:dyDescent="0.25">
      <c r="B16" s="477">
        <f t="shared" si="2"/>
        <v>12</v>
      </c>
      <c r="C16" s="611"/>
      <c r="D16" s="1380">
        <v>0</v>
      </c>
      <c r="E16" s="1388"/>
      <c r="F16" s="1382">
        <f t="shared" si="1"/>
        <v>0</v>
      </c>
      <c r="G16" s="1079"/>
      <c r="H16" s="1080"/>
      <c r="I16" s="628">
        <f t="shared" si="3"/>
        <v>120</v>
      </c>
    </row>
    <row r="17" spans="1:9" ht="15" customHeight="1" x14ac:dyDescent="0.25">
      <c r="B17" s="477">
        <f t="shared" si="2"/>
        <v>12</v>
      </c>
      <c r="C17" s="611"/>
      <c r="D17" s="1380">
        <v>0</v>
      </c>
      <c r="E17" s="1388"/>
      <c r="F17" s="1382">
        <f t="shared" si="1"/>
        <v>0</v>
      </c>
      <c r="G17" s="1079"/>
      <c r="H17" s="1080"/>
      <c r="I17" s="628">
        <f t="shared" si="3"/>
        <v>120</v>
      </c>
    </row>
    <row r="18" spans="1:9" ht="15" customHeight="1" x14ac:dyDescent="0.25">
      <c r="B18" s="477">
        <f t="shared" si="2"/>
        <v>12</v>
      </c>
      <c r="C18" s="611"/>
      <c r="D18" s="1380">
        <v>0</v>
      </c>
      <c r="E18" s="1388"/>
      <c r="F18" s="1382">
        <f t="shared" si="1"/>
        <v>0</v>
      </c>
      <c r="G18" s="1079"/>
      <c r="H18" s="1080"/>
      <c r="I18" s="628">
        <f t="shared" si="3"/>
        <v>120</v>
      </c>
    </row>
    <row r="19" spans="1:9" ht="15" customHeight="1" x14ac:dyDescent="0.25">
      <c r="B19" s="477">
        <f t="shared" si="2"/>
        <v>12</v>
      </c>
      <c r="C19" s="611"/>
      <c r="D19" s="1380">
        <v>0</v>
      </c>
      <c r="E19" s="1388"/>
      <c r="F19" s="1382">
        <f t="shared" si="1"/>
        <v>0</v>
      </c>
      <c r="G19" s="1079"/>
      <c r="H19" s="1080"/>
      <c r="I19" s="628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1380">
        <v>0</v>
      </c>
      <c r="E20" s="1389"/>
      <c r="F20" s="1382">
        <f t="shared" si="1"/>
        <v>0</v>
      </c>
      <c r="G20" s="1079"/>
      <c r="H20" s="1080"/>
      <c r="I20" s="628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1380">
        <v>0</v>
      </c>
      <c r="E21" s="1389"/>
      <c r="F21" s="1382">
        <f t="shared" si="1"/>
        <v>0</v>
      </c>
      <c r="G21" s="1079"/>
      <c r="H21" s="1080"/>
      <c r="I21" s="628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1380">
        <v>0</v>
      </c>
      <c r="E22" s="1389"/>
      <c r="F22" s="1382">
        <f t="shared" si="1"/>
        <v>0</v>
      </c>
      <c r="G22" s="1079"/>
      <c r="H22" s="1080"/>
      <c r="I22" s="628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1380">
        <v>0</v>
      </c>
      <c r="E23" s="1389"/>
      <c r="F23" s="1382">
        <f t="shared" si="1"/>
        <v>0</v>
      </c>
      <c r="G23" s="1377"/>
      <c r="H23" s="1378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1380">
        <v>0</v>
      </c>
      <c r="E24" s="1389"/>
      <c r="F24" s="1382">
        <f t="shared" si="1"/>
        <v>0</v>
      </c>
      <c r="G24" s="1377"/>
      <c r="H24" s="1378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1380">
        <v>0</v>
      </c>
      <c r="E25" s="1389"/>
      <c r="F25" s="1382">
        <f t="shared" si="1"/>
        <v>0</v>
      </c>
      <c r="G25" s="1377"/>
      <c r="H25" s="1378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1380">
        <v>0</v>
      </c>
      <c r="E26" s="1388"/>
      <c r="F26" s="1382">
        <f t="shared" si="1"/>
        <v>0</v>
      </c>
      <c r="G26" s="1079"/>
      <c r="H26" s="1080"/>
      <c r="I26" s="628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1380">
        <v>0</v>
      </c>
      <c r="E27" s="1388"/>
      <c r="F27" s="1382">
        <f t="shared" si="1"/>
        <v>0</v>
      </c>
      <c r="G27" s="1079"/>
      <c r="H27" s="1080"/>
      <c r="I27" s="628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1380">
        <v>0</v>
      </c>
      <c r="E28" s="1388"/>
      <c r="F28" s="1382">
        <f t="shared" si="1"/>
        <v>0</v>
      </c>
      <c r="G28" s="1079"/>
      <c r="H28" s="1080"/>
      <c r="I28" s="628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3">
        <v>0</v>
      </c>
      <c r="E29" s="1008"/>
      <c r="F29" s="584">
        <f t="shared" si="1"/>
        <v>0</v>
      </c>
      <c r="G29" s="786"/>
      <c r="H29" s="787"/>
      <c r="I29" s="628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3">
        <v>0</v>
      </c>
      <c r="E30" s="1008"/>
      <c r="F30" s="584">
        <f t="shared" si="1"/>
        <v>0</v>
      </c>
      <c r="G30" s="786"/>
      <c r="H30" s="787"/>
      <c r="I30" s="628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3">
        <v>0</v>
      </c>
      <c r="E31" s="231"/>
      <c r="F31" s="584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3">
        <v>0</v>
      </c>
      <c r="E32" s="231"/>
      <c r="F32" s="584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3">
        <v>0</v>
      </c>
      <c r="E33" s="231"/>
      <c r="F33" s="584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3">
        <v>0</v>
      </c>
      <c r="E34" s="231"/>
      <c r="F34" s="584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3">
        <v>0</v>
      </c>
      <c r="E35" s="192"/>
      <c r="F35" s="584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063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458" t="s">
        <v>21</v>
      </c>
      <c r="E38" s="1459"/>
      <c r="F38" s="137">
        <f>E4+E5-F36+E6</f>
        <v>120</v>
      </c>
    </row>
    <row r="39" spans="1:9" ht="15.75" thickBot="1" x14ac:dyDescent="0.3">
      <c r="A39" s="121"/>
      <c r="D39" s="1060" t="s">
        <v>4</v>
      </c>
      <c r="E39" s="1061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2"/>
      <c r="B4" s="782"/>
      <c r="C4" s="782"/>
      <c r="D4" s="782"/>
      <c r="E4" s="950"/>
      <c r="F4" s="554"/>
      <c r="G4" s="783"/>
      <c r="H4" s="78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70"/>
      <c r="B6" s="1485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70"/>
      <c r="B7" s="1486"/>
      <c r="C7" s="152"/>
      <c r="D7" s="145"/>
      <c r="E7" s="128"/>
      <c r="F7" s="72"/>
    </row>
    <row r="8" spans="1:10" ht="16.5" customHeight="1" thickTop="1" thickBot="1" x14ac:dyDescent="0.3">
      <c r="A8" s="317"/>
      <c r="B8" s="76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1">
        <f>F6-C9+F5+F7+F4</f>
        <v>0</v>
      </c>
      <c r="C9" s="611"/>
      <c r="D9" s="553">
        <v>0</v>
      </c>
      <c r="E9" s="627"/>
      <c r="F9" s="584">
        <f t="shared" ref="F9" si="0">D9</f>
        <v>0</v>
      </c>
      <c r="G9" s="552"/>
      <c r="H9" s="582"/>
      <c r="I9" s="822">
        <f>E5+E6+E7-F9+E4</f>
        <v>0</v>
      </c>
      <c r="J9" s="959">
        <f t="shared" ref="J9:J40" si="1">G9*F9</f>
        <v>0</v>
      </c>
    </row>
    <row r="10" spans="1:10" ht="15.75" x14ac:dyDescent="0.25">
      <c r="B10" s="657">
        <f>B9-C10</f>
        <v>0</v>
      </c>
      <c r="C10" s="564"/>
      <c r="D10" s="553">
        <f t="shared" ref="D10:D32" si="2">20*C10</f>
        <v>0</v>
      </c>
      <c r="E10" s="627"/>
      <c r="F10" s="584">
        <f t="shared" ref="F10:F32" si="3">D10</f>
        <v>0</v>
      </c>
      <c r="G10" s="552"/>
      <c r="H10" s="582"/>
      <c r="I10" s="585">
        <f>I9-F10</f>
        <v>0</v>
      </c>
      <c r="J10" s="586">
        <f t="shared" si="1"/>
        <v>0</v>
      </c>
    </row>
    <row r="11" spans="1:10" ht="15.75" x14ac:dyDescent="0.25">
      <c r="B11" s="657">
        <f t="shared" ref="B11:B40" si="4">B10-C11</f>
        <v>0</v>
      </c>
      <c r="C11" s="611"/>
      <c r="D11" s="553">
        <f t="shared" si="2"/>
        <v>0</v>
      </c>
      <c r="E11" s="627"/>
      <c r="F11" s="584">
        <f t="shared" si="3"/>
        <v>0</v>
      </c>
      <c r="G11" s="552"/>
      <c r="H11" s="582"/>
      <c r="I11" s="585">
        <f t="shared" ref="I11:I39" si="5">I10-F11</f>
        <v>0</v>
      </c>
      <c r="J11" s="586">
        <f t="shared" si="1"/>
        <v>0</v>
      </c>
    </row>
    <row r="12" spans="1:10" ht="15.75" x14ac:dyDescent="0.25">
      <c r="A12" s="54" t="s">
        <v>33</v>
      </c>
      <c r="B12" s="657">
        <f t="shared" si="4"/>
        <v>0</v>
      </c>
      <c r="C12" s="611"/>
      <c r="D12" s="553">
        <f t="shared" si="2"/>
        <v>0</v>
      </c>
      <c r="E12" s="627"/>
      <c r="F12" s="584">
        <f t="shared" si="3"/>
        <v>0</v>
      </c>
      <c r="G12" s="552"/>
      <c r="H12" s="582"/>
      <c r="I12" s="585">
        <f t="shared" si="5"/>
        <v>0</v>
      </c>
      <c r="J12" s="586">
        <f t="shared" si="1"/>
        <v>0</v>
      </c>
    </row>
    <row r="13" spans="1:10" ht="15.75" x14ac:dyDescent="0.25">
      <c r="B13" s="657">
        <f t="shared" si="4"/>
        <v>0</v>
      </c>
      <c r="C13" s="611"/>
      <c r="D13" s="553">
        <f t="shared" si="2"/>
        <v>0</v>
      </c>
      <c r="E13" s="627"/>
      <c r="F13" s="584">
        <f t="shared" si="3"/>
        <v>0</v>
      </c>
      <c r="G13" s="552"/>
      <c r="H13" s="582"/>
      <c r="I13" s="585">
        <f t="shared" si="5"/>
        <v>0</v>
      </c>
      <c r="J13" s="586">
        <f t="shared" si="1"/>
        <v>0</v>
      </c>
    </row>
    <row r="14" spans="1:10" ht="15.75" x14ac:dyDescent="0.25">
      <c r="A14" s="19"/>
      <c r="B14" s="657">
        <f t="shared" si="4"/>
        <v>0</v>
      </c>
      <c r="C14" s="611"/>
      <c r="D14" s="553">
        <f t="shared" si="2"/>
        <v>0</v>
      </c>
      <c r="E14" s="627"/>
      <c r="F14" s="584">
        <f t="shared" si="3"/>
        <v>0</v>
      </c>
      <c r="G14" s="552"/>
      <c r="H14" s="582"/>
      <c r="I14" s="585">
        <f t="shared" si="5"/>
        <v>0</v>
      </c>
      <c r="J14" s="586">
        <f t="shared" si="1"/>
        <v>0</v>
      </c>
    </row>
    <row r="15" spans="1:10" ht="15.75" x14ac:dyDescent="0.25">
      <c r="B15" s="657">
        <f t="shared" si="4"/>
        <v>0</v>
      </c>
      <c r="C15" s="706"/>
      <c r="D15" s="553">
        <f t="shared" si="2"/>
        <v>0</v>
      </c>
      <c r="E15" s="627"/>
      <c r="F15" s="584">
        <f t="shared" si="3"/>
        <v>0</v>
      </c>
      <c r="G15" s="552"/>
      <c r="H15" s="582"/>
      <c r="I15" s="585">
        <f t="shared" si="5"/>
        <v>0</v>
      </c>
      <c r="J15" s="586">
        <f t="shared" si="1"/>
        <v>0</v>
      </c>
    </row>
    <row r="16" spans="1:10" ht="15.75" x14ac:dyDescent="0.25">
      <c r="B16" s="657">
        <f t="shared" si="4"/>
        <v>0</v>
      </c>
      <c r="C16" s="564"/>
      <c r="D16" s="553">
        <f t="shared" si="2"/>
        <v>0</v>
      </c>
      <c r="E16" s="627"/>
      <c r="F16" s="584">
        <f t="shared" si="3"/>
        <v>0</v>
      </c>
      <c r="G16" s="552"/>
      <c r="H16" s="582"/>
      <c r="I16" s="585">
        <f t="shared" si="5"/>
        <v>0</v>
      </c>
      <c r="J16" s="586">
        <f t="shared" si="1"/>
        <v>0</v>
      </c>
    </row>
    <row r="17" spans="1:10" ht="15.75" x14ac:dyDescent="0.25">
      <c r="B17" s="657">
        <f t="shared" si="4"/>
        <v>0</v>
      </c>
      <c r="C17" s="564"/>
      <c r="D17" s="553">
        <f t="shared" si="2"/>
        <v>0</v>
      </c>
      <c r="E17" s="627"/>
      <c r="F17" s="584">
        <f t="shared" si="3"/>
        <v>0</v>
      </c>
      <c r="G17" s="552"/>
      <c r="H17" s="582"/>
      <c r="I17" s="585">
        <f t="shared" si="5"/>
        <v>0</v>
      </c>
      <c r="J17" s="586">
        <f t="shared" si="1"/>
        <v>0</v>
      </c>
    </row>
    <row r="18" spans="1:10" ht="15.75" x14ac:dyDescent="0.25">
      <c r="B18" s="657">
        <f t="shared" si="4"/>
        <v>0</v>
      </c>
      <c r="C18" s="564"/>
      <c r="D18" s="553">
        <f t="shared" si="2"/>
        <v>0</v>
      </c>
      <c r="E18" s="627"/>
      <c r="F18" s="584">
        <f t="shared" si="3"/>
        <v>0</v>
      </c>
      <c r="G18" s="552"/>
      <c r="H18" s="582"/>
      <c r="I18" s="585">
        <f t="shared" si="5"/>
        <v>0</v>
      </c>
      <c r="J18" s="586">
        <f t="shared" si="1"/>
        <v>0</v>
      </c>
    </row>
    <row r="19" spans="1:10" ht="15.75" x14ac:dyDescent="0.25">
      <c r="B19" s="657">
        <f t="shared" si="4"/>
        <v>0</v>
      </c>
      <c r="C19" s="564"/>
      <c r="D19" s="553">
        <f t="shared" si="2"/>
        <v>0</v>
      </c>
      <c r="E19" s="627"/>
      <c r="F19" s="584">
        <f t="shared" si="3"/>
        <v>0</v>
      </c>
      <c r="G19" s="552"/>
      <c r="H19" s="582"/>
      <c r="I19" s="585">
        <f t="shared" si="5"/>
        <v>0</v>
      </c>
      <c r="J19" s="586">
        <f t="shared" si="1"/>
        <v>0</v>
      </c>
    </row>
    <row r="20" spans="1:10" ht="15.75" x14ac:dyDescent="0.25">
      <c r="B20" s="657">
        <f t="shared" si="4"/>
        <v>0</v>
      </c>
      <c r="C20" s="564"/>
      <c r="D20" s="553">
        <f t="shared" si="2"/>
        <v>0</v>
      </c>
      <c r="E20" s="627"/>
      <c r="F20" s="584">
        <f t="shared" si="3"/>
        <v>0</v>
      </c>
      <c r="G20" s="552"/>
      <c r="H20" s="582"/>
      <c r="I20" s="585">
        <f t="shared" si="5"/>
        <v>0</v>
      </c>
      <c r="J20" s="586">
        <f t="shared" si="1"/>
        <v>0</v>
      </c>
    </row>
    <row r="21" spans="1:10" ht="15.75" x14ac:dyDescent="0.25">
      <c r="B21" s="657">
        <f t="shared" si="4"/>
        <v>0</v>
      </c>
      <c r="C21" s="564"/>
      <c r="D21" s="553">
        <f t="shared" si="2"/>
        <v>0</v>
      </c>
      <c r="E21" s="627"/>
      <c r="F21" s="584">
        <f t="shared" si="3"/>
        <v>0</v>
      </c>
      <c r="G21" s="552"/>
      <c r="H21" s="582"/>
      <c r="I21" s="585">
        <f t="shared" si="5"/>
        <v>0</v>
      </c>
      <c r="J21" s="586">
        <f t="shared" si="1"/>
        <v>0</v>
      </c>
    </row>
    <row r="22" spans="1:10" ht="15.75" x14ac:dyDescent="0.25">
      <c r="B22" s="657">
        <f t="shared" si="4"/>
        <v>0</v>
      </c>
      <c r="C22" s="564"/>
      <c r="D22" s="553">
        <f t="shared" si="2"/>
        <v>0</v>
      </c>
      <c r="E22" s="627"/>
      <c r="F22" s="584">
        <f t="shared" si="3"/>
        <v>0</v>
      </c>
      <c r="G22" s="552"/>
      <c r="H22" s="582"/>
      <c r="I22" s="585">
        <f t="shared" si="5"/>
        <v>0</v>
      </c>
      <c r="J22" s="586">
        <f t="shared" si="1"/>
        <v>0</v>
      </c>
    </row>
    <row r="23" spans="1:10" ht="15.75" x14ac:dyDescent="0.25">
      <c r="B23" s="657">
        <f t="shared" si="4"/>
        <v>0</v>
      </c>
      <c r="C23" s="564"/>
      <c r="D23" s="553">
        <f t="shared" si="2"/>
        <v>0</v>
      </c>
      <c r="E23" s="627"/>
      <c r="F23" s="584">
        <f t="shared" si="3"/>
        <v>0</v>
      </c>
      <c r="G23" s="552"/>
      <c r="H23" s="582"/>
      <c r="I23" s="585">
        <f t="shared" si="5"/>
        <v>0</v>
      </c>
      <c r="J23" s="586">
        <f t="shared" si="1"/>
        <v>0</v>
      </c>
    </row>
    <row r="24" spans="1:10" ht="15.75" x14ac:dyDescent="0.25">
      <c r="B24" s="657">
        <f t="shared" si="4"/>
        <v>0</v>
      </c>
      <c r="C24" s="564"/>
      <c r="D24" s="553">
        <f t="shared" si="2"/>
        <v>0</v>
      </c>
      <c r="E24" s="627"/>
      <c r="F24" s="584">
        <f t="shared" si="3"/>
        <v>0</v>
      </c>
      <c r="G24" s="552"/>
      <c r="H24" s="582"/>
      <c r="I24" s="585">
        <f t="shared" si="5"/>
        <v>0</v>
      </c>
      <c r="J24" s="586">
        <f t="shared" si="1"/>
        <v>0</v>
      </c>
    </row>
    <row r="25" spans="1:10" ht="15.75" x14ac:dyDescent="0.25">
      <c r="B25" s="657">
        <f t="shared" si="4"/>
        <v>0</v>
      </c>
      <c r="C25" s="564"/>
      <c r="D25" s="553">
        <f t="shared" si="2"/>
        <v>0</v>
      </c>
      <c r="E25" s="627"/>
      <c r="F25" s="584">
        <f t="shared" si="3"/>
        <v>0</v>
      </c>
      <c r="G25" s="552"/>
      <c r="H25" s="582"/>
      <c r="I25" s="585">
        <f t="shared" si="5"/>
        <v>0</v>
      </c>
      <c r="J25" s="586">
        <f t="shared" si="1"/>
        <v>0</v>
      </c>
    </row>
    <row r="26" spans="1:10" ht="15.75" x14ac:dyDescent="0.25">
      <c r="B26" s="657">
        <f t="shared" si="4"/>
        <v>0</v>
      </c>
      <c r="C26" s="564"/>
      <c r="D26" s="553">
        <f t="shared" si="2"/>
        <v>0</v>
      </c>
      <c r="E26" s="627"/>
      <c r="F26" s="584">
        <f t="shared" si="3"/>
        <v>0</v>
      </c>
      <c r="G26" s="552"/>
      <c r="H26" s="582"/>
      <c r="I26" s="585">
        <f t="shared" si="5"/>
        <v>0</v>
      </c>
      <c r="J26" s="586">
        <f t="shared" si="1"/>
        <v>0</v>
      </c>
    </row>
    <row r="27" spans="1:10" ht="15.75" x14ac:dyDescent="0.25">
      <c r="B27" s="657">
        <f t="shared" si="4"/>
        <v>0</v>
      </c>
      <c r="C27" s="564"/>
      <c r="D27" s="553">
        <f t="shared" si="2"/>
        <v>0</v>
      </c>
      <c r="E27" s="627"/>
      <c r="F27" s="584">
        <f t="shared" si="3"/>
        <v>0</v>
      </c>
      <c r="G27" s="552"/>
      <c r="H27" s="582"/>
      <c r="I27" s="585">
        <f t="shared" si="5"/>
        <v>0</v>
      </c>
      <c r="J27" s="586">
        <f t="shared" si="1"/>
        <v>0</v>
      </c>
    </row>
    <row r="28" spans="1:10" ht="15.75" x14ac:dyDescent="0.25">
      <c r="B28" s="657">
        <f t="shared" si="4"/>
        <v>0</v>
      </c>
      <c r="C28" s="564"/>
      <c r="D28" s="553">
        <f t="shared" si="2"/>
        <v>0</v>
      </c>
      <c r="E28" s="627"/>
      <c r="F28" s="584">
        <f t="shared" si="3"/>
        <v>0</v>
      </c>
      <c r="G28" s="552"/>
      <c r="H28" s="582"/>
      <c r="I28" s="585">
        <f t="shared" si="5"/>
        <v>0</v>
      </c>
      <c r="J28" s="586">
        <f t="shared" si="1"/>
        <v>0</v>
      </c>
    </row>
    <row r="29" spans="1:10" ht="15.75" x14ac:dyDescent="0.25">
      <c r="B29" s="657">
        <f t="shared" si="4"/>
        <v>0</v>
      </c>
      <c r="C29" s="564"/>
      <c r="D29" s="553">
        <f t="shared" si="2"/>
        <v>0</v>
      </c>
      <c r="E29" s="627"/>
      <c r="F29" s="584">
        <f t="shared" si="3"/>
        <v>0</v>
      </c>
      <c r="G29" s="552"/>
      <c r="H29" s="582"/>
      <c r="I29" s="585">
        <f t="shared" si="5"/>
        <v>0</v>
      </c>
      <c r="J29" s="586">
        <f t="shared" si="1"/>
        <v>0</v>
      </c>
    </row>
    <row r="30" spans="1:10" ht="15.75" x14ac:dyDescent="0.25">
      <c r="A30" s="47"/>
      <c r="B30" s="657">
        <f t="shared" si="4"/>
        <v>0</v>
      </c>
      <c r="C30" s="564"/>
      <c r="D30" s="553">
        <f t="shared" si="2"/>
        <v>0</v>
      </c>
      <c r="E30" s="627"/>
      <c r="F30" s="584">
        <f t="shared" si="3"/>
        <v>0</v>
      </c>
      <c r="G30" s="552"/>
      <c r="H30" s="582"/>
      <c r="I30" s="585">
        <f t="shared" si="5"/>
        <v>0</v>
      </c>
      <c r="J30" s="586">
        <f t="shared" si="1"/>
        <v>0</v>
      </c>
    </row>
    <row r="31" spans="1:10" ht="15.75" x14ac:dyDescent="0.25">
      <c r="A31" s="47"/>
      <c r="B31" s="657">
        <f t="shared" si="4"/>
        <v>0</v>
      </c>
      <c r="C31" s="564"/>
      <c r="D31" s="553">
        <f t="shared" si="2"/>
        <v>0</v>
      </c>
      <c r="E31" s="627"/>
      <c r="F31" s="584">
        <f t="shared" si="3"/>
        <v>0</v>
      </c>
      <c r="G31" s="552"/>
      <c r="H31" s="582"/>
      <c r="I31" s="585">
        <f t="shared" si="5"/>
        <v>0</v>
      </c>
      <c r="J31" s="586">
        <f t="shared" si="1"/>
        <v>0</v>
      </c>
    </row>
    <row r="32" spans="1:10" ht="15.75" x14ac:dyDescent="0.25">
      <c r="A32" s="47"/>
      <c r="B32" s="657">
        <f t="shared" si="4"/>
        <v>0</v>
      </c>
      <c r="C32" s="564"/>
      <c r="D32" s="553">
        <f t="shared" si="2"/>
        <v>0</v>
      </c>
      <c r="E32" s="627"/>
      <c r="F32" s="584">
        <f t="shared" si="3"/>
        <v>0</v>
      </c>
      <c r="G32" s="552"/>
      <c r="H32" s="582"/>
      <c r="I32" s="585">
        <f t="shared" si="5"/>
        <v>0</v>
      </c>
      <c r="J32" s="586">
        <f t="shared" si="1"/>
        <v>0</v>
      </c>
    </row>
    <row r="33" spans="1:10" ht="15.75" x14ac:dyDescent="0.25">
      <c r="A33" s="47"/>
      <c r="B33" s="657">
        <f t="shared" si="4"/>
        <v>0</v>
      </c>
      <c r="C33" s="564"/>
      <c r="D33" s="553">
        <f t="shared" ref="D33:D40" si="6">20*C33</f>
        <v>0</v>
      </c>
      <c r="E33" s="627"/>
      <c r="F33" s="584">
        <f t="shared" ref="F33:F40" si="7">D33</f>
        <v>0</v>
      </c>
      <c r="G33" s="693"/>
      <c r="H33" s="582"/>
      <c r="I33" s="585">
        <f t="shared" si="5"/>
        <v>0</v>
      </c>
      <c r="J33" s="586">
        <f t="shared" si="1"/>
        <v>0</v>
      </c>
    </row>
    <row r="34" spans="1:10" ht="15.75" x14ac:dyDescent="0.25">
      <c r="A34" s="47"/>
      <c r="B34" s="657">
        <f t="shared" si="4"/>
        <v>0</v>
      </c>
      <c r="C34" s="564"/>
      <c r="D34" s="553">
        <f t="shared" si="6"/>
        <v>0</v>
      </c>
      <c r="E34" s="627"/>
      <c r="F34" s="584">
        <f t="shared" si="7"/>
        <v>0</v>
      </c>
      <c r="G34" s="693"/>
      <c r="H34" s="582"/>
      <c r="I34" s="585">
        <f t="shared" si="5"/>
        <v>0</v>
      </c>
      <c r="J34" s="586">
        <f t="shared" si="1"/>
        <v>0</v>
      </c>
    </row>
    <row r="35" spans="1:10" ht="15.75" x14ac:dyDescent="0.25">
      <c r="A35" s="47"/>
      <c r="B35" s="657">
        <f t="shared" si="4"/>
        <v>0</v>
      </c>
      <c r="C35" s="564"/>
      <c r="D35" s="553">
        <f t="shared" si="6"/>
        <v>0</v>
      </c>
      <c r="E35" s="627"/>
      <c r="F35" s="584">
        <f t="shared" si="7"/>
        <v>0</v>
      </c>
      <c r="G35" s="693"/>
      <c r="H35" s="582"/>
      <c r="I35" s="585">
        <f t="shared" si="5"/>
        <v>0</v>
      </c>
      <c r="J35" s="586">
        <f t="shared" si="1"/>
        <v>0</v>
      </c>
    </row>
    <row r="36" spans="1:10" ht="15.75" x14ac:dyDescent="0.25">
      <c r="A36" s="47"/>
      <c r="B36" s="657">
        <f t="shared" si="4"/>
        <v>0</v>
      </c>
      <c r="C36" s="564"/>
      <c r="D36" s="553">
        <f t="shared" si="6"/>
        <v>0</v>
      </c>
      <c r="E36" s="627"/>
      <c r="F36" s="584">
        <f t="shared" si="7"/>
        <v>0</v>
      </c>
      <c r="G36" s="693"/>
      <c r="H36" s="582"/>
      <c r="I36" s="585">
        <f t="shared" si="5"/>
        <v>0</v>
      </c>
      <c r="J36" s="586">
        <f t="shared" si="1"/>
        <v>0</v>
      </c>
    </row>
    <row r="37" spans="1:10" ht="15.75" x14ac:dyDescent="0.25">
      <c r="A37" s="47"/>
      <c r="B37" s="657">
        <f t="shared" si="4"/>
        <v>0</v>
      </c>
      <c r="C37" s="564"/>
      <c r="D37" s="553">
        <f t="shared" si="6"/>
        <v>0</v>
      </c>
      <c r="E37" s="627"/>
      <c r="F37" s="584">
        <f t="shared" si="7"/>
        <v>0</v>
      </c>
      <c r="G37" s="552"/>
      <c r="H37" s="582"/>
      <c r="I37" s="585">
        <f t="shared" si="5"/>
        <v>0</v>
      </c>
      <c r="J37" s="586">
        <f t="shared" si="1"/>
        <v>0</v>
      </c>
    </row>
    <row r="38" spans="1:10" ht="15.75" x14ac:dyDescent="0.25">
      <c r="A38" s="47"/>
      <c r="B38" s="657">
        <f t="shared" si="4"/>
        <v>0</v>
      </c>
      <c r="C38" s="564"/>
      <c r="D38" s="553">
        <f t="shared" si="6"/>
        <v>0</v>
      </c>
      <c r="E38" s="627"/>
      <c r="F38" s="584">
        <f t="shared" si="7"/>
        <v>0</v>
      </c>
      <c r="G38" s="552"/>
      <c r="H38" s="582"/>
      <c r="I38" s="585">
        <f t="shared" si="5"/>
        <v>0</v>
      </c>
      <c r="J38" s="58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8" t="s">
        <v>21</v>
      </c>
      <c r="E43" s="1459"/>
      <c r="F43" s="137">
        <f>E5+E6-F41+E7</f>
        <v>0</v>
      </c>
    </row>
    <row r="44" spans="1:10" ht="15.75" thickBot="1" x14ac:dyDescent="0.3">
      <c r="A44" s="121"/>
      <c r="D44" s="798" t="s">
        <v>4</v>
      </c>
      <c r="E44" s="79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70"/>
      <c r="B5" s="1487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70"/>
      <c r="B6" s="148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7">
        <f>F4+F5+F6-C8</f>
        <v>0</v>
      </c>
      <c r="C8" s="611"/>
      <c r="D8" s="553">
        <v>0</v>
      </c>
      <c r="E8" s="566"/>
      <c r="F8" s="584">
        <f t="shared" ref="F8:F28" si="0">D8</f>
        <v>0</v>
      </c>
      <c r="G8" s="551"/>
      <c r="H8" s="552"/>
      <c r="I8" s="810">
        <f>E5+E6-F8+E4</f>
        <v>0</v>
      </c>
      <c r="J8" s="811">
        <f>H8*F8</f>
        <v>0</v>
      </c>
    </row>
    <row r="9" spans="1:15" x14ac:dyDescent="0.25">
      <c r="B9" s="657">
        <f>B8-C9</f>
        <v>0</v>
      </c>
      <c r="C9" s="611"/>
      <c r="D9" s="553">
        <v>0</v>
      </c>
      <c r="E9" s="566"/>
      <c r="F9" s="584">
        <f t="shared" si="0"/>
        <v>0</v>
      </c>
      <c r="G9" s="551"/>
      <c r="H9" s="552"/>
      <c r="I9" s="810">
        <f>I8-F9</f>
        <v>0</v>
      </c>
      <c r="J9" s="811">
        <f t="shared" ref="J9:J28" si="1">H9*F9</f>
        <v>0</v>
      </c>
      <c r="K9" s="582"/>
    </row>
    <row r="10" spans="1:15" x14ac:dyDescent="0.25">
      <c r="B10" s="657">
        <f t="shared" ref="B10:B27" si="2">B9-C10</f>
        <v>0</v>
      </c>
      <c r="C10" s="611"/>
      <c r="D10" s="553">
        <v>0</v>
      </c>
      <c r="E10" s="566"/>
      <c r="F10" s="584">
        <f t="shared" si="0"/>
        <v>0</v>
      </c>
      <c r="G10" s="551"/>
      <c r="H10" s="552"/>
      <c r="I10" s="1009">
        <f t="shared" ref="I10:I27" si="3">I9-F10</f>
        <v>0</v>
      </c>
      <c r="J10" s="811">
        <f t="shared" si="1"/>
        <v>0</v>
      </c>
      <c r="K10" s="582"/>
    </row>
    <row r="11" spans="1:15" x14ac:dyDescent="0.25">
      <c r="A11" s="54" t="s">
        <v>33</v>
      </c>
      <c r="B11" s="657">
        <f t="shared" si="2"/>
        <v>0</v>
      </c>
      <c r="C11" s="611"/>
      <c r="D11" s="553">
        <v>0</v>
      </c>
      <c r="E11" s="566"/>
      <c r="F11" s="584">
        <f t="shared" si="0"/>
        <v>0</v>
      </c>
      <c r="G11" s="551"/>
      <c r="H11" s="552"/>
      <c r="I11" s="1009">
        <f t="shared" si="3"/>
        <v>0</v>
      </c>
      <c r="J11" s="811">
        <f t="shared" si="1"/>
        <v>0</v>
      </c>
      <c r="K11" s="582"/>
    </row>
    <row r="12" spans="1:15" x14ac:dyDescent="0.25">
      <c r="B12" s="657">
        <f t="shared" si="2"/>
        <v>0</v>
      </c>
      <c r="C12" s="611"/>
      <c r="D12" s="553">
        <v>0</v>
      </c>
      <c r="E12" s="566"/>
      <c r="F12" s="584">
        <f t="shared" si="0"/>
        <v>0</v>
      </c>
      <c r="G12" s="551"/>
      <c r="H12" s="552"/>
      <c r="I12" s="1009">
        <f t="shared" si="3"/>
        <v>0</v>
      </c>
      <c r="J12" s="811">
        <f t="shared" si="1"/>
        <v>0</v>
      </c>
      <c r="K12" s="582"/>
    </row>
    <row r="13" spans="1:15" x14ac:dyDescent="0.25">
      <c r="A13" s="19"/>
      <c r="B13" s="657">
        <f t="shared" si="2"/>
        <v>0</v>
      </c>
      <c r="C13" s="611"/>
      <c r="D13" s="553">
        <v>0</v>
      </c>
      <c r="E13" s="566"/>
      <c r="F13" s="584">
        <f t="shared" si="0"/>
        <v>0</v>
      </c>
      <c r="G13" s="551"/>
      <c r="H13" s="552"/>
      <c r="I13" s="812">
        <f t="shared" si="3"/>
        <v>0</v>
      </c>
      <c r="J13" s="811">
        <f t="shared" si="1"/>
        <v>0</v>
      </c>
      <c r="K13" s="582"/>
    </row>
    <row r="14" spans="1:15" x14ac:dyDescent="0.25">
      <c r="A14" s="19"/>
      <c r="B14" s="657">
        <f t="shared" si="2"/>
        <v>0</v>
      </c>
      <c r="C14" s="611"/>
      <c r="D14" s="553">
        <v>0</v>
      </c>
      <c r="E14" s="566"/>
      <c r="F14" s="584">
        <f t="shared" si="0"/>
        <v>0</v>
      </c>
      <c r="G14" s="551"/>
      <c r="H14" s="552"/>
      <c r="I14" s="812">
        <f t="shared" si="3"/>
        <v>0</v>
      </c>
      <c r="J14" s="811">
        <f t="shared" si="1"/>
        <v>0</v>
      </c>
      <c r="K14" s="582"/>
    </row>
    <row r="15" spans="1:15" x14ac:dyDescent="0.25">
      <c r="A15" s="19"/>
      <c r="B15" s="657">
        <f t="shared" si="2"/>
        <v>0</v>
      </c>
      <c r="C15" s="611"/>
      <c r="D15" s="553">
        <v>0</v>
      </c>
      <c r="E15" s="566"/>
      <c r="F15" s="584">
        <f t="shared" si="0"/>
        <v>0</v>
      </c>
      <c r="G15" s="551"/>
      <c r="H15" s="552"/>
      <c r="I15" s="812">
        <f t="shared" si="3"/>
        <v>0</v>
      </c>
      <c r="J15" s="811">
        <f t="shared" si="1"/>
        <v>0</v>
      </c>
      <c r="K15" s="582"/>
    </row>
    <row r="16" spans="1:15" x14ac:dyDescent="0.25">
      <c r="A16" s="19"/>
      <c r="B16" s="657">
        <f t="shared" si="2"/>
        <v>0</v>
      </c>
      <c r="C16" s="611"/>
      <c r="D16" s="553">
        <v>0</v>
      </c>
      <c r="E16" s="566"/>
      <c r="F16" s="584">
        <f t="shared" si="0"/>
        <v>0</v>
      </c>
      <c r="G16" s="551"/>
      <c r="H16" s="552"/>
      <c r="I16" s="812">
        <f t="shared" si="3"/>
        <v>0</v>
      </c>
      <c r="J16" s="811">
        <f t="shared" si="1"/>
        <v>0</v>
      </c>
    </row>
    <row r="17" spans="1:10" x14ac:dyDescent="0.25">
      <c r="A17" s="19"/>
      <c r="B17" s="657">
        <f t="shared" si="2"/>
        <v>0</v>
      </c>
      <c r="C17" s="611"/>
      <c r="D17" s="553">
        <v>0</v>
      </c>
      <c r="E17" s="566"/>
      <c r="F17" s="584">
        <f t="shared" si="0"/>
        <v>0</v>
      </c>
      <c r="G17" s="551"/>
      <c r="H17" s="552"/>
      <c r="I17" s="812">
        <f t="shared" si="3"/>
        <v>0</v>
      </c>
      <c r="J17" s="811">
        <f t="shared" si="1"/>
        <v>0</v>
      </c>
    </row>
    <row r="18" spans="1:10" x14ac:dyDescent="0.25">
      <c r="A18" s="19"/>
      <c r="B18" s="657">
        <f t="shared" si="2"/>
        <v>0</v>
      </c>
      <c r="C18" s="611"/>
      <c r="D18" s="553">
        <v>0</v>
      </c>
      <c r="E18" s="566"/>
      <c r="F18" s="584">
        <f t="shared" si="0"/>
        <v>0</v>
      </c>
      <c r="G18" s="551"/>
      <c r="H18" s="552"/>
      <c r="I18" s="812">
        <f t="shared" si="3"/>
        <v>0</v>
      </c>
      <c r="J18" s="811">
        <f t="shared" si="1"/>
        <v>0</v>
      </c>
    </row>
    <row r="19" spans="1:10" x14ac:dyDescent="0.25">
      <c r="A19" s="19"/>
      <c r="B19" s="657">
        <f t="shared" si="2"/>
        <v>0</v>
      </c>
      <c r="C19" s="611"/>
      <c r="D19" s="553">
        <v>0</v>
      </c>
      <c r="E19" s="566"/>
      <c r="F19" s="584">
        <f t="shared" si="0"/>
        <v>0</v>
      </c>
      <c r="G19" s="551"/>
      <c r="H19" s="552"/>
      <c r="I19" s="812">
        <f t="shared" si="3"/>
        <v>0</v>
      </c>
      <c r="J19" s="811">
        <f t="shared" si="1"/>
        <v>0</v>
      </c>
    </row>
    <row r="20" spans="1:10" x14ac:dyDescent="0.25">
      <c r="A20" s="19"/>
      <c r="B20" s="657">
        <f t="shared" si="2"/>
        <v>0</v>
      </c>
      <c r="C20" s="611"/>
      <c r="D20" s="553">
        <v>0</v>
      </c>
      <c r="E20" s="566"/>
      <c r="F20" s="584">
        <f t="shared" si="0"/>
        <v>0</v>
      </c>
      <c r="G20" s="551"/>
      <c r="H20" s="552"/>
      <c r="I20" s="812">
        <f t="shared" si="3"/>
        <v>0</v>
      </c>
      <c r="J20" s="811">
        <f t="shared" si="1"/>
        <v>0</v>
      </c>
    </row>
    <row r="21" spans="1:10" x14ac:dyDescent="0.25">
      <c r="A21" s="19"/>
      <c r="B21" s="657">
        <f t="shared" si="2"/>
        <v>0</v>
      </c>
      <c r="C21" s="611"/>
      <c r="D21" s="553">
        <v>0</v>
      </c>
      <c r="E21" s="566"/>
      <c r="F21" s="584">
        <f t="shared" si="0"/>
        <v>0</v>
      </c>
      <c r="G21" s="551"/>
      <c r="H21" s="552"/>
      <c r="I21" s="812">
        <f t="shared" si="3"/>
        <v>0</v>
      </c>
      <c r="J21" s="811">
        <f t="shared" si="1"/>
        <v>0</v>
      </c>
    </row>
    <row r="22" spans="1:10" x14ac:dyDescent="0.25">
      <c r="A22" s="19"/>
      <c r="B22" s="657">
        <f t="shared" si="2"/>
        <v>0</v>
      </c>
      <c r="C22" s="611"/>
      <c r="D22" s="553">
        <v>0</v>
      </c>
      <c r="E22" s="566"/>
      <c r="F22" s="584">
        <f t="shared" si="0"/>
        <v>0</v>
      </c>
      <c r="G22" s="551"/>
      <c r="H22" s="552"/>
      <c r="I22" s="812">
        <f t="shared" si="3"/>
        <v>0</v>
      </c>
      <c r="J22" s="811">
        <f t="shared" si="1"/>
        <v>0</v>
      </c>
    </row>
    <row r="23" spans="1:10" x14ac:dyDescent="0.25">
      <c r="A23" s="19"/>
      <c r="B23" s="657">
        <f t="shared" si="2"/>
        <v>0</v>
      </c>
      <c r="C23" s="611"/>
      <c r="D23" s="553">
        <v>0</v>
      </c>
      <c r="E23" s="566"/>
      <c r="F23" s="584">
        <f t="shared" si="0"/>
        <v>0</v>
      </c>
      <c r="G23" s="551"/>
      <c r="H23" s="552"/>
      <c r="I23" s="812">
        <f t="shared" si="3"/>
        <v>0</v>
      </c>
      <c r="J23" s="811">
        <f t="shared" si="1"/>
        <v>0</v>
      </c>
    </row>
    <row r="24" spans="1:10" x14ac:dyDescent="0.25">
      <c r="A24" s="19"/>
      <c r="B24" s="657">
        <f t="shared" si="2"/>
        <v>0</v>
      </c>
      <c r="C24" s="611"/>
      <c r="D24" s="553">
        <v>0</v>
      </c>
      <c r="E24" s="566"/>
      <c r="F24" s="584">
        <f t="shared" si="0"/>
        <v>0</v>
      </c>
      <c r="G24" s="551"/>
      <c r="H24" s="552"/>
      <c r="I24" s="812">
        <f t="shared" si="3"/>
        <v>0</v>
      </c>
      <c r="J24" s="811">
        <f t="shared" si="1"/>
        <v>0</v>
      </c>
    </row>
    <row r="25" spans="1:10" x14ac:dyDescent="0.25">
      <c r="A25" s="19"/>
      <c r="B25" s="657">
        <f t="shared" si="2"/>
        <v>0</v>
      </c>
      <c r="C25" s="611"/>
      <c r="D25" s="553">
        <v>0</v>
      </c>
      <c r="E25" s="566"/>
      <c r="F25" s="584">
        <f t="shared" si="0"/>
        <v>0</v>
      </c>
      <c r="G25" s="551"/>
      <c r="H25" s="552"/>
      <c r="I25" s="812">
        <f t="shared" si="3"/>
        <v>0</v>
      </c>
      <c r="J25" s="811">
        <f t="shared" si="1"/>
        <v>0</v>
      </c>
    </row>
    <row r="26" spans="1:10" x14ac:dyDescent="0.25">
      <c r="A26" s="19"/>
      <c r="B26" s="657">
        <f t="shared" si="2"/>
        <v>0</v>
      </c>
      <c r="C26" s="611"/>
      <c r="D26" s="553">
        <v>0</v>
      </c>
      <c r="E26" s="566"/>
      <c r="F26" s="584">
        <f t="shared" si="0"/>
        <v>0</v>
      </c>
      <c r="G26" s="551"/>
      <c r="H26" s="552"/>
      <c r="I26" s="812">
        <f t="shared" si="3"/>
        <v>0</v>
      </c>
      <c r="J26" s="811">
        <f t="shared" si="1"/>
        <v>0</v>
      </c>
    </row>
    <row r="27" spans="1:10" x14ac:dyDescent="0.25">
      <c r="B27" s="657">
        <f t="shared" si="2"/>
        <v>0</v>
      </c>
      <c r="C27" s="611"/>
      <c r="D27" s="553">
        <v>0</v>
      </c>
      <c r="E27" s="566"/>
      <c r="F27" s="584">
        <f t="shared" si="0"/>
        <v>0</v>
      </c>
      <c r="G27" s="551"/>
      <c r="H27" s="552"/>
      <c r="I27" s="812">
        <f t="shared" si="3"/>
        <v>0</v>
      </c>
      <c r="J27" s="8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8" t="s">
        <v>21</v>
      </c>
      <c r="E31" s="145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L1" zoomScaleNormal="100" workbookViewId="0">
      <pane ySplit="7" topLeftCell="A8" activePane="bottomLeft" state="frozen"/>
      <selection activeCell="AO1" sqref="AO1"/>
      <selection pane="bottomLeft" activeCell="CM7" sqref="CM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54" t="s">
        <v>306</v>
      </c>
      <c r="L1" s="1454"/>
      <c r="M1" s="1454"/>
      <c r="N1" s="1454"/>
      <c r="O1" s="1454"/>
      <c r="P1" s="1454"/>
      <c r="Q1" s="1454"/>
      <c r="R1" s="254">
        <f>I1+1</f>
        <v>1</v>
      </c>
      <c r="S1" s="254"/>
      <c r="U1" s="1455" t="str">
        <f>K1</f>
        <v>INVENTARIO    DEL MES DE    AGOSTO     2023</v>
      </c>
      <c r="V1" s="1455"/>
      <c r="W1" s="1455"/>
      <c r="X1" s="1455"/>
      <c r="Y1" s="1455"/>
      <c r="Z1" s="1455"/>
      <c r="AA1" s="1455"/>
      <c r="AB1" s="254">
        <f>R1+1</f>
        <v>2</v>
      </c>
      <c r="AC1" s="361"/>
      <c r="AE1" s="1455" t="str">
        <f>U1</f>
        <v>INVENTARIO    DEL MES DE    AGOSTO     2023</v>
      </c>
      <c r="AF1" s="1455"/>
      <c r="AG1" s="1455"/>
      <c r="AH1" s="1455"/>
      <c r="AI1" s="1455"/>
      <c r="AJ1" s="1455"/>
      <c r="AK1" s="1455"/>
      <c r="AL1" s="254">
        <f>AB1+1</f>
        <v>3</v>
      </c>
      <c r="AM1" s="254"/>
      <c r="AO1" s="1455" t="str">
        <f>AE1</f>
        <v>INVENTARIO    DEL MES DE    AGOSTO     2023</v>
      </c>
      <c r="AP1" s="1455"/>
      <c r="AQ1" s="1455"/>
      <c r="AR1" s="1455"/>
      <c r="AS1" s="1455"/>
      <c r="AT1" s="1455"/>
      <c r="AU1" s="1455"/>
      <c r="AV1" s="254">
        <f>AL1+1</f>
        <v>4</v>
      </c>
      <c r="AW1" s="361"/>
      <c r="AY1" s="1453" t="s">
        <v>307</v>
      </c>
      <c r="AZ1" s="1453"/>
      <c r="BA1" s="1453"/>
      <c r="BB1" s="1453"/>
      <c r="BC1" s="1453"/>
      <c r="BD1" s="1453"/>
      <c r="BE1" s="1453"/>
      <c r="BF1" s="254">
        <f>AV1+1</f>
        <v>5</v>
      </c>
      <c r="BG1" s="373"/>
      <c r="BI1" s="1453" t="str">
        <f>AY1</f>
        <v>ENTRADAS DEL MES DE SEPTIEMBRE 2023</v>
      </c>
      <c r="BJ1" s="1453"/>
      <c r="BK1" s="1453"/>
      <c r="BL1" s="1453"/>
      <c r="BM1" s="1453"/>
      <c r="BN1" s="1453"/>
      <c r="BO1" s="1453"/>
      <c r="BP1" s="254">
        <f>BF1+1</f>
        <v>6</v>
      </c>
      <c r="BQ1" s="361"/>
      <c r="BS1" s="1453" t="str">
        <f>BI1</f>
        <v>ENTRADAS DEL MES DE SEPTIEMBRE 2023</v>
      </c>
      <c r="BT1" s="1453"/>
      <c r="BU1" s="1453"/>
      <c r="BV1" s="1453"/>
      <c r="BW1" s="1453"/>
      <c r="BX1" s="1453"/>
      <c r="BY1" s="1453"/>
      <c r="BZ1" s="254">
        <f>BP1+1</f>
        <v>7</v>
      </c>
      <c r="CC1" s="1453" t="str">
        <f>BS1</f>
        <v>ENTRADAS DEL MES DE SEPTIEMBRE 2023</v>
      </c>
      <c r="CD1" s="1453"/>
      <c r="CE1" s="1453"/>
      <c r="CF1" s="1453"/>
      <c r="CG1" s="1453"/>
      <c r="CH1" s="1453"/>
      <c r="CI1" s="1453"/>
      <c r="CJ1" s="254">
        <f>BZ1+1</f>
        <v>8</v>
      </c>
      <c r="CM1" s="1453" t="str">
        <f>CC1</f>
        <v>ENTRADAS DEL MES DE SEPTIEMBRE 2023</v>
      </c>
      <c r="CN1" s="1453"/>
      <c r="CO1" s="1453"/>
      <c r="CP1" s="1453"/>
      <c r="CQ1" s="1453"/>
      <c r="CR1" s="1453"/>
      <c r="CS1" s="1453"/>
      <c r="CT1" s="254">
        <f>CJ1+1</f>
        <v>9</v>
      </c>
      <c r="CU1" s="361"/>
      <c r="CW1" s="1453" t="str">
        <f>CM1</f>
        <v>ENTRADAS DEL MES DE SEPTIEMBRE 2023</v>
      </c>
      <c r="CX1" s="1453"/>
      <c r="CY1" s="1453"/>
      <c r="CZ1" s="1453"/>
      <c r="DA1" s="1453"/>
      <c r="DB1" s="1453"/>
      <c r="DC1" s="1453"/>
      <c r="DD1" s="254">
        <f>CT1+1</f>
        <v>10</v>
      </c>
      <c r="DE1" s="361"/>
      <c r="DG1" s="1453" t="str">
        <f>CW1</f>
        <v>ENTRADAS DEL MES DE SEPTIEMBRE 2023</v>
      </c>
      <c r="DH1" s="1453"/>
      <c r="DI1" s="1453"/>
      <c r="DJ1" s="1453"/>
      <c r="DK1" s="1453"/>
      <c r="DL1" s="1453"/>
      <c r="DM1" s="1453"/>
      <c r="DN1" s="254">
        <f>DD1+1</f>
        <v>11</v>
      </c>
      <c r="DO1" s="361"/>
      <c r="DQ1" s="1453" t="str">
        <f>DG1</f>
        <v>ENTRADAS DEL MES DE SEPTIEMBRE 2023</v>
      </c>
      <c r="DR1" s="1453"/>
      <c r="DS1" s="1453"/>
      <c r="DT1" s="1453"/>
      <c r="DU1" s="1453"/>
      <c r="DV1" s="1453"/>
      <c r="DW1" s="1453"/>
      <c r="DX1" s="254">
        <f>DN1+1</f>
        <v>12</v>
      </c>
      <c r="EA1" s="1453" t="str">
        <f>DQ1</f>
        <v>ENTRADAS DEL MES DE SEPTIEMBRE 2023</v>
      </c>
      <c r="EB1" s="1453"/>
      <c r="EC1" s="1453"/>
      <c r="ED1" s="1453"/>
      <c r="EE1" s="1453"/>
      <c r="EF1" s="1453"/>
      <c r="EG1" s="1453"/>
      <c r="EH1" s="254">
        <f>DX1+1</f>
        <v>13</v>
      </c>
      <c r="EI1" s="361"/>
      <c r="EK1" s="1453" t="str">
        <f>EA1</f>
        <v>ENTRADAS DEL MES DE SEPTIEMBRE 2023</v>
      </c>
      <c r="EL1" s="1453"/>
      <c r="EM1" s="1453"/>
      <c r="EN1" s="1453"/>
      <c r="EO1" s="1453"/>
      <c r="EP1" s="1453"/>
      <c r="EQ1" s="1453"/>
      <c r="ER1" s="254">
        <f>EH1+1</f>
        <v>14</v>
      </c>
      <c r="ES1" s="361"/>
      <c r="EU1" s="1453" t="str">
        <f>EK1</f>
        <v>ENTRADAS DEL MES DE SEPTIEMBRE 2023</v>
      </c>
      <c r="EV1" s="1453"/>
      <c r="EW1" s="1453"/>
      <c r="EX1" s="1453"/>
      <c r="EY1" s="1453"/>
      <c r="EZ1" s="1453"/>
      <c r="FA1" s="1453"/>
      <c r="FB1" s="254">
        <f>ER1+1</f>
        <v>15</v>
      </c>
      <c r="FC1" s="361"/>
      <c r="FE1" s="1453" t="str">
        <f>EU1</f>
        <v>ENTRADAS DEL MES DE SEPTIEMBRE 2023</v>
      </c>
      <c r="FF1" s="1453"/>
      <c r="FG1" s="1453"/>
      <c r="FH1" s="1453"/>
      <c r="FI1" s="1453"/>
      <c r="FJ1" s="1453"/>
      <c r="FK1" s="1453"/>
      <c r="FL1" s="254">
        <f>FB1+1</f>
        <v>16</v>
      </c>
      <c r="FM1" s="361"/>
      <c r="FO1" s="1453" t="str">
        <f>FE1</f>
        <v>ENTRADAS DEL MES DE SEPTIEMBRE 2023</v>
      </c>
      <c r="FP1" s="1453"/>
      <c r="FQ1" s="1453"/>
      <c r="FR1" s="1453"/>
      <c r="FS1" s="1453"/>
      <c r="FT1" s="1453"/>
      <c r="FU1" s="1453"/>
      <c r="FV1" s="254">
        <f>FL1+1</f>
        <v>17</v>
      </c>
      <c r="FW1" s="361"/>
      <c r="FY1" s="1453" t="str">
        <f>FO1</f>
        <v>ENTRADAS DEL MES DE SEPTIEMBRE 2023</v>
      </c>
      <c r="FZ1" s="1453"/>
      <c r="GA1" s="1453"/>
      <c r="GB1" s="1453"/>
      <c r="GC1" s="1453"/>
      <c r="GD1" s="1453"/>
      <c r="GE1" s="1453"/>
      <c r="GF1" s="254">
        <f>FV1+1</f>
        <v>18</v>
      </c>
      <c r="GG1" s="361"/>
      <c r="GH1" s="74" t="s">
        <v>37</v>
      </c>
      <c r="GI1" s="1453" t="str">
        <f>FY1</f>
        <v>ENTRADAS DEL MES DE SEPTIEMBRE 2023</v>
      </c>
      <c r="GJ1" s="1453"/>
      <c r="GK1" s="1453"/>
      <c r="GL1" s="1453"/>
      <c r="GM1" s="1453"/>
      <c r="GN1" s="1453"/>
      <c r="GO1" s="1453"/>
      <c r="GP1" s="254">
        <f>GF1+1</f>
        <v>19</v>
      </c>
      <c r="GQ1" s="361"/>
      <c r="GS1" s="1453" t="str">
        <f>GI1</f>
        <v>ENTRADAS DEL MES DE SEPTIEMBRE 2023</v>
      </c>
      <c r="GT1" s="1453"/>
      <c r="GU1" s="1453"/>
      <c r="GV1" s="1453"/>
      <c r="GW1" s="1453"/>
      <c r="GX1" s="1453"/>
      <c r="GY1" s="1453"/>
      <c r="GZ1" s="254">
        <f>GP1+1</f>
        <v>20</v>
      </c>
      <c r="HA1" s="361"/>
      <c r="HC1" s="1453" t="str">
        <f>GS1</f>
        <v>ENTRADAS DEL MES DE SEPTIEMBRE 2023</v>
      </c>
      <c r="HD1" s="1453"/>
      <c r="HE1" s="1453"/>
      <c r="HF1" s="1453"/>
      <c r="HG1" s="1453"/>
      <c r="HH1" s="1453"/>
      <c r="HI1" s="1453"/>
      <c r="HJ1" s="254">
        <f>GZ1+1</f>
        <v>21</v>
      </c>
      <c r="HK1" s="361"/>
      <c r="HM1" s="1453" t="str">
        <f>HC1</f>
        <v>ENTRADAS DEL MES DE SEPTIEMBRE 2023</v>
      </c>
      <c r="HN1" s="1453"/>
      <c r="HO1" s="1453"/>
      <c r="HP1" s="1453"/>
      <c r="HQ1" s="1453"/>
      <c r="HR1" s="1453"/>
      <c r="HS1" s="1453"/>
      <c r="HT1" s="254">
        <f>HJ1+1</f>
        <v>22</v>
      </c>
      <c r="HU1" s="361"/>
      <c r="HW1" s="1453" t="str">
        <f>HM1</f>
        <v>ENTRADAS DEL MES DE SEPTIEMBRE 2023</v>
      </c>
      <c r="HX1" s="1453"/>
      <c r="HY1" s="1453"/>
      <c r="HZ1" s="1453"/>
      <c r="IA1" s="1453"/>
      <c r="IB1" s="1453"/>
      <c r="IC1" s="1453"/>
      <c r="ID1" s="254">
        <f>HT1+1</f>
        <v>23</v>
      </c>
      <c r="IE1" s="361"/>
      <c r="IG1" s="1453" t="str">
        <f>HW1</f>
        <v>ENTRADAS DEL MES DE SEPTIEMBRE 2023</v>
      </c>
      <c r="IH1" s="1453"/>
      <c r="II1" s="1453"/>
      <c r="IJ1" s="1453"/>
      <c r="IK1" s="1453"/>
      <c r="IL1" s="1453"/>
      <c r="IM1" s="1453"/>
      <c r="IN1" s="254">
        <f>ID1+1</f>
        <v>24</v>
      </c>
      <c r="IO1" s="361"/>
      <c r="IQ1" s="1453" t="str">
        <f>IG1</f>
        <v>ENTRADAS DEL MES DE SEPTIEMBRE 2023</v>
      </c>
      <c r="IR1" s="1453"/>
      <c r="IS1" s="1453"/>
      <c r="IT1" s="1453"/>
      <c r="IU1" s="1453"/>
      <c r="IV1" s="1453"/>
      <c r="IW1" s="1453"/>
      <c r="IX1" s="254">
        <f>IN1+1</f>
        <v>25</v>
      </c>
      <c r="IY1" s="361"/>
      <c r="JA1" s="1453" t="str">
        <f>IQ1</f>
        <v>ENTRADAS DEL MES DE SEPTIEMBRE 2023</v>
      </c>
      <c r="JB1" s="1453"/>
      <c r="JC1" s="1453"/>
      <c r="JD1" s="1453"/>
      <c r="JE1" s="1453"/>
      <c r="JF1" s="1453"/>
      <c r="JG1" s="1453"/>
      <c r="JH1" s="254">
        <f>IX1+1</f>
        <v>26</v>
      </c>
      <c r="JI1" s="361"/>
      <c r="JK1" s="1460" t="str">
        <f>JA1</f>
        <v>ENTRADAS DEL MES DE SEPTIEMBRE 2023</v>
      </c>
      <c r="JL1" s="1460"/>
      <c r="JM1" s="1460"/>
      <c r="JN1" s="1460"/>
      <c r="JO1" s="1460"/>
      <c r="JP1" s="1460"/>
      <c r="JQ1" s="1460"/>
      <c r="JR1" s="254">
        <f>JH1+1</f>
        <v>27</v>
      </c>
      <c r="JS1" s="361"/>
      <c r="JU1" s="1453" t="str">
        <f>JK1</f>
        <v>ENTRADAS DEL MES DE SEPTIEMBRE 2023</v>
      </c>
      <c r="JV1" s="1453"/>
      <c r="JW1" s="1453"/>
      <c r="JX1" s="1453"/>
      <c r="JY1" s="1453"/>
      <c r="JZ1" s="1453"/>
      <c r="KA1" s="1453"/>
      <c r="KB1" s="254">
        <f>JR1+1</f>
        <v>28</v>
      </c>
      <c r="KC1" s="361"/>
      <c r="KE1" s="1453" t="str">
        <f>JU1</f>
        <v>ENTRADAS DEL MES DE SEPTIEMBRE 2023</v>
      </c>
      <c r="KF1" s="1453"/>
      <c r="KG1" s="1453"/>
      <c r="KH1" s="1453"/>
      <c r="KI1" s="1453"/>
      <c r="KJ1" s="1453"/>
      <c r="KK1" s="1453"/>
      <c r="KL1" s="254">
        <f>KB1+1</f>
        <v>29</v>
      </c>
      <c r="KM1" s="361"/>
      <c r="KO1" s="1453" t="str">
        <f>KE1</f>
        <v>ENTRADAS DEL MES DE SEPTIEMBRE 2023</v>
      </c>
      <c r="KP1" s="1453"/>
      <c r="KQ1" s="1453"/>
      <c r="KR1" s="1453"/>
      <c r="KS1" s="1453"/>
      <c r="KT1" s="1453"/>
      <c r="KU1" s="1453"/>
      <c r="KV1" s="254">
        <f>KL1+1</f>
        <v>30</v>
      </c>
      <c r="KW1" s="361"/>
      <c r="KY1" s="1453" t="str">
        <f>KO1</f>
        <v>ENTRADAS DEL MES DE SEPTIEMBRE 2023</v>
      </c>
      <c r="KZ1" s="1453"/>
      <c r="LA1" s="1453"/>
      <c r="LB1" s="1453"/>
      <c r="LC1" s="1453"/>
      <c r="LD1" s="1453"/>
      <c r="LE1" s="1453"/>
      <c r="LF1" s="254">
        <f>KV1+1</f>
        <v>31</v>
      </c>
      <c r="LG1" s="361"/>
      <c r="LI1" s="1453" t="str">
        <f>KY1</f>
        <v>ENTRADAS DEL MES DE SEPTIEMBRE 2023</v>
      </c>
      <c r="LJ1" s="1453"/>
      <c r="LK1" s="1453"/>
      <c r="LL1" s="1453"/>
      <c r="LM1" s="1453"/>
      <c r="LN1" s="1453"/>
      <c r="LO1" s="1453"/>
      <c r="LP1" s="254">
        <f>LF1+1</f>
        <v>32</v>
      </c>
      <c r="LQ1" s="361"/>
      <c r="LS1" s="1453" t="str">
        <f>LI1</f>
        <v>ENTRADAS DEL MES DE SEPTIEMBRE 2023</v>
      </c>
      <c r="LT1" s="1453"/>
      <c r="LU1" s="1453"/>
      <c r="LV1" s="1453"/>
      <c r="LW1" s="1453"/>
      <c r="LX1" s="1453"/>
      <c r="LY1" s="1453"/>
      <c r="LZ1" s="254">
        <f>LP1+1</f>
        <v>33</v>
      </c>
      <c r="MC1" s="1453" t="str">
        <f>LS1</f>
        <v>ENTRADAS DEL MES DE SEPTIEMBRE 2023</v>
      </c>
      <c r="MD1" s="1453"/>
      <c r="ME1" s="1453"/>
      <c r="MF1" s="1453"/>
      <c r="MG1" s="1453"/>
      <c r="MH1" s="1453"/>
      <c r="MI1" s="1453"/>
      <c r="MJ1" s="254">
        <f>LZ1+1</f>
        <v>34</v>
      </c>
      <c r="MK1" s="254"/>
      <c r="MM1" s="1453" t="str">
        <f>MC1</f>
        <v>ENTRADAS DEL MES DE SEPTIEMBRE 2023</v>
      </c>
      <c r="MN1" s="1453"/>
      <c r="MO1" s="1453"/>
      <c r="MP1" s="1453"/>
      <c r="MQ1" s="1453"/>
      <c r="MR1" s="1453"/>
      <c r="MS1" s="1453"/>
      <c r="MT1" s="254">
        <f>MJ1+1</f>
        <v>35</v>
      </c>
      <c r="MU1" s="254"/>
      <c r="MW1" s="1453" t="str">
        <f>MM1</f>
        <v>ENTRADAS DEL MES DE SEPTIEMBRE 2023</v>
      </c>
      <c r="MX1" s="1453"/>
      <c r="MY1" s="1453"/>
      <c r="MZ1" s="1453"/>
      <c r="NA1" s="1453"/>
      <c r="NB1" s="1453"/>
      <c r="NC1" s="1453"/>
      <c r="ND1" s="254">
        <f>MT1+1</f>
        <v>36</v>
      </c>
      <c r="NE1" s="254"/>
      <c r="NG1" s="1453" t="str">
        <f>MW1</f>
        <v>ENTRADAS DEL MES DE SEPTIEMBRE 2023</v>
      </c>
      <c r="NH1" s="1453"/>
      <c r="NI1" s="1453"/>
      <c r="NJ1" s="1453"/>
      <c r="NK1" s="1453"/>
      <c r="NL1" s="1453"/>
      <c r="NM1" s="1453"/>
      <c r="NN1" s="254">
        <f>ND1+1</f>
        <v>37</v>
      </c>
      <c r="NO1" s="254"/>
      <c r="NQ1" s="1453" t="str">
        <f>NG1</f>
        <v>ENTRADAS DEL MES DE SEPTIEMBRE 2023</v>
      </c>
      <c r="NR1" s="1453"/>
      <c r="NS1" s="1453"/>
      <c r="NT1" s="1453"/>
      <c r="NU1" s="1453"/>
      <c r="NV1" s="1453"/>
      <c r="NW1" s="1453"/>
      <c r="NX1" s="254">
        <f>NN1+1</f>
        <v>38</v>
      </c>
      <c r="NY1" s="254"/>
      <c r="OA1" s="1453" t="str">
        <f>NQ1</f>
        <v>ENTRADAS DEL MES DE SEPTIEMBRE 2023</v>
      </c>
      <c r="OB1" s="1453"/>
      <c r="OC1" s="1453"/>
      <c r="OD1" s="1453"/>
      <c r="OE1" s="1453"/>
      <c r="OF1" s="1453"/>
      <c r="OG1" s="1453"/>
      <c r="OH1" s="254">
        <f>NX1+1</f>
        <v>39</v>
      </c>
      <c r="OI1" s="254"/>
      <c r="OK1" s="1453" t="str">
        <f>OA1</f>
        <v>ENTRADAS DEL MES DE SEPTIEMBRE 2023</v>
      </c>
      <c r="OL1" s="1453"/>
      <c r="OM1" s="1453"/>
      <c r="ON1" s="1453"/>
      <c r="OO1" s="1453"/>
      <c r="OP1" s="1453"/>
      <c r="OQ1" s="1453"/>
      <c r="OR1" s="254">
        <f>OH1+1</f>
        <v>40</v>
      </c>
      <c r="OS1" s="254"/>
      <c r="OU1" s="1453" t="str">
        <f>OK1</f>
        <v>ENTRADAS DEL MES DE SEPTIEMBRE 2023</v>
      </c>
      <c r="OV1" s="1453"/>
      <c r="OW1" s="1453"/>
      <c r="OX1" s="1453"/>
      <c r="OY1" s="1453"/>
      <c r="OZ1" s="1453"/>
      <c r="PA1" s="1453"/>
      <c r="PB1" s="254">
        <f>OR1+1</f>
        <v>41</v>
      </c>
      <c r="PC1" s="254"/>
      <c r="PE1" s="1453" t="str">
        <f>OU1</f>
        <v>ENTRADAS DEL MES DE SEPTIEMBRE 2023</v>
      </c>
      <c r="PF1" s="1453"/>
      <c r="PG1" s="1453"/>
      <c r="PH1" s="1453"/>
      <c r="PI1" s="1453"/>
      <c r="PJ1" s="1453"/>
      <c r="PK1" s="1453"/>
      <c r="PL1" s="254">
        <f>PB1+1</f>
        <v>42</v>
      </c>
      <c r="PM1" s="254"/>
      <c r="PN1" s="254"/>
      <c r="PP1" s="1453" t="str">
        <f>PE1</f>
        <v>ENTRADAS DEL MES DE SEPTIEMBRE 2023</v>
      </c>
      <c r="PQ1" s="1453"/>
      <c r="PR1" s="1453"/>
      <c r="PS1" s="1453"/>
      <c r="PT1" s="1453"/>
      <c r="PU1" s="1453"/>
      <c r="PV1" s="1453"/>
      <c r="PW1" s="254">
        <f>PL1+1</f>
        <v>43</v>
      </c>
      <c r="PX1" s="254"/>
      <c r="PZ1" s="1453" t="str">
        <f>PP1</f>
        <v>ENTRADAS DEL MES DE SEPTIEMBRE 2023</v>
      </c>
      <c r="QA1" s="1453"/>
      <c r="QB1" s="1453"/>
      <c r="QC1" s="1453"/>
      <c r="QD1" s="1453"/>
      <c r="QE1" s="1453"/>
      <c r="QF1" s="1453"/>
      <c r="QG1" s="254">
        <f>PW1+1</f>
        <v>44</v>
      </c>
      <c r="QH1" s="254"/>
      <c r="QJ1" s="1453" t="str">
        <f>PZ1</f>
        <v>ENTRADAS DEL MES DE SEPTIEMBRE 2023</v>
      </c>
      <c r="QK1" s="1453"/>
      <c r="QL1" s="1453"/>
      <c r="QM1" s="1453"/>
      <c r="QN1" s="1453"/>
      <c r="QO1" s="1453"/>
      <c r="QP1" s="1453"/>
      <c r="QQ1" s="254">
        <f>QG1+1</f>
        <v>45</v>
      </c>
      <c r="QR1" s="254"/>
      <c r="QT1" s="1453" t="str">
        <f>QJ1</f>
        <v>ENTRADAS DEL MES DE SEPTIEMBRE 2023</v>
      </c>
      <c r="QU1" s="1453"/>
      <c r="QV1" s="1453"/>
      <c r="QW1" s="1453"/>
      <c r="QX1" s="1453"/>
      <c r="QY1" s="1453"/>
      <c r="QZ1" s="1453"/>
      <c r="RA1" s="254">
        <f>QQ1+1</f>
        <v>46</v>
      </c>
      <c r="RB1" s="254"/>
      <c r="RD1" s="1453" t="str">
        <f>QT1</f>
        <v>ENTRADAS DEL MES DE SEPTIEMBRE 2023</v>
      </c>
      <c r="RE1" s="1453"/>
      <c r="RF1" s="1453"/>
      <c r="RG1" s="1453"/>
      <c r="RH1" s="1453"/>
      <c r="RI1" s="1453"/>
      <c r="RJ1" s="1453"/>
      <c r="RK1" s="254">
        <f>RA1+1</f>
        <v>47</v>
      </c>
      <c r="RL1" s="254"/>
      <c r="RN1" s="1453" t="str">
        <f>RD1</f>
        <v>ENTRADAS DEL MES DE SEPTIEMBRE 2023</v>
      </c>
      <c r="RO1" s="1453"/>
      <c r="RP1" s="1453"/>
      <c r="RQ1" s="1453"/>
      <c r="RR1" s="1453"/>
      <c r="RS1" s="1453"/>
      <c r="RT1" s="1453"/>
      <c r="RU1" s="254">
        <f>RK1+1</f>
        <v>48</v>
      </c>
      <c r="RV1" s="254"/>
      <c r="RX1" s="1453" t="str">
        <f>RN1</f>
        <v>ENTRADAS DEL MES DE SEPTIEMBRE 2023</v>
      </c>
      <c r="RY1" s="1453"/>
      <c r="RZ1" s="1453"/>
      <c r="SA1" s="1453"/>
      <c r="SB1" s="1453"/>
      <c r="SC1" s="1453"/>
      <c r="SD1" s="1453"/>
      <c r="SE1" s="254">
        <f>RU1+1</f>
        <v>49</v>
      </c>
      <c r="SF1" s="254"/>
      <c r="SH1" s="1453" t="str">
        <f>RX1</f>
        <v>ENTRADAS DEL MES DE SEPTIEMBRE 2023</v>
      </c>
      <c r="SI1" s="1453"/>
      <c r="SJ1" s="1453"/>
      <c r="SK1" s="1453"/>
      <c r="SL1" s="1453"/>
      <c r="SM1" s="1453"/>
      <c r="SN1" s="1453"/>
      <c r="SO1" s="254">
        <f>SE1+1</f>
        <v>50</v>
      </c>
      <c r="SP1" s="254"/>
      <c r="SR1" s="1453" t="str">
        <f>SH1</f>
        <v>ENTRADAS DEL MES DE SEPTIEMBRE 2023</v>
      </c>
      <c r="SS1" s="1453"/>
      <c r="ST1" s="1453"/>
      <c r="SU1" s="1453"/>
      <c r="SV1" s="1453"/>
      <c r="SW1" s="1453"/>
      <c r="SX1" s="1453"/>
      <c r="SY1" s="254">
        <f>SO1+1</f>
        <v>51</v>
      </c>
      <c r="SZ1" s="254"/>
      <c r="TB1" s="1453" t="str">
        <f>SR1</f>
        <v>ENTRADAS DEL MES DE SEPTIEMBRE 2023</v>
      </c>
      <c r="TC1" s="1453"/>
      <c r="TD1" s="1453"/>
      <c r="TE1" s="1453"/>
      <c r="TF1" s="1453"/>
      <c r="TG1" s="1453"/>
      <c r="TH1" s="1453"/>
      <c r="TI1" s="254">
        <f>SY1+1</f>
        <v>52</v>
      </c>
      <c r="TJ1" s="254"/>
      <c r="TL1" s="1453" t="str">
        <f>TB1</f>
        <v>ENTRADAS DEL MES DE SEPTIEMBRE 2023</v>
      </c>
      <c r="TM1" s="1453"/>
      <c r="TN1" s="1453"/>
      <c r="TO1" s="1453"/>
      <c r="TP1" s="1453"/>
      <c r="TQ1" s="1453"/>
      <c r="TR1" s="1453"/>
      <c r="TS1" s="254">
        <f>TI1+1</f>
        <v>53</v>
      </c>
      <c r="TT1" s="254"/>
      <c r="TV1" s="1453" t="str">
        <f>TL1</f>
        <v>ENTRADAS DEL MES DE SEPTIEMBRE 2023</v>
      </c>
      <c r="TW1" s="1453"/>
      <c r="TX1" s="1453"/>
      <c r="TY1" s="1453"/>
      <c r="TZ1" s="1453"/>
      <c r="UA1" s="1453"/>
      <c r="UB1" s="1453"/>
      <c r="UC1" s="254">
        <f>TS1+1</f>
        <v>54</v>
      </c>
      <c r="UE1" s="1453" t="str">
        <f>TV1</f>
        <v>ENTRADAS DEL MES DE SEPTIEMBRE 2023</v>
      </c>
      <c r="UF1" s="1453"/>
      <c r="UG1" s="1453"/>
      <c r="UH1" s="1453"/>
      <c r="UI1" s="1453"/>
      <c r="UJ1" s="1453"/>
      <c r="UK1" s="1453"/>
      <c r="UL1" s="254">
        <f>UC1+1</f>
        <v>55</v>
      </c>
      <c r="UN1" s="1453" t="str">
        <f>UE1</f>
        <v>ENTRADAS DEL MES DE SEPTIEMBRE 2023</v>
      </c>
      <c r="UO1" s="1453"/>
      <c r="UP1" s="1453"/>
      <c r="UQ1" s="1453"/>
      <c r="UR1" s="1453"/>
      <c r="US1" s="1453"/>
      <c r="UT1" s="1453"/>
      <c r="UU1" s="254">
        <f>UL1+1</f>
        <v>56</v>
      </c>
      <c r="UW1" s="1453" t="str">
        <f>UN1</f>
        <v>ENTRADAS DEL MES DE SEPTIEMBRE 2023</v>
      </c>
      <c r="UX1" s="1453"/>
      <c r="UY1" s="1453"/>
      <c r="UZ1" s="1453"/>
      <c r="VA1" s="1453"/>
      <c r="VB1" s="1453"/>
      <c r="VC1" s="1453"/>
      <c r="VD1" s="254">
        <f>UU1+1</f>
        <v>57</v>
      </c>
      <c r="VF1" s="1453" t="str">
        <f>UW1</f>
        <v>ENTRADAS DEL MES DE SEPTIEMBRE 2023</v>
      </c>
      <c r="VG1" s="1453"/>
      <c r="VH1" s="1453"/>
      <c r="VI1" s="1453"/>
      <c r="VJ1" s="1453"/>
      <c r="VK1" s="1453"/>
      <c r="VL1" s="1453"/>
      <c r="VM1" s="254">
        <f>VD1+1</f>
        <v>58</v>
      </c>
      <c r="VO1" s="1453" t="str">
        <f>VF1</f>
        <v>ENTRADAS DEL MES DE SEPTIEMBRE 2023</v>
      </c>
      <c r="VP1" s="1453"/>
      <c r="VQ1" s="1453"/>
      <c r="VR1" s="1453"/>
      <c r="VS1" s="1453"/>
      <c r="VT1" s="1453"/>
      <c r="VU1" s="1453"/>
      <c r="VV1" s="254">
        <f>VM1+1</f>
        <v>59</v>
      </c>
      <c r="VX1" s="1453" t="str">
        <f>VO1</f>
        <v>ENTRADAS DEL MES DE SEPTIEMBRE 2023</v>
      </c>
      <c r="VY1" s="1453"/>
      <c r="VZ1" s="1453"/>
      <c r="WA1" s="1453"/>
      <c r="WB1" s="1453"/>
      <c r="WC1" s="1453"/>
      <c r="WD1" s="1453"/>
      <c r="WE1" s="254">
        <f>VV1+1</f>
        <v>60</v>
      </c>
      <c r="WG1" s="1453" t="str">
        <f>VX1</f>
        <v>ENTRADAS DEL MES DE SEPTIEMBRE 2023</v>
      </c>
      <c r="WH1" s="1453"/>
      <c r="WI1" s="1453"/>
      <c r="WJ1" s="1453"/>
      <c r="WK1" s="1453"/>
      <c r="WL1" s="1453"/>
      <c r="WM1" s="1453"/>
      <c r="WN1" s="254">
        <f>WE1+1</f>
        <v>61</v>
      </c>
      <c r="WP1" s="1453" t="str">
        <f>WG1</f>
        <v>ENTRADAS DEL MES DE SEPTIEMBRE 2023</v>
      </c>
      <c r="WQ1" s="1453"/>
      <c r="WR1" s="1453"/>
      <c r="WS1" s="1453"/>
      <c r="WT1" s="1453"/>
      <c r="WU1" s="1453"/>
      <c r="WV1" s="1453"/>
      <c r="WW1" s="254">
        <f>WN1+1</f>
        <v>62</v>
      </c>
      <c r="WY1" s="1453" t="str">
        <f>WP1</f>
        <v>ENTRADAS DEL MES DE SEPTIEMBRE 2023</v>
      </c>
      <c r="WZ1" s="1453"/>
      <c r="XA1" s="1453"/>
      <c r="XB1" s="1453"/>
      <c r="XC1" s="1453"/>
      <c r="XD1" s="1453"/>
      <c r="XE1" s="1453"/>
      <c r="XF1" s="254">
        <f>WW1+1</f>
        <v>63</v>
      </c>
      <c r="XH1" s="1453" t="str">
        <f>WY1</f>
        <v>ENTRADAS DEL MES DE SEPTIEMBRE 2023</v>
      </c>
      <c r="XI1" s="1453"/>
      <c r="XJ1" s="1453"/>
      <c r="XK1" s="1453"/>
      <c r="XL1" s="1453"/>
      <c r="XM1" s="1453"/>
      <c r="XN1" s="1453"/>
      <c r="XO1" s="254">
        <f>XF1+1</f>
        <v>64</v>
      </c>
      <c r="XQ1" s="1453" t="str">
        <f>XH1</f>
        <v>ENTRADAS DEL MES DE SEPTIEMBRE 2023</v>
      </c>
      <c r="XR1" s="1453"/>
      <c r="XS1" s="1453"/>
      <c r="XT1" s="1453"/>
      <c r="XU1" s="1453"/>
      <c r="XV1" s="1453"/>
      <c r="XW1" s="1453"/>
      <c r="XX1" s="254">
        <f>XO1+1</f>
        <v>65</v>
      </c>
      <c r="XZ1" s="1453" t="str">
        <f>XQ1</f>
        <v>ENTRADAS DEL MES DE SEPTIEMBRE 2023</v>
      </c>
      <c r="YA1" s="1453"/>
      <c r="YB1" s="1453"/>
      <c r="YC1" s="1453"/>
      <c r="YD1" s="1453"/>
      <c r="YE1" s="1453"/>
      <c r="YF1" s="1453"/>
      <c r="YG1" s="254">
        <f>XX1+1</f>
        <v>66</v>
      </c>
      <c r="YI1" s="1453" t="str">
        <f>XZ1</f>
        <v>ENTRADAS DEL MES DE SEPTIEMBRE 2023</v>
      </c>
      <c r="YJ1" s="1453"/>
      <c r="YK1" s="1453"/>
      <c r="YL1" s="1453"/>
      <c r="YM1" s="1453"/>
      <c r="YN1" s="1453"/>
      <c r="YO1" s="1453"/>
      <c r="YP1" s="254">
        <f>YG1+1</f>
        <v>67</v>
      </c>
      <c r="YR1" s="1453" t="str">
        <f>YI1</f>
        <v>ENTRADAS DEL MES DE SEPTIEMBRE 2023</v>
      </c>
      <c r="YS1" s="1453"/>
      <c r="YT1" s="1453"/>
      <c r="YU1" s="1453"/>
      <c r="YV1" s="1453"/>
      <c r="YW1" s="1453"/>
      <c r="YX1" s="1453"/>
      <c r="YY1" s="254">
        <f>YP1+1</f>
        <v>68</v>
      </c>
      <c r="ZA1" s="1453" t="str">
        <f>YR1</f>
        <v>ENTRADAS DEL MES DE SEPTIEMBRE 2023</v>
      </c>
      <c r="ZB1" s="1453"/>
      <c r="ZC1" s="1453"/>
      <c r="ZD1" s="1453"/>
      <c r="ZE1" s="1453"/>
      <c r="ZF1" s="1453"/>
      <c r="ZG1" s="1453"/>
      <c r="ZH1" s="254">
        <f>YY1+1</f>
        <v>69</v>
      </c>
      <c r="ZJ1" s="1453" t="str">
        <f>ZA1</f>
        <v>ENTRADAS DEL MES DE SEPTIEMBRE 2023</v>
      </c>
      <c r="ZK1" s="1453"/>
      <c r="ZL1" s="1453"/>
      <c r="ZM1" s="1453"/>
      <c r="ZN1" s="1453"/>
      <c r="ZO1" s="1453"/>
      <c r="ZP1" s="1453"/>
      <c r="ZQ1" s="254">
        <f>ZH1+1</f>
        <v>70</v>
      </c>
      <c r="ZS1" s="1453" t="str">
        <f>ZJ1</f>
        <v>ENTRADAS DEL MES DE SEPTIEMBRE 2023</v>
      </c>
      <c r="ZT1" s="1453"/>
      <c r="ZU1" s="1453"/>
      <c r="ZV1" s="1453"/>
      <c r="ZW1" s="1453"/>
      <c r="ZX1" s="1453"/>
      <c r="ZY1" s="1453"/>
      <c r="ZZ1" s="254">
        <f>ZQ1+1</f>
        <v>71</v>
      </c>
      <c r="AAB1" s="1453" t="str">
        <f>ZS1</f>
        <v>ENTRADAS DEL MES DE SEPTIEMBRE 2023</v>
      </c>
      <c r="AAC1" s="1453"/>
      <c r="AAD1" s="1453"/>
      <c r="AAE1" s="1453"/>
      <c r="AAF1" s="1453"/>
      <c r="AAG1" s="1453"/>
      <c r="AAH1" s="1453"/>
      <c r="AAI1" s="254">
        <f>ZZ1+1</f>
        <v>72</v>
      </c>
      <c r="AAK1" s="1453" t="str">
        <f>AAB1</f>
        <v>ENTRADAS DEL MES DE SEPTIEMBRE 2023</v>
      </c>
      <c r="AAL1" s="1453"/>
      <c r="AAM1" s="1453"/>
      <c r="AAN1" s="1453"/>
      <c r="AAO1" s="1453"/>
      <c r="AAP1" s="1453"/>
      <c r="AAQ1" s="1453"/>
      <c r="AAR1" s="254">
        <f>AAI1+1</f>
        <v>73</v>
      </c>
      <c r="AAT1" s="1453" t="str">
        <f>AAK1</f>
        <v>ENTRADAS DEL MES DE SEPTIEMBRE 2023</v>
      </c>
      <c r="AAU1" s="1453"/>
      <c r="AAV1" s="1453"/>
      <c r="AAW1" s="1453"/>
      <c r="AAX1" s="1453"/>
      <c r="AAY1" s="1453"/>
      <c r="AAZ1" s="1453"/>
      <c r="ABA1" s="254">
        <f>AAR1+1</f>
        <v>74</v>
      </c>
      <c r="ABC1" s="1453" t="str">
        <f>AAT1</f>
        <v>ENTRADAS DEL MES DE SEPTIEMBRE 2023</v>
      </c>
      <c r="ABD1" s="1453"/>
      <c r="ABE1" s="1453"/>
      <c r="ABF1" s="1453"/>
      <c r="ABG1" s="1453"/>
      <c r="ABH1" s="1453"/>
      <c r="ABI1" s="1453"/>
      <c r="ABJ1" s="254">
        <f>ABA1+1</f>
        <v>75</v>
      </c>
      <c r="ABL1" s="1453" t="str">
        <f>ABC1</f>
        <v>ENTRADAS DEL MES DE SEPTIEMBRE 2023</v>
      </c>
      <c r="ABM1" s="1453"/>
      <c r="ABN1" s="1453"/>
      <c r="ABO1" s="1453"/>
      <c r="ABP1" s="1453"/>
      <c r="ABQ1" s="1453"/>
      <c r="ABR1" s="1453"/>
      <c r="ABS1" s="254">
        <f>ABJ1+1</f>
        <v>76</v>
      </c>
      <c r="ABU1" s="1453" t="str">
        <f>ABL1</f>
        <v>ENTRADAS DEL MES DE SEPTIEMBRE 2023</v>
      </c>
      <c r="ABV1" s="1453"/>
      <c r="ABW1" s="1453"/>
      <c r="ABX1" s="1453"/>
      <c r="ABY1" s="1453"/>
      <c r="ABZ1" s="1453"/>
      <c r="ACA1" s="1453"/>
      <c r="ACB1" s="254">
        <f>ABS1+1</f>
        <v>77</v>
      </c>
      <c r="ACD1" s="1453" t="str">
        <f>ABU1</f>
        <v>ENTRADAS DEL MES DE SEPTIEMBRE 2023</v>
      </c>
      <c r="ACE1" s="1453"/>
      <c r="ACF1" s="1453"/>
      <c r="ACG1" s="1453"/>
      <c r="ACH1" s="1453"/>
      <c r="ACI1" s="1453"/>
      <c r="ACJ1" s="1453"/>
      <c r="ACK1" s="254">
        <f>ACB1+1</f>
        <v>78</v>
      </c>
      <c r="ACM1" s="1453" t="str">
        <f>ACD1</f>
        <v>ENTRADAS DEL MES DE SEPTIEMBRE 2023</v>
      </c>
      <c r="ACN1" s="1453"/>
      <c r="ACO1" s="1453"/>
      <c r="ACP1" s="1453"/>
      <c r="ACQ1" s="1453"/>
      <c r="ACR1" s="1453"/>
      <c r="ACS1" s="1453"/>
      <c r="ACT1" s="254">
        <f>ACK1+1</f>
        <v>79</v>
      </c>
      <c r="ACV1" s="1453" t="str">
        <f>ACM1</f>
        <v>ENTRADAS DEL MES DE SEPTIEMBRE 2023</v>
      </c>
      <c r="ACW1" s="1453"/>
      <c r="ACX1" s="1453"/>
      <c r="ACY1" s="1453"/>
      <c r="ACZ1" s="1453"/>
      <c r="ADA1" s="1453"/>
      <c r="ADB1" s="1453"/>
      <c r="ADC1" s="254">
        <f>ACT1+1</f>
        <v>80</v>
      </c>
      <c r="ADE1" s="1453" t="str">
        <f>ACV1</f>
        <v>ENTRADAS DEL MES DE SEPTIEMBRE 2023</v>
      </c>
      <c r="ADF1" s="1453"/>
      <c r="ADG1" s="1453"/>
      <c r="ADH1" s="1453"/>
      <c r="ADI1" s="1453"/>
      <c r="ADJ1" s="1453"/>
      <c r="ADK1" s="1453"/>
      <c r="ADL1" s="254">
        <f>ADC1+1</f>
        <v>81</v>
      </c>
      <c r="ADN1" s="1453" t="str">
        <f>ADE1</f>
        <v>ENTRADAS DEL MES DE SEPTIEMBRE 2023</v>
      </c>
      <c r="ADO1" s="1453"/>
      <c r="ADP1" s="1453"/>
      <c r="ADQ1" s="1453"/>
      <c r="ADR1" s="1453"/>
      <c r="ADS1" s="1453"/>
      <c r="ADT1" s="1453"/>
      <c r="ADU1" s="254">
        <f>ADL1+1</f>
        <v>82</v>
      </c>
      <c r="ADW1" s="1453" t="str">
        <f>ADN1</f>
        <v>ENTRADAS DEL MES DE SEPTIEMBRE 2023</v>
      </c>
      <c r="ADX1" s="1453"/>
      <c r="ADY1" s="1453"/>
      <c r="ADZ1" s="1453"/>
      <c r="AEA1" s="1453"/>
      <c r="AEB1" s="1453"/>
      <c r="AEC1" s="1453"/>
      <c r="AED1" s="254">
        <f>ADU1+1</f>
        <v>83</v>
      </c>
      <c r="AEF1" s="1453" t="str">
        <f>ADW1</f>
        <v>ENTRADAS DEL MES DE SEPTIEMBRE 2023</v>
      </c>
      <c r="AEG1" s="1453"/>
      <c r="AEH1" s="1453"/>
      <c r="AEI1" s="1453"/>
      <c r="AEJ1" s="1453"/>
      <c r="AEK1" s="1453"/>
      <c r="AEL1" s="1453"/>
      <c r="AEM1" s="254">
        <f>AED1+1</f>
        <v>84</v>
      </c>
      <c r="AEO1" s="1453" t="str">
        <f>AEF1</f>
        <v>ENTRADAS DEL MES DE SEPTIEMBRE 2023</v>
      </c>
      <c r="AEP1" s="1453"/>
      <c r="AEQ1" s="1453"/>
      <c r="AER1" s="1453"/>
      <c r="AES1" s="1453"/>
      <c r="AET1" s="1453"/>
      <c r="AEU1" s="1453"/>
      <c r="AEV1" s="254">
        <f>AEM1+1</f>
        <v>85</v>
      </c>
      <c r="AEX1" s="1453" t="str">
        <f>AEO1</f>
        <v>ENTRADAS DEL MES DE SEPTIEMBRE 2023</v>
      </c>
      <c r="AEY1" s="1453"/>
      <c r="AEZ1" s="1453"/>
      <c r="AFA1" s="1453"/>
      <c r="AFB1" s="1453"/>
      <c r="AFC1" s="1453"/>
      <c r="AFD1" s="145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3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3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3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3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3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3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3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3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3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3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3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69" t="str">
        <f t="shared" si="0"/>
        <v>Seaboard</v>
      </c>
      <c r="D4" s="1064" t="str">
        <f t="shared" si="0"/>
        <v xml:space="preserve">PED. </v>
      </c>
      <c r="E4" s="1065">
        <f t="shared" si="0"/>
        <v>45168</v>
      </c>
      <c r="F4" s="1066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03"/>
      <c r="EV4" s="72" t="s">
        <v>54</v>
      </c>
      <c r="FA4" s="564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59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02"/>
      <c r="IF4" s="74" t="s">
        <v>44</v>
      </c>
      <c r="IH4" s="74" t="s">
        <v>23</v>
      </c>
      <c r="II4" s="720"/>
      <c r="IJ4" s="566"/>
      <c r="IM4" s="224"/>
      <c r="IR4" s="74" t="s">
        <v>54</v>
      </c>
      <c r="IW4" s="94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563" t="s">
        <v>146</v>
      </c>
      <c r="L5" s="1103" t="s">
        <v>147</v>
      </c>
      <c r="M5" s="565" t="s">
        <v>190</v>
      </c>
      <c r="N5" s="566">
        <v>45168</v>
      </c>
      <c r="O5" s="567">
        <v>19104.28</v>
      </c>
      <c r="P5" s="564">
        <v>21</v>
      </c>
      <c r="Q5" s="715">
        <v>19097</v>
      </c>
      <c r="R5" s="134">
        <f>O5-Q5</f>
        <v>7.2799999999988358</v>
      </c>
      <c r="S5" s="363"/>
      <c r="U5" s="569" t="s">
        <v>193</v>
      </c>
      <c r="V5" s="1103" t="s">
        <v>147</v>
      </c>
      <c r="W5" s="570" t="s">
        <v>194</v>
      </c>
      <c r="X5" s="566">
        <v>45169</v>
      </c>
      <c r="Y5" s="567">
        <v>18678.36</v>
      </c>
      <c r="Z5" s="564">
        <v>21</v>
      </c>
      <c r="AA5" s="715">
        <v>18733.3</v>
      </c>
      <c r="AB5" s="134">
        <f>Y5-AA5</f>
        <v>-54.93999999999869</v>
      </c>
      <c r="AC5" s="363"/>
      <c r="AE5" s="569" t="s">
        <v>146</v>
      </c>
      <c r="AF5" s="1103" t="s">
        <v>147</v>
      </c>
      <c r="AG5" s="570" t="s">
        <v>299</v>
      </c>
      <c r="AH5" s="568">
        <v>45170</v>
      </c>
      <c r="AI5" s="567">
        <v>18993.75</v>
      </c>
      <c r="AJ5" s="564">
        <v>21</v>
      </c>
      <c r="AK5" s="715">
        <v>18991</v>
      </c>
      <c r="AL5" s="134">
        <f>AI5-AK5</f>
        <v>2.75</v>
      </c>
      <c r="AM5" s="134"/>
      <c r="AO5" s="569" t="s">
        <v>146</v>
      </c>
      <c r="AP5" s="1103" t="s">
        <v>147</v>
      </c>
      <c r="AQ5" s="570" t="s">
        <v>300</v>
      </c>
      <c r="AR5" s="568">
        <v>45171</v>
      </c>
      <c r="AS5" s="567">
        <v>19115.54</v>
      </c>
      <c r="AT5" s="564">
        <v>21</v>
      </c>
      <c r="AU5" s="715">
        <v>19090.8</v>
      </c>
      <c r="AV5" s="134">
        <f>AS5-AU5</f>
        <v>24.740000000001601</v>
      </c>
      <c r="AW5" s="134"/>
      <c r="AY5" s="569" t="s">
        <v>146</v>
      </c>
      <c r="AZ5" s="1103" t="s">
        <v>147</v>
      </c>
      <c r="BA5" s="570" t="s">
        <v>322</v>
      </c>
      <c r="BB5" s="566">
        <v>45175</v>
      </c>
      <c r="BC5" s="567">
        <v>18961.7</v>
      </c>
      <c r="BD5" s="564">
        <v>21</v>
      </c>
      <c r="BE5" s="715">
        <v>18951</v>
      </c>
      <c r="BF5" s="134">
        <f>BC5-BE5</f>
        <v>10.700000000000728</v>
      </c>
      <c r="BG5" s="363"/>
      <c r="BI5" s="569" t="s">
        <v>324</v>
      </c>
      <c r="BJ5" s="1569" t="s">
        <v>325</v>
      </c>
      <c r="BK5" s="570" t="s">
        <v>326</v>
      </c>
      <c r="BL5" s="566">
        <v>45175</v>
      </c>
      <c r="BM5" s="567">
        <v>18508.88</v>
      </c>
      <c r="BN5" s="564">
        <v>20</v>
      </c>
      <c r="BO5" s="715">
        <v>18555.46</v>
      </c>
      <c r="BP5" s="134">
        <f>BM5-BO5</f>
        <v>-46.579999999998108</v>
      </c>
      <c r="BQ5" s="363"/>
      <c r="BS5" s="756" t="s">
        <v>146</v>
      </c>
      <c r="BT5" s="1103" t="s">
        <v>147</v>
      </c>
      <c r="BU5" s="570" t="s">
        <v>327</v>
      </c>
      <c r="BV5" s="566">
        <v>45175</v>
      </c>
      <c r="BW5" s="567">
        <v>18782.91</v>
      </c>
      <c r="BX5" s="564">
        <v>21</v>
      </c>
      <c r="BY5" s="715">
        <v>18787.7</v>
      </c>
      <c r="BZ5" s="134">
        <f>BW5-BY5</f>
        <v>-4.7900000000008731</v>
      </c>
      <c r="CA5" s="363"/>
      <c r="CB5" s="230"/>
      <c r="CC5" s="563" t="s">
        <v>146</v>
      </c>
      <c r="CD5" s="1570" t="s">
        <v>147</v>
      </c>
      <c r="CE5" s="570" t="s">
        <v>329</v>
      </c>
      <c r="CF5" s="566">
        <v>45175</v>
      </c>
      <c r="CG5" s="567">
        <v>19255.8</v>
      </c>
      <c r="CH5" s="564">
        <v>21</v>
      </c>
      <c r="CI5" s="715">
        <v>19297.3</v>
      </c>
      <c r="CJ5" s="134">
        <f>CG5-CI5</f>
        <v>-41.5</v>
      </c>
      <c r="CK5" s="230"/>
      <c r="CL5" s="230"/>
      <c r="CM5" s="757" t="s">
        <v>146</v>
      </c>
      <c r="CN5" s="1570" t="s">
        <v>147</v>
      </c>
      <c r="CO5" s="565" t="s">
        <v>334</v>
      </c>
      <c r="CP5" s="566">
        <v>45176</v>
      </c>
      <c r="CQ5" s="567">
        <v>19008.36</v>
      </c>
      <c r="CR5" s="564">
        <v>21</v>
      </c>
      <c r="CS5" s="715">
        <v>19036.099999999999</v>
      </c>
      <c r="CT5" s="134">
        <f>CQ5-CS5</f>
        <v>-27.739999999997963</v>
      </c>
      <c r="CU5" s="363"/>
      <c r="CW5" s="563" t="s">
        <v>324</v>
      </c>
      <c r="CX5" s="1569" t="s">
        <v>325</v>
      </c>
      <c r="CY5" s="565" t="s">
        <v>337</v>
      </c>
      <c r="CZ5" s="566">
        <v>45178</v>
      </c>
      <c r="DA5" s="567">
        <v>18678.18</v>
      </c>
      <c r="DB5" s="564">
        <v>20</v>
      </c>
      <c r="DC5" s="715">
        <v>18770.47</v>
      </c>
      <c r="DD5" s="134">
        <f>DA5-DC5</f>
        <v>-92.290000000000873</v>
      </c>
      <c r="DE5" s="363"/>
      <c r="DG5" s="569"/>
      <c r="DH5" s="718"/>
      <c r="DI5" s="570"/>
      <c r="DJ5" s="566"/>
      <c r="DK5" s="567"/>
      <c r="DL5" s="564"/>
      <c r="DM5" s="715"/>
      <c r="DN5" s="134">
        <f>DK5-DM5</f>
        <v>0</v>
      </c>
      <c r="DO5" s="363"/>
      <c r="DQ5" s="577"/>
      <c r="DR5" s="1150"/>
      <c r="DS5" s="570"/>
      <c r="DT5" s="566"/>
      <c r="DU5" s="567"/>
      <c r="DV5" s="564"/>
      <c r="DW5" s="715"/>
      <c r="DX5" s="134">
        <f>DU5-DW5</f>
        <v>0</v>
      </c>
      <c r="DY5" s="230"/>
      <c r="EA5" s="563"/>
      <c r="EB5" s="1339"/>
      <c r="EC5" s="570"/>
      <c r="ED5" s="566"/>
      <c r="EE5" s="567"/>
      <c r="EF5" s="564"/>
      <c r="EG5" s="715"/>
      <c r="EH5" s="134">
        <f>EE5-EG5</f>
        <v>0</v>
      </c>
      <c r="EI5" s="363"/>
      <c r="EJ5" s="74" t="s">
        <v>49</v>
      </c>
      <c r="EK5" s="569"/>
      <c r="EL5" s="1339"/>
      <c r="EM5" s="570"/>
      <c r="EN5" s="566"/>
      <c r="EO5" s="567"/>
      <c r="EP5" s="564"/>
      <c r="EQ5" s="715"/>
      <c r="ER5" s="134">
        <f>EO5-EQ5</f>
        <v>0</v>
      </c>
      <c r="ES5" s="363"/>
      <c r="ET5" s="74" t="s">
        <v>49</v>
      </c>
      <c r="EU5" s="563"/>
      <c r="EV5" s="1339"/>
      <c r="EW5" s="565"/>
      <c r="EX5" s="566"/>
      <c r="EY5" s="567"/>
      <c r="EZ5" s="564"/>
      <c r="FA5" s="548"/>
      <c r="FB5" s="134">
        <f>EY5-FA5</f>
        <v>0</v>
      </c>
      <c r="FC5" s="363"/>
      <c r="FE5" s="569"/>
      <c r="FF5" s="1339"/>
      <c r="FG5" s="570"/>
      <c r="FH5" s="566"/>
      <c r="FI5" s="567"/>
      <c r="FJ5" s="564"/>
      <c r="FK5" s="548"/>
      <c r="FL5" s="134">
        <f>FI5-FK5</f>
        <v>0</v>
      </c>
      <c r="FM5" s="363"/>
      <c r="FO5" s="569"/>
      <c r="FP5" s="564"/>
      <c r="FQ5" s="570"/>
      <c r="FR5" s="566"/>
      <c r="FS5" s="567"/>
      <c r="FT5" s="564"/>
      <c r="FU5" s="548"/>
      <c r="FV5" s="134">
        <f>FS5-FU5</f>
        <v>0</v>
      </c>
      <c r="FW5" s="363"/>
      <c r="FY5" s="577"/>
      <c r="FZ5" s="564"/>
      <c r="GA5" s="570"/>
      <c r="GB5" s="566"/>
      <c r="GC5" s="567"/>
      <c r="GD5" s="564"/>
      <c r="GE5" s="715"/>
      <c r="GF5" s="134">
        <f>GC5-GE5</f>
        <v>0</v>
      </c>
      <c r="GG5" s="363"/>
      <c r="GI5" s="606"/>
      <c r="GJ5" s="1339"/>
      <c r="GK5" s="570"/>
      <c r="GL5" s="568"/>
      <c r="GM5" s="567"/>
      <c r="GN5" s="564"/>
      <c r="GO5" s="715"/>
      <c r="GP5" s="134">
        <f>GM5-GO5</f>
        <v>0</v>
      </c>
      <c r="GQ5" s="363"/>
      <c r="GS5" s="1327"/>
      <c r="GT5" s="564"/>
      <c r="GU5" s="564"/>
      <c r="GV5" s="568"/>
      <c r="GW5" s="567"/>
      <c r="GX5" s="564"/>
      <c r="GY5" s="715"/>
      <c r="GZ5" s="134">
        <f>GW5-GY5</f>
        <v>0</v>
      </c>
      <c r="HA5" s="363"/>
      <c r="HC5" s="1329"/>
      <c r="HD5" s="564"/>
      <c r="HE5" s="570"/>
      <c r="HF5" s="568"/>
      <c r="HG5" s="567"/>
      <c r="HH5" s="564"/>
      <c r="HI5" s="715"/>
      <c r="HJ5" s="134">
        <f>HG5-HI5</f>
        <v>0</v>
      </c>
      <c r="HK5" s="363"/>
      <c r="HM5" s="569"/>
      <c r="HN5" s="564"/>
      <c r="HO5" s="570"/>
      <c r="HP5" s="566"/>
      <c r="HQ5" s="567"/>
      <c r="HR5" s="564"/>
      <c r="HS5" s="548"/>
      <c r="HT5" s="134">
        <f>HQ5-HS5</f>
        <v>0</v>
      </c>
      <c r="HU5" s="363"/>
      <c r="HW5" s="1327"/>
      <c r="HX5" s="564"/>
      <c r="HY5" s="570"/>
      <c r="HZ5" s="566"/>
      <c r="IA5" s="567"/>
      <c r="IB5" s="564"/>
      <c r="IC5" s="715"/>
      <c r="ID5" s="134">
        <f>IA5-IC5</f>
        <v>0</v>
      </c>
      <c r="IE5" s="363"/>
      <c r="IG5" s="563"/>
      <c r="IH5" s="1340"/>
      <c r="II5" s="565"/>
      <c r="IJ5" s="566"/>
      <c r="IK5" s="567"/>
      <c r="IL5" s="564"/>
      <c r="IM5" s="715"/>
      <c r="IN5" s="134">
        <f>IK5-IM5</f>
        <v>0</v>
      </c>
      <c r="IO5" s="363"/>
      <c r="IQ5" s="563"/>
      <c r="IR5" s="1341"/>
      <c r="IS5" s="565"/>
      <c r="IT5" s="566"/>
      <c r="IU5" s="567"/>
      <c r="IV5" s="564"/>
      <c r="IW5" s="715"/>
      <c r="IX5" s="134">
        <f>IU5-IW5</f>
        <v>0</v>
      </c>
      <c r="IY5" s="363"/>
      <c r="JA5" s="569"/>
      <c r="JB5" s="564"/>
      <c r="JC5" s="565"/>
      <c r="JD5" s="566"/>
      <c r="JE5" s="567"/>
      <c r="JF5" s="564"/>
      <c r="JG5" s="715"/>
      <c r="JH5" s="134">
        <f>JE5-JG5</f>
        <v>0</v>
      </c>
      <c r="JI5" s="363"/>
      <c r="JK5" s="756"/>
      <c r="JL5" s="728"/>
      <c r="JM5" s="565"/>
      <c r="JN5" s="566"/>
      <c r="JO5" s="567"/>
      <c r="JP5" s="564"/>
      <c r="JQ5" s="548"/>
      <c r="JR5" s="134">
        <f>JO5-JQ5</f>
        <v>0</v>
      </c>
      <c r="JS5" s="363"/>
      <c r="JU5" s="563"/>
      <c r="JV5" s="564"/>
      <c r="JW5" s="565"/>
      <c r="JX5" s="566"/>
      <c r="JY5" s="567"/>
      <c r="JZ5" s="564"/>
      <c r="KA5" s="715"/>
      <c r="KB5" s="134">
        <f>JY5-KA5</f>
        <v>0</v>
      </c>
      <c r="KC5" s="363"/>
      <c r="KE5" s="563"/>
      <c r="KF5" s="564"/>
      <c r="KG5" s="570"/>
      <c r="KH5" s="566"/>
      <c r="KI5" s="567"/>
      <c r="KJ5" s="564"/>
      <c r="KK5" s="715"/>
      <c r="KL5" s="134">
        <f>KI5-KK5</f>
        <v>0</v>
      </c>
      <c r="KM5" s="363"/>
      <c r="KO5" s="563"/>
      <c r="KP5" s="564"/>
      <c r="KQ5" s="565"/>
      <c r="KR5" s="566"/>
      <c r="KS5" s="567"/>
      <c r="KT5" s="564"/>
      <c r="KU5" s="715"/>
      <c r="KV5" s="134">
        <f>KS5-KU5</f>
        <v>0</v>
      </c>
      <c r="KW5" s="363"/>
      <c r="KY5" s="563"/>
      <c r="KZ5" s="564"/>
      <c r="LA5" s="565"/>
      <c r="LB5" s="568"/>
      <c r="LC5" s="567"/>
      <c r="LD5" s="564"/>
      <c r="LE5" s="715"/>
      <c r="LF5" s="134">
        <f>LC5-LE5</f>
        <v>0</v>
      </c>
      <c r="LG5" s="363"/>
      <c r="LH5" s="74" t="s">
        <v>41</v>
      </c>
      <c r="LI5" s="569"/>
      <c r="LJ5" s="564"/>
      <c r="LK5" s="570"/>
      <c r="LL5" s="566"/>
      <c r="LM5" s="567"/>
      <c r="LN5" s="564"/>
      <c r="LO5" s="715"/>
      <c r="LP5" s="134">
        <f>LM5-LO5</f>
        <v>0</v>
      </c>
      <c r="LQ5" s="363"/>
      <c r="LS5" s="569"/>
      <c r="LT5" s="564"/>
      <c r="LU5" s="571"/>
      <c r="LV5" s="566"/>
      <c r="LW5" s="567"/>
      <c r="LX5" s="564"/>
      <c r="LY5" s="715"/>
      <c r="LZ5" s="134">
        <f>LW5-LY5</f>
        <v>0</v>
      </c>
      <c r="MA5" s="363"/>
      <c r="MB5" s="230"/>
      <c r="MC5" s="569"/>
      <c r="MD5" s="564"/>
      <c r="ME5" s="570"/>
      <c r="MF5" s="568"/>
      <c r="MG5" s="567"/>
      <c r="MH5" s="564"/>
      <c r="MI5" s="715"/>
      <c r="MJ5" s="134">
        <f>MG5-MI5</f>
        <v>0</v>
      </c>
      <c r="MK5" s="134"/>
      <c r="MM5" s="569"/>
      <c r="MN5" s="564"/>
      <c r="MO5" s="570"/>
      <c r="MP5" s="568"/>
      <c r="MQ5" s="567"/>
      <c r="MR5" s="564"/>
      <c r="MS5" s="715"/>
      <c r="MT5" s="134">
        <f>MQ5-MS5</f>
        <v>0</v>
      </c>
      <c r="MU5" s="134"/>
      <c r="MW5" s="569"/>
      <c r="MX5" s="564"/>
      <c r="MY5" s="570"/>
      <c r="MZ5" s="568"/>
      <c r="NA5" s="567"/>
      <c r="NB5" s="564"/>
      <c r="NC5" s="715"/>
      <c r="ND5" s="134">
        <f>NA5-NC5</f>
        <v>0</v>
      </c>
      <c r="NE5" s="134"/>
      <c r="NG5" s="569"/>
      <c r="NH5" s="564"/>
      <c r="NI5" s="571"/>
      <c r="NJ5" s="568"/>
      <c r="NK5" s="567"/>
      <c r="NL5" s="564"/>
      <c r="NM5" s="715"/>
      <c r="NN5" s="134">
        <f>NK5-NM5</f>
        <v>0</v>
      </c>
      <c r="NO5" s="134"/>
      <c r="NQ5" s="569"/>
      <c r="NR5" s="564"/>
      <c r="NS5" s="571"/>
      <c r="NT5" s="568"/>
      <c r="NU5" s="567"/>
      <c r="NV5" s="564"/>
      <c r="NW5" s="715"/>
      <c r="NX5" s="134">
        <f>NU5-NW5</f>
        <v>0</v>
      </c>
      <c r="NY5" s="134"/>
      <c r="OA5" s="569"/>
      <c r="OB5" s="564"/>
      <c r="OC5" s="570"/>
      <c r="OD5" s="568"/>
      <c r="OE5" s="567"/>
      <c r="OF5" s="564"/>
      <c r="OG5" s="715"/>
      <c r="OH5" s="134">
        <f>OE5-OG5</f>
        <v>0</v>
      </c>
      <c r="OI5" s="134"/>
      <c r="OK5" s="569"/>
      <c r="OL5" s="564"/>
      <c r="OM5" s="571"/>
      <c r="ON5" s="568"/>
      <c r="OO5" s="567"/>
      <c r="OP5" s="564"/>
      <c r="OQ5" s="715"/>
      <c r="OR5" s="134">
        <f>OO5-OQ5</f>
        <v>0</v>
      </c>
      <c r="OS5" s="134"/>
      <c r="OU5" s="569"/>
      <c r="OV5" s="564"/>
      <c r="OW5" s="571"/>
      <c r="OX5" s="566"/>
      <c r="OY5" s="567"/>
      <c r="OZ5" s="564"/>
      <c r="PA5" s="715"/>
      <c r="PB5" s="134">
        <f>OY5-PA5</f>
        <v>0</v>
      </c>
      <c r="PC5" s="134"/>
      <c r="PE5" s="569"/>
      <c r="PF5" s="564"/>
      <c r="PG5" s="570"/>
      <c r="PH5" s="568"/>
      <c r="PI5" s="567"/>
      <c r="PJ5" s="564"/>
      <c r="PK5" s="715"/>
      <c r="PL5" s="134">
        <f>PI5-PK5</f>
        <v>0</v>
      </c>
      <c r="PM5" s="134"/>
      <c r="PN5" s="134"/>
      <c r="PP5" s="569"/>
      <c r="PQ5" s="564"/>
      <c r="PR5" s="571"/>
      <c r="PS5" s="566"/>
      <c r="PT5" s="567"/>
      <c r="PU5" s="564"/>
      <c r="PV5" s="715"/>
      <c r="PW5" s="134">
        <f>PT5-PV5</f>
        <v>0</v>
      </c>
      <c r="PX5" s="134"/>
      <c r="PZ5" s="569"/>
      <c r="QA5" s="564"/>
      <c r="QB5" s="571"/>
      <c r="QC5" s="568"/>
      <c r="QD5" s="567"/>
      <c r="QE5" s="564"/>
      <c r="QF5" s="715"/>
      <c r="QG5" s="134">
        <f>QD5-QF5</f>
        <v>0</v>
      </c>
      <c r="QH5" s="134"/>
      <c r="QJ5" s="569"/>
      <c r="QK5" s="564"/>
      <c r="QL5" s="571"/>
      <c r="QM5" s="566"/>
      <c r="QN5" s="567"/>
      <c r="QO5" s="564"/>
      <c r="QP5" s="715"/>
      <c r="QQ5" s="134">
        <f>QN5-QP5</f>
        <v>0</v>
      </c>
      <c r="QR5" s="134"/>
      <c r="QT5" s="569"/>
      <c r="QU5" s="564"/>
      <c r="QV5" s="570"/>
      <c r="QW5" s="566"/>
      <c r="QX5" s="567"/>
      <c r="QY5" s="564"/>
      <c r="QZ5" s="715"/>
      <c r="RA5" s="134">
        <f>QX5-QZ5</f>
        <v>0</v>
      </c>
      <c r="RB5" s="134"/>
      <c r="RD5" s="569"/>
      <c r="RE5" s="564"/>
      <c r="RF5" s="571"/>
      <c r="RG5" s="566"/>
      <c r="RH5" s="567"/>
      <c r="RI5" s="564"/>
      <c r="RJ5" s="715"/>
      <c r="RK5" s="134">
        <f>RH5-RJ5</f>
        <v>0</v>
      </c>
      <c r="RL5" s="134"/>
      <c r="RN5" s="569"/>
      <c r="RO5" s="718"/>
      <c r="RP5" s="571"/>
      <c r="RQ5" s="568"/>
      <c r="RR5" s="567"/>
      <c r="RS5" s="564"/>
      <c r="RT5" s="715"/>
      <c r="RU5" s="134">
        <f>RR5-RT5</f>
        <v>0</v>
      </c>
      <c r="RV5" s="134"/>
      <c r="RX5" s="569"/>
      <c r="RY5" s="718"/>
      <c r="RZ5" s="571"/>
      <c r="SA5" s="566"/>
      <c r="SB5" s="567"/>
      <c r="SC5" s="564"/>
      <c r="SD5" s="715"/>
      <c r="SE5" s="134">
        <f>SB5-SD5</f>
        <v>0</v>
      </c>
      <c r="SF5" s="134"/>
      <c r="SH5" s="569"/>
      <c r="SI5" s="718"/>
      <c r="SJ5" s="571"/>
      <c r="SK5" s="566"/>
      <c r="SL5" s="567"/>
      <c r="SM5" s="564"/>
      <c r="SN5" s="715"/>
      <c r="SO5" s="134">
        <f>SL5-SN5</f>
        <v>0</v>
      </c>
      <c r="SP5" s="134"/>
      <c r="SR5" s="720"/>
      <c r="SS5" s="718"/>
      <c r="ST5" s="571"/>
      <c r="SU5" s="566"/>
      <c r="SV5" s="567"/>
      <c r="SW5" s="564"/>
      <c r="SX5" s="715"/>
      <c r="SY5" s="134">
        <f>SV5-SX5</f>
        <v>0</v>
      </c>
      <c r="SZ5" s="134"/>
      <c r="TB5" s="720"/>
      <c r="TC5" s="718"/>
      <c r="TD5" s="571"/>
      <c r="TE5" s="566"/>
      <c r="TF5" s="567"/>
      <c r="TG5" s="564"/>
      <c r="TH5" s="715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1330" t="s">
        <v>191</v>
      </c>
      <c r="L6" s="572"/>
      <c r="M6" s="569"/>
      <c r="N6" s="569"/>
      <c r="O6" s="569"/>
      <c r="P6" s="569"/>
      <c r="Q6" s="564"/>
      <c r="S6" s="230"/>
      <c r="U6" s="683" t="s">
        <v>195</v>
      </c>
      <c r="V6" s="572"/>
      <c r="W6" s="569"/>
      <c r="X6" s="569"/>
      <c r="Y6" s="569"/>
      <c r="Z6" s="569"/>
      <c r="AA6" s="564"/>
      <c r="AE6" s="1213" t="s">
        <v>301</v>
      </c>
      <c r="AF6" s="572"/>
      <c r="AG6" s="569"/>
      <c r="AH6" s="569"/>
      <c r="AI6" s="569"/>
      <c r="AJ6" s="569"/>
      <c r="AK6" s="564"/>
      <c r="AO6" s="1301" t="s">
        <v>302</v>
      </c>
      <c r="AP6" s="578"/>
      <c r="AQ6" s="569"/>
      <c r="AR6" s="569"/>
      <c r="AS6" s="569"/>
      <c r="AT6" s="569"/>
      <c r="AU6" s="564"/>
      <c r="AW6" s="74"/>
      <c r="AY6" s="1213" t="s">
        <v>323</v>
      </c>
      <c r="AZ6" s="572"/>
      <c r="BA6" s="569"/>
      <c r="BB6" s="569"/>
      <c r="BC6" s="569"/>
      <c r="BD6" s="569"/>
      <c r="BE6" s="564"/>
      <c r="BI6" s="1213">
        <v>11703</v>
      </c>
      <c r="BJ6" s="572"/>
      <c r="BK6" s="569"/>
      <c r="BL6" s="569"/>
      <c r="BM6" s="569"/>
      <c r="BN6" s="569"/>
      <c r="BO6" s="564"/>
      <c r="BQ6" s="230"/>
      <c r="BS6" s="1328" t="s">
        <v>328</v>
      </c>
      <c r="BT6" s="572"/>
      <c r="BU6" s="569"/>
      <c r="BV6" s="569"/>
      <c r="BW6" s="569"/>
      <c r="BX6" s="569"/>
      <c r="BY6" s="564"/>
      <c r="CA6" s="230"/>
      <c r="CB6" s="230"/>
      <c r="CC6" s="1212" t="s">
        <v>330</v>
      </c>
      <c r="CD6" s="572"/>
      <c r="CE6" s="569"/>
      <c r="CF6" s="569"/>
      <c r="CG6" s="569"/>
      <c r="CH6" s="569"/>
      <c r="CI6" s="564"/>
      <c r="CK6" s="230"/>
      <c r="CL6" s="230"/>
      <c r="CM6" s="1328" t="s">
        <v>350</v>
      </c>
      <c r="CN6" s="573"/>
      <c r="CO6" s="569"/>
      <c r="CP6" s="569"/>
      <c r="CQ6" s="569"/>
      <c r="CR6" s="569"/>
      <c r="CS6" s="564"/>
      <c r="CU6" s="230"/>
      <c r="CW6" s="1212">
        <v>11704</v>
      </c>
      <c r="CX6" s="572"/>
      <c r="CY6" s="569"/>
      <c r="CZ6" s="569"/>
      <c r="DA6" s="569"/>
      <c r="DB6" s="569"/>
      <c r="DC6" s="564"/>
      <c r="DE6" s="230"/>
      <c r="DG6" s="1158"/>
      <c r="DH6" s="572"/>
      <c r="DI6" s="569"/>
      <c r="DJ6" s="569"/>
      <c r="DK6" s="569"/>
      <c r="DL6" s="569"/>
      <c r="DM6" s="564"/>
      <c r="DO6" s="230"/>
      <c r="DQ6" s="1212"/>
      <c r="DR6" s="572"/>
      <c r="DS6" s="569"/>
      <c r="DT6" s="569"/>
      <c r="DU6" s="569"/>
      <c r="DV6" s="569"/>
      <c r="DW6" s="564"/>
      <c r="DY6" s="230"/>
      <c r="EA6" s="1223"/>
      <c r="EB6" s="572"/>
      <c r="EC6" s="569"/>
      <c r="ED6" s="569"/>
      <c r="EE6" s="569"/>
      <c r="EF6" s="569"/>
      <c r="EG6" s="564"/>
      <c r="EI6" s="230"/>
      <c r="EK6" s="1213"/>
      <c r="EL6" s="572"/>
      <c r="EM6" s="569"/>
      <c r="EN6" s="569"/>
      <c r="EO6" s="569"/>
      <c r="EP6" s="569"/>
      <c r="EQ6" s="564"/>
      <c r="ES6" s="230"/>
      <c r="EU6" s="1230"/>
      <c r="EV6" s="572"/>
      <c r="EW6" s="569"/>
      <c r="EX6" s="569"/>
      <c r="EY6" s="569"/>
      <c r="EZ6" s="569"/>
      <c r="FA6" s="564"/>
      <c r="FC6" s="230"/>
      <c r="FE6" s="1230"/>
      <c r="FF6" s="572"/>
      <c r="FG6" s="569"/>
      <c r="FH6" s="569"/>
      <c r="FI6" s="569"/>
      <c r="FJ6" s="569"/>
      <c r="FK6" s="564"/>
      <c r="FM6" s="230"/>
      <c r="FO6" s="1230"/>
      <c r="FP6" s="572"/>
      <c r="FQ6" s="569"/>
      <c r="FR6" s="569"/>
      <c r="FS6" s="569"/>
      <c r="FT6" s="569"/>
      <c r="FU6" s="564"/>
      <c r="FW6" s="230"/>
      <c r="FY6" s="1149"/>
      <c r="FZ6" s="572"/>
      <c r="GA6" s="569"/>
      <c r="GB6" s="569"/>
      <c r="GC6" s="569"/>
      <c r="GD6" s="569"/>
      <c r="GE6" s="564"/>
      <c r="GG6" s="230"/>
      <c r="GI6" s="1231"/>
      <c r="GJ6" s="607"/>
      <c r="GK6" s="569"/>
      <c r="GL6" s="569"/>
      <c r="GM6" s="569"/>
      <c r="GN6" s="569"/>
      <c r="GO6" s="564"/>
      <c r="GQ6" s="230"/>
      <c r="GS6" s="1328"/>
      <c r="GT6" s="578"/>
      <c r="GU6" s="569"/>
      <c r="GV6" s="569"/>
      <c r="GW6" s="569"/>
      <c r="GX6" s="569"/>
      <c r="GY6" s="564"/>
      <c r="HA6" s="230"/>
      <c r="HC6" s="1239"/>
      <c r="HD6" s="572"/>
      <c r="HE6" s="569"/>
      <c r="HF6" s="569"/>
      <c r="HG6" s="569"/>
      <c r="HH6" s="569"/>
      <c r="HI6" s="564"/>
      <c r="HK6" s="230"/>
      <c r="HM6" s="1241"/>
      <c r="HN6" s="572"/>
      <c r="HO6" s="569"/>
      <c r="HP6" s="569"/>
      <c r="HQ6" s="569"/>
      <c r="HR6" s="569"/>
      <c r="HS6" s="564"/>
      <c r="HU6" s="230"/>
      <c r="HW6" s="1242"/>
      <c r="HX6" s="569"/>
      <c r="HY6" s="569"/>
      <c r="HZ6" s="569"/>
      <c r="IA6" s="569"/>
      <c r="IB6" s="569"/>
      <c r="IC6" s="564"/>
      <c r="IE6" s="230"/>
      <c r="IG6" s="1212"/>
      <c r="IH6" s="572"/>
      <c r="II6" s="569"/>
      <c r="IJ6" s="569"/>
      <c r="IK6" s="569"/>
      <c r="IL6" s="569"/>
      <c r="IM6" s="564"/>
      <c r="IO6" s="230"/>
      <c r="IQ6" s="1243"/>
      <c r="IR6" s="572"/>
      <c r="IS6" s="569"/>
      <c r="IT6" s="569"/>
      <c r="IU6" s="569"/>
      <c r="IV6" s="569"/>
      <c r="IW6" s="564"/>
      <c r="IY6" s="230"/>
      <c r="JA6" s="1213"/>
      <c r="JB6" s="569"/>
      <c r="JC6" s="569"/>
      <c r="JD6" s="569"/>
      <c r="JE6" s="569"/>
      <c r="JF6" s="569"/>
      <c r="JG6" s="564"/>
      <c r="JI6" s="230"/>
      <c r="JK6" s="1244"/>
      <c r="JL6" s="572"/>
      <c r="JM6" s="569"/>
      <c r="JN6" s="569"/>
      <c r="JO6" s="569"/>
      <c r="JP6" s="569"/>
      <c r="JQ6" s="564"/>
      <c r="JS6" s="230"/>
      <c r="JU6" s="1248"/>
      <c r="JV6" s="572"/>
      <c r="JW6" s="569"/>
      <c r="JX6" s="569"/>
      <c r="JY6" s="569"/>
      <c r="JZ6" s="569"/>
      <c r="KA6" s="564"/>
      <c r="KC6" s="230"/>
      <c r="KE6" s="1248"/>
      <c r="KF6" s="572"/>
      <c r="KG6" s="569"/>
      <c r="KH6" s="569"/>
      <c r="KI6" s="569"/>
      <c r="KJ6" s="569"/>
      <c r="KK6" s="564"/>
      <c r="KM6" s="230"/>
      <c r="KO6" s="1326"/>
      <c r="KP6" s="572"/>
      <c r="KQ6" s="569"/>
      <c r="KR6" s="569"/>
      <c r="KS6" s="569"/>
      <c r="KT6" s="569"/>
      <c r="KU6" s="564"/>
      <c r="KW6" s="230"/>
      <c r="KY6" s="1248"/>
      <c r="KZ6" s="716"/>
      <c r="LA6" s="569"/>
      <c r="LB6" s="569"/>
      <c r="LC6" s="569"/>
      <c r="LD6" s="569"/>
      <c r="LE6" s="564"/>
      <c r="LG6" s="230"/>
      <c r="LI6" s="683"/>
      <c r="LJ6" s="572"/>
      <c r="LK6" s="569"/>
      <c r="LL6" s="569"/>
      <c r="LM6" s="569"/>
      <c r="LN6" s="569"/>
      <c r="LO6" s="564"/>
      <c r="LS6" s="579"/>
      <c r="LT6" s="572"/>
      <c r="LU6" s="569"/>
      <c r="LV6" s="569"/>
      <c r="LW6" s="569"/>
      <c r="LX6" s="569"/>
      <c r="LY6" s="564"/>
      <c r="MA6" s="360"/>
      <c r="MB6" s="360"/>
      <c r="MC6" s="1213"/>
      <c r="MD6" s="572"/>
      <c r="ME6" s="569"/>
      <c r="MF6" s="569"/>
      <c r="MG6" s="569"/>
      <c r="MH6" s="569"/>
      <c r="MI6" s="564"/>
      <c r="MM6" s="1230"/>
      <c r="MN6" s="578"/>
      <c r="MO6" s="569"/>
      <c r="MP6" s="569"/>
      <c r="MQ6" s="569"/>
      <c r="MR6" s="569"/>
      <c r="MS6" s="564"/>
      <c r="MW6" s="1301"/>
      <c r="MX6" s="578"/>
      <c r="MY6" s="569"/>
      <c r="MZ6" s="569"/>
      <c r="NA6" s="569"/>
      <c r="NB6" s="569"/>
      <c r="NC6" s="564"/>
      <c r="NG6" s="569"/>
      <c r="NH6" s="572"/>
      <c r="NI6" s="569"/>
      <c r="NJ6" s="569"/>
      <c r="NK6" s="569"/>
      <c r="NL6" s="569"/>
      <c r="NM6" s="564"/>
      <c r="NQ6" s="569"/>
      <c r="NR6" s="572"/>
      <c r="NS6" s="569"/>
      <c r="NT6" s="569"/>
      <c r="NU6" s="569"/>
      <c r="NV6" s="569"/>
      <c r="NW6" s="564"/>
      <c r="OA6" s="569"/>
      <c r="OB6" s="572"/>
      <c r="OC6" s="569"/>
      <c r="OD6" s="569"/>
      <c r="OE6" s="569"/>
      <c r="OF6" s="569"/>
      <c r="OG6" s="564"/>
      <c r="OK6" s="719"/>
      <c r="OL6" s="572"/>
      <c r="OM6" s="569"/>
      <c r="ON6" s="569"/>
      <c r="OO6" s="569"/>
      <c r="OP6" s="569"/>
      <c r="OQ6" s="564"/>
      <c r="OU6" s="719"/>
      <c r="OV6" s="572"/>
      <c r="OW6" s="569"/>
      <c r="OX6" s="569"/>
      <c r="OY6" s="569"/>
      <c r="OZ6" s="569"/>
      <c r="PA6" s="564"/>
      <c r="PE6" s="569"/>
      <c r="PF6" s="569"/>
      <c r="PG6" s="569"/>
      <c r="PH6" s="569"/>
      <c r="PI6" s="569"/>
      <c r="PJ6" s="569"/>
      <c r="PK6" s="564"/>
      <c r="PP6" s="569"/>
      <c r="PQ6" s="569"/>
      <c r="PR6" s="569"/>
      <c r="PS6" s="569"/>
      <c r="PT6" s="569"/>
      <c r="PU6" s="569"/>
      <c r="PV6" s="569"/>
      <c r="PZ6" s="719"/>
      <c r="QA6" s="569"/>
      <c r="QB6" s="569"/>
      <c r="QC6" s="569"/>
      <c r="QD6" s="569"/>
      <c r="QE6" s="569"/>
      <c r="QF6" s="564"/>
      <c r="QJ6" s="569"/>
      <c r="QK6" s="660"/>
      <c r="QL6" s="569"/>
      <c r="QM6" s="569"/>
      <c r="QN6" s="569"/>
      <c r="QO6" s="569"/>
      <c r="QP6" s="564"/>
      <c r="QT6" s="569"/>
      <c r="QU6" s="660"/>
      <c r="QV6" s="569"/>
      <c r="QW6" s="569"/>
      <c r="QX6" s="569"/>
      <c r="QY6" s="569"/>
      <c r="QZ6" s="564"/>
      <c r="RD6" s="660"/>
      <c r="RE6" s="569"/>
      <c r="RF6" s="569"/>
      <c r="RG6" s="569"/>
      <c r="RH6" s="569"/>
      <c r="RI6" s="569"/>
      <c r="RJ6" s="564"/>
      <c r="RN6" s="569"/>
      <c r="RO6" s="569"/>
      <c r="RP6" s="569"/>
      <c r="RQ6" s="569"/>
      <c r="RR6" s="569"/>
      <c r="RS6" s="569"/>
      <c r="RT6" s="564"/>
      <c r="RX6" s="569"/>
      <c r="RY6" s="569"/>
      <c r="RZ6" s="569"/>
      <c r="SA6" s="569"/>
      <c r="SB6" s="569"/>
      <c r="SC6" s="569"/>
      <c r="SD6" s="569"/>
      <c r="SH6" s="569"/>
      <c r="SI6" s="569"/>
      <c r="SJ6" s="569"/>
      <c r="SK6" s="569"/>
      <c r="SL6" s="569"/>
      <c r="SM6" s="569"/>
      <c r="SN6" s="569"/>
      <c r="SR6" s="569"/>
      <c r="SS6" s="569"/>
      <c r="ST6" s="569"/>
      <c r="SU6" s="569"/>
      <c r="SV6" s="569"/>
      <c r="SW6" s="569"/>
      <c r="SX6" s="569"/>
      <c r="TB6" s="569"/>
      <c r="TC6" s="569"/>
      <c r="TD6" s="569"/>
      <c r="TE6" s="569"/>
      <c r="TF6" s="569"/>
      <c r="TG6" s="569"/>
      <c r="TH6" s="56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1294"/>
      <c r="M8" s="15">
        <v>1</v>
      </c>
      <c r="N8" s="91">
        <v>881.8</v>
      </c>
      <c r="O8" s="1307"/>
      <c r="P8" s="1152"/>
      <c r="Q8" s="1308"/>
      <c r="R8" s="1154"/>
      <c r="S8" s="360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295</v>
      </c>
      <c r="AB8" s="70">
        <v>43</v>
      </c>
      <c r="AC8" s="360">
        <f>AB8*Z8</f>
        <v>39439.599999999999</v>
      </c>
      <c r="AE8" s="60"/>
      <c r="AF8" s="103"/>
      <c r="AG8" s="15">
        <v>1</v>
      </c>
      <c r="AH8" s="273">
        <v>880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925.3</v>
      </c>
      <c r="AS8" s="231"/>
      <c r="AT8" s="91"/>
      <c r="AU8" s="94"/>
      <c r="AV8" s="70"/>
      <c r="AW8" s="70">
        <f>AV8*AT8</f>
        <v>0</v>
      </c>
      <c r="AY8" s="60"/>
      <c r="AZ8" s="103"/>
      <c r="BA8" s="15">
        <v>1</v>
      </c>
      <c r="BB8" s="91">
        <v>889.9</v>
      </c>
      <c r="BC8" s="231"/>
      <c r="BD8" s="550"/>
      <c r="BE8" s="94"/>
      <c r="BF8" s="70"/>
      <c r="BG8" s="360">
        <f>BF8*BD8</f>
        <v>0</v>
      </c>
      <c r="BI8" s="60"/>
      <c r="BJ8" s="103"/>
      <c r="BK8" s="15">
        <v>1</v>
      </c>
      <c r="BL8" s="91">
        <v>930.77</v>
      </c>
      <c r="BM8" s="231"/>
      <c r="BN8" s="91"/>
      <c r="BO8" s="94"/>
      <c r="BP8" s="70"/>
      <c r="BQ8" s="436">
        <f>BP8*BN8</f>
        <v>0</v>
      </c>
      <c r="BR8" s="360"/>
      <c r="BS8" s="60"/>
      <c r="BT8" s="103"/>
      <c r="BU8" s="15">
        <v>1</v>
      </c>
      <c r="BV8" s="550">
        <v>921.7</v>
      </c>
      <c r="BW8" s="574"/>
      <c r="BX8" s="550"/>
      <c r="BY8" s="717"/>
      <c r="BZ8" s="576"/>
      <c r="CA8" s="230">
        <f t="shared" ref="CA8:CA28" si="5">BZ8*BX8</f>
        <v>0</v>
      </c>
      <c r="CC8" s="60"/>
      <c r="CD8" s="202"/>
      <c r="CE8" s="15">
        <v>1</v>
      </c>
      <c r="CF8" s="91">
        <v>940.7</v>
      </c>
      <c r="CG8" s="275"/>
      <c r="CH8" s="91"/>
      <c r="CI8" s="277"/>
      <c r="CJ8" s="276"/>
      <c r="CK8" s="360">
        <f>CJ8*CH8</f>
        <v>0</v>
      </c>
      <c r="CM8" s="60"/>
      <c r="CN8" s="1337"/>
      <c r="CO8" s="15">
        <v>1</v>
      </c>
      <c r="CP8" s="550">
        <v>881.8</v>
      </c>
      <c r="CQ8" s="574"/>
      <c r="CR8" s="550"/>
      <c r="CS8" s="575"/>
      <c r="CT8" s="276"/>
      <c r="CU8" s="365">
        <f>CT8*CR8</f>
        <v>0</v>
      </c>
      <c r="CW8" s="60"/>
      <c r="CX8" s="174"/>
      <c r="CY8" s="15">
        <v>1</v>
      </c>
      <c r="CZ8" s="550">
        <v>948</v>
      </c>
      <c r="DA8" s="627"/>
      <c r="DB8" s="550"/>
      <c r="DC8" s="680"/>
      <c r="DD8" s="552"/>
      <c r="DE8" s="360">
        <f>DD8*DB8</f>
        <v>0</v>
      </c>
      <c r="DG8" s="60"/>
      <c r="DH8" s="103"/>
      <c r="DI8" s="15">
        <v>1</v>
      </c>
      <c r="DJ8" s="550"/>
      <c r="DK8" s="574"/>
      <c r="DL8" s="550"/>
      <c r="DM8" s="575"/>
      <c r="DN8" s="576"/>
      <c r="DO8" s="365">
        <f>DN8*DL8</f>
        <v>0</v>
      </c>
      <c r="DQ8" s="60"/>
      <c r="DR8" s="103"/>
      <c r="DS8" s="15">
        <v>1</v>
      </c>
      <c r="DT8" s="550"/>
      <c r="DU8" s="574"/>
      <c r="DV8" s="550"/>
      <c r="DW8" s="575"/>
      <c r="DX8" s="576"/>
      <c r="DY8" s="360">
        <f>DX8*DV8</f>
        <v>0</v>
      </c>
      <c r="EA8" s="60"/>
      <c r="EB8" s="103"/>
      <c r="EC8" s="15">
        <v>1</v>
      </c>
      <c r="ED8" s="91"/>
      <c r="EE8" s="238"/>
      <c r="EF8" s="91"/>
      <c r="EG8" s="69"/>
      <c r="EH8" s="70"/>
      <c r="EI8" s="360">
        <f>EH8*EF8</f>
        <v>0</v>
      </c>
      <c r="EK8" s="60"/>
      <c r="EL8" s="103"/>
      <c r="EM8" s="15">
        <v>1</v>
      </c>
      <c r="EN8" s="91"/>
      <c r="EO8" s="238"/>
      <c r="EP8" s="91"/>
      <c r="EQ8" s="69"/>
      <c r="ER8" s="70"/>
      <c r="ES8" s="360">
        <f>ER8*EP8</f>
        <v>0</v>
      </c>
      <c r="EU8" s="60"/>
      <c r="EV8" s="316"/>
      <c r="EW8" s="15">
        <v>1</v>
      </c>
      <c r="EX8" s="550"/>
      <c r="EY8" s="627"/>
      <c r="EZ8" s="550"/>
      <c r="FA8" s="551"/>
      <c r="FB8" s="552"/>
      <c r="FC8" s="360">
        <f>FB8*EZ8</f>
        <v>0</v>
      </c>
      <c r="FE8" s="60"/>
      <c r="FF8" s="818"/>
      <c r="FG8" s="15">
        <v>1</v>
      </c>
      <c r="FH8" s="550"/>
      <c r="FI8" s="627"/>
      <c r="FJ8" s="550"/>
      <c r="FK8" s="551"/>
      <c r="FL8" s="552"/>
      <c r="FM8" s="230">
        <f>FL8*FJ8</f>
        <v>0</v>
      </c>
      <c r="FO8" s="60"/>
      <c r="FP8" s="316"/>
      <c r="FQ8" s="15">
        <v>1</v>
      </c>
      <c r="FR8" s="550"/>
      <c r="FS8" s="627"/>
      <c r="FT8" s="550"/>
      <c r="FU8" s="551"/>
      <c r="FV8" s="552"/>
      <c r="FW8" s="230">
        <f>FV8*FT8</f>
        <v>0</v>
      </c>
      <c r="FY8" s="60"/>
      <c r="FZ8" s="103"/>
      <c r="GA8" s="15">
        <v>1</v>
      </c>
      <c r="GB8" s="550"/>
      <c r="GC8" s="231"/>
      <c r="GD8" s="91"/>
      <c r="GE8" s="69"/>
      <c r="GF8" s="70"/>
      <c r="GG8" s="360">
        <f>GF8*GD8</f>
        <v>0</v>
      </c>
      <c r="GI8" s="60"/>
      <c r="GJ8" s="103"/>
      <c r="GK8" s="15">
        <v>1</v>
      </c>
      <c r="GL8" s="332"/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1296"/>
      <c r="GW8" s="231"/>
      <c r="GX8" s="1296"/>
      <c r="GY8" s="94"/>
      <c r="GZ8" s="70"/>
      <c r="HA8" s="360">
        <f>GZ8*GX8</f>
        <v>0</v>
      </c>
      <c r="HC8" s="60"/>
      <c r="HD8" s="103"/>
      <c r="HE8" s="15">
        <v>1</v>
      </c>
      <c r="HF8" s="550"/>
      <c r="HG8" s="627"/>
      <c r="HH8" s="550"/>
      <c r="HI8" s="680"/>
      <c r="HJ8" s="552"/>
      <c r="HK8" s="360">
        <f>HJ8*HH8</f>
        <v>0</v>
      </c>
      <c r="HM8" s="60"/>
      <c r="HN8" s="103"/>
      <c r="HO8" s="611">
        <v>1</v>
      </c>
      <c r="HP8" s="550"/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0"/>
      <c r="IA8" s="633"/>
      <c r="IB8" s="550"/>
      <c r="IC8" s="551"/>
      <c r="ID8" s="552"/>
      <c r="IE8" s="360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818"/>
      <c r="IS8" s="611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0">
        <f>JR8*JP8</f>
        <v>0</v>
      </c>
      <c r="JU8" s="60"/>
      <c r="JV8" s="911"/>
      <c r="JW8" s="15">
        <v>1</v>
      </c>
      <c r="JX8" s="550"/>
      <c r="JY8" s="1344"/>
      <c r="JZ8" s="1334"/>
      <c r="KA8" s="1181"/>
      <c r="KB8" s="1182"/>
      <c r="KC8" s="360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/>
      <c r="KS8" s="238"/>
      <c r="KT8" s="550"/>
      <c r="KU8" s="551"/>
      <c r="KV8" s="552"/>
      <c r="KW8" s="360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550"/>
      <c r="LM8" s="627"/>
      <c r="LN8" s="550"/>
      <c r="LO8" s="680"/>
      <c r="LP8" s="552"/>
      <c r="LQ8" s="360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1294"/>
      <c r="M9" s="15">
        <v>2</v>
      </c>
      <c r="N9" s="68">
        <v>894.5</v>
      </c>
      <c r="O9" s="1307"/>
      <c r="P9" s="1309"/>
      <c r="Q9" s="1308"/>
      <c r="R9" s="1154"/>
      <c r="S9" s="360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295</v>
      </c>
      <c r="AB9" s="70">
        <v>43</v>
      </c>
      <c r="AC9" s="360">
        <f t="shared" ref="AC9:AC29" si="9">AB9*Z9</f>
        <v>38424.800000000003</v>
      </c>
      <c r="AF9" s="93"/>
      <c r="AG9" s="15">
        <v>2</v>
      </c>
      <c r="AH9" s="282">
        <v>938.9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898.1</v>
      </c>
      <c r="AS9" s="231"/>
      <c r="AT9" s="91"/>
      <c r="AU9" s="94"/>
      <c r="AV9" s="70"/>
      <c r="AW9" s="70">
        <f t="shared" ref="AW9:AW28" si="11">AV9*AT9</f>
        <v>0</v>
      </c>
      <c r="AZ9" s="93"/>
      <c r="BA9" s="15">
        <v>2</v>
      </c>
      <c r="BB9" s="91">
        <v>898.1</v>
      </c>
      <c r="BC9" s="231"/>
      <c r="BD9" s="91"/>
      <c r="BE9" s="94"/>
      <c r="BF9" s="70"/>
      <c r="BG9" s="360">
        <f t="shared" ref="BG9:BG29" si="12">BF9*BD9</f>
        <v>0</v>
      </c>
      <c r="BJ9" s="93"/>
      <c r="BK9" s="15">
        <v>2</v>
      </c>
      <c r="BL9" s="91">
        <v>923.51</v>
      </c>
      <c r="BM9" s="231"/>
      <c r="BN9" s="91"/>
      <c r="BO9" s="94"/>
      <c r="BP9" s="70"/>
      <c r="BQ9" s="436">
        <f t="shared" ref="BQ9:BQ29" si="13">BP9*BN9</f>
        <v>0</v>
      </c>
      <c r="BR9" s="360"/>
      <c r="BT9" s="103"/>
      <c r="BU9" s="15">
        <v>2</v>
      </c>
      <c r="BV9" s="550">
        <v>911.7</v>
      </c>
      <c r="BW9" s="574"/>
      <c r="BX9" s="550"/>
      <c r="BY9" s="717"/>
      <c r="BZ9" s="576"/>
      <c r="CA9" s="230">
        <f t="shared" si="5"/>
        <v>0</v>
      </c>
      <c r="CD9" s="202"/>
      <c r="CE9" s="15">
        <v>2</v>
      </c>
      <c r="CF9" s="91">
        <v>938.9</v>
      </c>
      <c r="CG9" s="275"/>
      <c r="CH9" s="91"/>
      <c r="CI9" s="277"/>
      <c r="CJ9" s="276"/>
      <c r="CK9" s="360">
        <f t="shared" ref="CK9:CK29" si="14">CJ9*CH9</f>
        <v>0</v>
      </c>
      <c r="CN9" s="1337"/>
      <c r="CO9" s="15">
        <v>2</v>
      </c>
      <c r="CP9" s="550">
        <v>902.6</v>
      </c>
      <c r="CQ9" s="574"/>
      <c r="CR9" s="550"/>
      <c r="CS9" s="575"/>
      <c r="CT9" s="276"/>
      <c r="CU9" s="365">
        <f>CT9*CR9</f>
        <v>0</v>
      </c>
      <c r="CX9" s="174"/>
      <c r="CY9" s="15">
        <v>2</v>
      </c>
      <c r="CZ9" s="550">
        <v>957.07</v>
      </c>
      <c r="DA9" s="627"/>
      <c r="DB9" s="550"/>
      <c r="DC9" s="680"/>
      <c r="DD9" s="552"/>
      <c r="DE9" s="360">
        <f t="shared" ref="DE9:DE31" si="15">DD9*DB9</f>
        <v>0</v>
      </c>
      <c r="DH9" s="93"/>
      <c r="DI9" s="15">
        <v>2</v>
      </c>
      <c r="DJ9" s="550"/>
      <c r="DK9" s="574"/>
      <c r="DL9" s="550"/>
      <c r="DM9" s="575"/>
      <c r="DN9" s="576"/>
      <c r="DO9" s="365">
        <f t="shared" ref="DO9:DO29" si="16">DN9*DL9</f>
        <v>0</v>
      </c>
      <c r="DR9" s="93"/>
      <c r="DS9" s="15">
        <v>2</v>
      </c>
      <c r="DT9" s="550"/>
      <c r="DU9" s="574"/>
      <c r="DV9" s="550"/>
      <c r="DW9" s="575"/>
      <c r="DX9" s="576"/>
      <c r="DY9" s="360">
        <f t="shared" ref="DY9:DY29" si="17">DX9*DV9</f>
        <v>0</v>
      </c>
      <c r="EB9" s="93"/>
      <c r="EC9" s="15">
        <v>2</v>
      </c>
      <c r="ED9" s="91"/>
      <c r="EE9" s="238"/>
      <c r="EF9" s="91"/>
      <c r="EG9" s="69"/>
      <c r="EH9" s="70"/>
      <c r="EI9" s="360">
        <f t="shared" ref="EI9:EI28" si="18">EH9*EF9</f>
        <v>0</v>
      </c>
      <c r="EL9" s="93"/>
      <c r="EM9" s="15">
        <v>2</v>
      </c>
      <c r="EN9" s="68"/>
      <c r="EO9" s="238"/>
      <c r="EP9" s="68"/>
      <c r="EQ9" s="69"/>
      <c r="ER9" s="70"/>
      <c r="ES9" s="360">
        <f t="shared" ref="ES9:ES28" si="19">ER9*EP9</f>
        <v>0</v>
      </c>
      <c r="EV9" s="316"/>
      <c r="EW9" s="15">
        <v>2</v>
      </c>
      <c r="EX9" s="550"/>
      <c r="EY9" s="627"/>
      <c r="EZ9" s="550"/>
      <c r="FA9" s="551"/>
      <c r="FB9" s="552"/>
      <c r="FC9" s="360">
        <f t="shared" ref="FC9:FC29" si="20">FB9*EZ9</f>
        <v>0</v>
      </c>
      <c r="FF9" s="818"/>
      <c r="FG9" s="15">
        <v>2</v>
      </c>
      <c r="FH9" s="550"/>
      <c r="FI9" s="627"/>
      <c r="FJ9" s="550"/>
      <c r="FK9" s="551"/>
      <c r="FL9" s="552"/>
      <c r="FM9" s="230">
        <f t="shared" ref="FM9:FM29" si="21">FL9*FJ9</f>
        <v>0</v>
      </c>
      <c r="FP9" s="316"/>
      <c r="FQ9" s="15">
        <v>2</v>
      </c>
      <c r="FR9" s="550"/>
      <c r="FS9" s="627"/>
      <c r="FT9" s="550"/>
      <c r="FU9" s="551"/>
      <c r="FV9" s="552"/>
      <c r="FW9" s="230">
        <f t="shared" ref="FW9:FW29" si="22">FV9*FT9</f>
        <v>0</v>
      </c>
      <c r="FZ9" s="93" t="s">
        <v>41</v>
      </c>
      <c r="GA9" s="15">
        <v>2</v>
      </c>
      <c r="GB9" s="550"/>
      <c r="GC9" s="231"/>
      <c r="GD9" s="550"/>
      <c r="GE9" s="69"/>
      <c r="GF9" s="70"/>
      <c r="GG9" s="360">
        <f t="shared" ref="GG9:GG29" si="23">GF9*GD9</f>
        <v>0</v>
      </c>
      <c r="GJ9" s="93"/>
      <c r="GK9" s="15">
        <v>2</v>
      </c>
      <c r="GL9" s="333"/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283"/>
      <c r="GW9" s="231"/>
      <c r="GX9" s="283"/>
      <c r="GY9" s="94"/>
      <c r="GZ9" s="70"/>
      <c r="HA9" s="360">
        <f t="shared" ref="HA9:HA28" si="25">GZ9*GX9</f>
        <v>0</v>
      </c>
      <c r="HD9" s="93"/>
      <c r="HE9" s="15">
        <v>2</v>
      </c>
      <c r="HF9" s="550"/>
      <c r="HG9" s="627"/>
      <c r="HH9" s="550"/>
      <c r="HI9" s="680"/>
      <c r="HJ9" s="552"/>
      <c r="HK9" s="360">
        <f t="shared" ref="HK9:HK28" si="26">HJ9*HH9</f>
        <v>0</v>
      </c>
      <c r="HN9" s="93"/>
      <c r="HO9" s="611">
        <v>2</v>
      </c>
      <c r="HP9" s="550"/>
      <c r="HQ9" s="231"/>
      <c r="HR9" s="550"/>
      <c r="HS9" s="278"/>
      <c r="HT9" s="70"/>
      <c r="HU9" s="360">
        <f t="shared" ref="HU9:HU29" si="27">HT9*HR9</f>
        <v>0</v>
      </c>
      <c r="HX9" s="103"/>
      <c r="HY9" s="15">
        <v>2</v>
      </c>
      <c r="HZ9" s="553"/>
      <c r="IA9" s="633"/>
      <c r="IB9" s="553"/>
      <c r="IC9" s="551"/>
      <c r="ID9" s="552"/>
      <c r="IE9" s="360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818"/>
      <c r="IS9" s="611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0">
        <f t="shared" ref="JS9:JS27" si="31">JR9*JP9</f>
        <v>0</v>
      </c>
      <c r="JV9" s="911"/>
      <c r="JW9" s="15">
        <v>2</v>
      </c>
      <c r="JX9" s="553"/>
      <c r="JY9" s="1344"/>
      <c r="JZ9" s="1180"/>
      <c r="KA9" s="1181"/>
      <c r="KB9" s="1182"/>
      <c r="KC9" s="360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/>
      <c r="KS9" s="238"/>
      <c r="KT9" s="68"/>
      <c r="KU9" s="551"/>
      <c r="KV9" s="552"/>
      <c r="KW9" s="360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550"/>
      <c r="LM9" s="627"/>
      <c r="LN9" s="550"/>
      <c r="LO9" s="680"/>
      <c r="LP9" s="552"/>
      <c r="LQ9" s="230">
        <f t="shared" ref="LQ9:LQ29" si="36">LP9*LN9</f>
        <v>0</v>
      </c>
      <c r="LR9" s="569"/>
      <c r="LT9" s="93"/>
      <c r="LU9" s="15">
        <v>2</v>
      </c>
      <c r="LV9" s="91"/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1294" t="s">
        <v>264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285</v>
      </c>
      <c r="R10" s="70">
        <v>0</v>
      </c>
      <c r="S10" s="360">
        <f t="shared" si="8"/>
        <v>0</v>
      </c>
      <c r="V10" s="93"/>
      <c r="W10" s="15">
        <v>3</v>
      </c>
      <c r="X10" s="91">
        <v>868.2</v>
      </c>
      <c r="Y10" s="1151"/>
      <c r="Z10" s="1152"/>
      <c r="AA10" s="1153"/>
      <c r="AB10" s="1154"/>
      <c r="AC10" s="1155">
        <f t="shared" si="9"/>
        <v>0</v>
      </c>
      <c r="AF10" s="93"/>
      <c r="AG10" s="15">
        <v>3</v>
      </c>
      <c r="AH10" s="282">
        <v>881.8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920.8</v>
      </c>
      <c r="AS10" s="231"/>
      <c r="AT10" s="91"/>
      <c r="AU10" s="94"/>
      <c r="AV10" s="70"/>
      <c r="AW10" s="70">
        <f t="shared" si="11"/>
        <v>0</v>
      </c>
      <c r="AZ10" s="93"/>
      <c r="BA10" s="15">
        <v>3</v>
      </c>
      <c r="BB10" s="91">
        <v>913.5</v>
      </c>
      <c r="BC10" s="231"/>
      <c r="BD10" s="91"/>
      <c r="BE10" s="94"/>
      <c r="BF10" s="70"/>
      <c r="BG10" s="360">
        <f t="shared" si="12"/>
        <v>0</v>
      </c>
      <c r="BJ10" s="93"/>
      <c r="BK10" s="15">
        <v>3</v>
      </c>
      <c r="BL10" s="91">
        <v>965.24</v>
      </c>
      <c r="BM10" s="231"/>
      <c r="BN10" s="91"/>
      <c r="BO10" s="94"/>
      <c r="BP10" s="70"/>
      <c r="BQ10" s="436">
        <f t="shared" si="13"/>
        <v>0</v>
      </c>
      <c r="BR10" s="360"/>
      <c r="BT10" s="103"/>
      <c r="BU10" s="15">
        <v>3</v>
      </c>
      <c r="BV10" s="550">
        <v>914.4</v>
      </c>
      <c r="BW10" s="574"/>
      <c r="BX10" s="550"/>
      <c r="BY10" s="717"/>
      <c r="BZ10" s="576"/>
      <c r="CA10" s="230">
        <f t="shared" si="5"/>
        <v>0</v>
      </c>
      <c r="CD10" s="202"/>
      <c r="CE10" s="15">
        <v>3</v>
      </c>
      <c r="CF10" s="91">
        <v>889.9</v>
      </c>
      <c r="CG10" s="275"/>
      <c r="CH10" s="91"/>
      <c r="CI10" s="277"/>
      <c r="CJ10" s="276"/>
      <c r="CK10" s="360">
        <f t="shared" si="14"/>
        <v>0</v>
      </c>
      <c r="CN10" s="1337"/>
      <c r="CO10" s="15">
        <v>3</v>
      </c>
      <c r="CP10" s="550">
        <v>881.8</v>
      </c>
      <c r="CQ10" s="574"/>
      <c r="CR10" s="550"/>
      <c r="CS10" s="575"/>
      <c r="CT10" s="276"/>
      <c r="CU10" s="365">
        <f t="shared" ref="CU10:CU30" si="58">CT10*CR10</f>
        <v>0</v>
      </c>
      <c r="CX10" s="174"/>
      <c r="CY10" s="15">
        <v>3</v>
      </c>
      <c r="CZ10" s="550">
        <v>943.47</v>
      </c>
      <c r="DA10" s="627"/>
      <c r="DB10" s="550"/>
      <c r="DC10" s="680"/>
      <c r="DD10" s="552"/>
      <c r="DE10" s="360">
        <f t="shared" si="15"/>
        <v>0</v>
      </c>
      <c r="DH10" s="93"/>
      <c r="DI10" s="15">
        <v>3</v>
      </c>
      <c r="DJ10" s="550"/>
      <c r="DK10" s="574"/>
      <c r="DL10" s="550"/>
      <c r="DM10" s="575"/>
      <c r="DN10" s="576"/>
      <c r="DO10" s="365">
        <f t="shared" si="16"/>
        <v>0</v>
      </c>
      <c r="DR10" s="93"/>
      <c r="DS10" s="15">
        <v>3</v>
      </c>
      <c r="DT10" s="550"/>
      <c r="DU10" s="574"/>
      <c r="DV10" s="550"/>
      <c r="DW10" s="575"/>
      <c r="DX10" s="576"/>
      <c r="DY10" s="360">
        <f t="shared" si="17"/>
        <v>0</v>
      </c>
      <c r="EB10" s="93"/>
      <c r="EC10" s="15">
        <v>3</v>
      </c>
      <c r="ED10" s="68"/>
      <c r="EE10" s="238"/>
      <c r="EF10" s="68"/>
      <c r="EG10" s="69"/>
      <c r="EH10" s="70"/>
      <c r="EI10" s="360">
        <f t="shared" si="18"/>
        <v>0</v>
      </c>
      <c r="EL10" s="93"/>
      <c r="EM10" s="15">
        <v>3</v>
      </c>
      <c r="EN10" s="68"/>
      <c r="EO10" s="238"/>
      <c r="EP10" s="68"/>
      <c r="EQ10" s="69"/>
      <c r="ER10" s="70"/>
      <c r="ES10" s="360">
        <f t="shared" si="19"/>
        <v>0</v>
      </c>
      <c r="EV10" s="316"/>
      <c r="EW10" s="15">
        <v>3</v>
      </c>
      <c r="EX10" s="550"/>
      <c r="EY10" s="627"/>
      <c r="EZ10" s="550"/>
      <c r="FA10" s="551"/>
      <c r="FB10" s="552"/>
      <c r="FC10" s="360">
        <f t="shared" si="20"/>
        <v>0</v>
      </c>
      <c r="FF10" s="818"/>
      <c r="FG10" s="15">
        <v>3</v>
      </c>
      <c r="FH10" s="550"/>
      <c r="FI10" s="627"/>
      <c r="FJ10" s="550"/>
      <c r="FK10" s="551"/>
      <c r="FL10" s="552"/>
      <c r="FM10" s="230">
        <f t="shared" si="21"/>
        <v>0</v>
      </c>
      <c r="FP10" s="316"/>
      <c r="FQ10" s="15">
        <v>3</v>
      </c>
      <c r="FR10" s="550"/>
      <c r="FS10" s="627"/>
      <c r="FT10" s="550"/>
      <c r="FU10" s="551"/>
      <c r="FV10" s="552"/>
      <c r="FW10" s="230">
        <f t="shared" si="22"/>
        <v>0</v>
      </c>
      <c r="FZ10" s="93"/>
      <c r="GA10" s="15">
        <v>3</v>
      </c>
      <c r="GB10" s="550"/>
      <c r="GC10" s="231"/>
      <c r="GD10" s="550"/>
      <c r="GE10" s="69"/>
      <c r="GF10" s="70"/>
      <c r="GG10" s="360">
        <f t="shared" si="23"/>
        <v>0</v>
      </c>
      <c r="GJ10" s="93"/>
      <c r="GK10" s="15">
        <v>3</v>
      </c>
      <c r="GL10" s="333"/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0"/>
      <c r="HG10" s="627"/>
      <c r="HH10" s="550"/>
      <c r="HI10" s="680"/>
      <c r="HJ10" s="552"/>
      <c r="HK10" s="360">
        <f t="shared" si="26"/>
        <v>0</v>
      </c>
      <c r="HN10" s="93"/>
      <c r="HO10" s="611">
        <v>3</v>
      </c>
      <c r="HP10" s="550"/>
      <c r="HQ10" s="231"/>
      <c r="HR10" s="550"/>
      <c r="HS10" s="278"/>
      <c r="HT10" s="70"/>
      <c r="HU10" s="360">
        <f t="shared" si="27"/>
        <v>0</v>
      </c>
      <c r="HX10" s="103"/>
      <c r="HY10" s="15">
        <v>3</v>
      </c>
      <c r="HZ10" s="553"/>
      <c r="IA10" s="633"/>
      <c r="IB10" s="553"/>
      <c r="IC10" s="551"/>
      <c r="ID10" s="552"/>
      <c r="IE10" s="360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818"/>
      <c r="IS10" s="611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0">
        <f t="shared" si="31"/>
        <v>0</v>
      </c>
      <c r="JV10" s="911"/>
      <c r="JW10" s="15">
        <v>3</v>
      </c>
      <c r="JX10" s="553"/>
      <c r="JY10" s="633"/>
      <c r="JZ10" s="553"/>
      <c r="KA10" s="551"/>
      <c r="KB10" s="552"/>
      <c r="KC10" s="360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/>
      <c r="KS10" s="238"/>
      <c r="KT10" s="68"/>
      <c r="KU10" s="551"/>
      <c r="KV10" s="552"/>
      <c r="KW10" s="360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550"/>
      <c r="LM10" s="1196"/>
      <c r="LN10" s="1334"/>
      <c r="LO10" s="1335"/>
      <c r="LP10" s="1182"/>
      <c r="LQ10" s="1336">
        <f t="shared" si="36"/>
        <v>0</v>
      </c>
      <c r="LR10" s="569"/>
      <c r="LT10" s="93"/>
      <c r="LU10" s="15">
        <v>3</v>
      </c>
      <c r="LV10" s="91"/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1295" t="s">
        <v>192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291</v>
      </c>
      <c r="R11" s="70">
        <v>0</v>
      </c>
      <c r="S11" s="360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295</v>
      </c>
      <c r="AB11" s="70">
        <v>43</v>
      </c>
      <c r="AC11" s="360">
        <f t="shared" si="9"/>
        <v>38579.599999999999</v>
      </c>
      <c r="AE11" s="60"/>
      <c r="AF11" s="103"/>
      <c r="AG11" s="15">
        <v>4</v>
      </c>
      <c r="AH11" s="282">
        <v>893.6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917.2</v>
      </c>
      <c r="AS11" s="231"/>
      <c r="AT11" s="91"/>
      <c r="AU11" s="94"/>
      <c r="AV11" s="70"/>
      <c r="AW11" s="70">
        <f t="shared" si="11"/>
        <v>0</v>
      </c>
      <c r="AY11" s="60"/>
      <c r="AZ11" s="103"/>
      <c r="BA11" s="15">
        <v>4</v>
      </c>
      <c r="BB11" s="91">
        <v>893.6</v>
      </c>
      <c r="BC11" s="231"/>
      <c r="BD11" s="91"/>
      <c r="BE11" s="94"/>
      <c r="BF11" s="70"/>
      <c r="BG11" s="360">
        <f t="shared" si="12"/>
        <v>0</v>
      </c>
      <c r="BI11" s="60"/>
      <c r="BJ11" s="103"/>
      <c r="BK11" s="15">
        <v>4</v>
      </c>
      <c r="BL11" s="91">
        <v>915.34</v>
      </c>
      <c r="BM11" s="231"/>
      <c r="BN11" s="91"/>
      <c r="BO11" s="94"/>
      <c r="BP11" s="70"/>
      <c r="BQ11" s="436">
        <f t="shared" si="13"/>
        <v>0</v>
      </c>
      <c r="BR11" s="360"/>
      <c r="BS11" s="60"/>
      <c r="BT11" s="103"/>
      <c r="BU11" s="15">
        <v>4</v>
      </c>
      <c r="BV11" s="550">
        <v>861.8</v>
      </c>
      <c r="BW11" s="574"/>
      <c r="BX11" s="550"/>
      <c r="BY11" s="717"/>
      <c r="BZ11" s="576"/>
      <c r="CA11" s="230">
        <f t="shared" si="5"/>
        <v>0</v>
      </c>
      <c r="CC11" s="60"/>
      <c r="CD11" s="202"/>
      <c r="CE11" s="15">
        <v>4</v>
      </c>
      <c r="CF11" s="91">
        <v>866.4</v>
      </c>
      <c r="CG11" s="275"/>
      <c r="CH11" s="91"/>
      <c r="CI11" s="277"/>
      <c r="CJ11" s="276"/>
      <c r="CK11" s="360">
        <f t="shared" si="14"/>
        <v>0</v>
      </c>
      <c r="CM11" s="60"/>
      <c r="CN11" s="1337"/>
      <c r="CO11" s="15">
        <v>4</v>
      </c>
      <c r="CP11" s="550">
        <v>906.3</v>
      </c>
      <c r="CQ11" s="574"/>
      <c r="CR11" s="550"/>
      <c r="CS11" s="575"/>
      <c r="CT11" s="276"/>
      <c r="CU11" s="365">
        <f t="shared" si="58"/>
        <v>0</v>
      </c>
      <c r="CW11" s="60"/>
      <c r="CX11" s="174"/>
      <c r="CY11" s="15">
        <v>4</v>
      </c>
      <c r="CZ11" s="550">
        <v>918.07</v>
      </c>
      <c r="DA11" s="627"/>
      <c r="DB11" s="550"/>
      <c r="DC11" s="680"/>
      <c r="DD11" s="552"/>
      <c r="DE11" s="360">
        <f t="shared" si="15"/>
        <v>0</v>
      </c>
      <c r="DG11" s="60"/>
      <c r="DH11" s="103"/>
      <c r="DI11" s="15">
        <v>4</v>
      </c>
      <c r="DJ11" s="550"/>
      <c r="DK11" s="574"/>
      <c r="DL11" s="550"/>
      <c r="DM11" s="575"/>
      <c r="DN11" s="576"/>
      <c r="DO11" s="365">
        <f t="shared" si="16"/>
        <v>0</v>
      </c>
      <c r="DQ11" s="60"/>
      <c r="DR11" s="103"/>
      <c r="DS11" s="15">
        <v>4</v>
      </c>
      <c r="DT11" s="550"/>
      <c r="DU11" s="574"/>
      <c r="DV11" s="550"/>
      <c r="DW11" s="575"/>
      <c r="DX11" s="576"/>
      <c r="DY11" s="360">
        <f t="shared" si="17"/>
        <v>0</v>
      </c>
      <c r="EA11" s="60"/>
      <c r="EB11" s="103"/>
      <c r="EC11" s="15">
        <v>4</v>
      </c>
      <c r="ED11" s="68"/>
      <c r="EE11" s="238"/>
      <c r="EF11" s="68"/>
      <c r="EG11" s="69"/>
      <c r="EH11" s="70"/>
      <c r="EI11" s="360">
        <f t="shared" si="18"/>
        <v>0</v>
      </c>
      <c r="EK11" s="60"/>
      <c r="EL11" s="103"/>
      <c r="EM11" s="15">
        <v>4</v>
      </c>
      <c r="EN11" s="68"/>
      <c r="EO11" s="238"/>
      <c r="EP11" s="68"/>
      <c r="EQ11" s="69"/>
      <c r="ER11" s="70"/>
      <c r="ES11" s="360">
        <f t="shared" si="19"/>
        <v>0</v>
      </c>
      <c r="EU11" s="451"/>
      <c r="EV11" s="316"/>
      <c r="EW11" s="15">
        <v>4</v>
      </c>
      <c r="EX11" s="550"/>
      <c r="EY11" s="627"/>
      <c r="EZ11" s="550"/>
      <c r="FA11" s="551"/>
      <c r="FB11" s="552"/>
      <c r="FC11" s="360">
        <f t="shared" si="20"/>
        <v>0</v>
      </c>
      <c r="FE11" s="60"/>
      <c r="FF11" s="818"/>
      <c r="FG11" s="15">
        <v>4</v>
      </c>
      <c r="FH11" s="550"/>
      <c r="FI11" s="627"/>
      <c r="FJ11" s="550"/>
      <c r="FK11" s="551"/>
      <c r="FL11" s="552"/>
      <c r="FM11" s="230">
        <f t="shared" si="21"/>
        <v>0</v>
      </c>
      <c r="FO11" s="60"/>
      <c r="FP11" s="316"/>
      <c r="FQ11" s="15">
        <v>4</v>
      </c>
      <c r="FR11" s="550"/>
      <c r="FS11" s="627"/>
      <c r="FT11" s="550"/>
      <c r="FU11" s="551"/>
      <c r="FV11" s="552"/>
      <c r="FW11" s="230">
        <f t="shared" si="22"/>
        <v>0</v>
      </c>
      <c r="FY11" s="60"/>
      <c r="FZ11" s="103"/>
      <c r="GA11" s="15">
        <v>4</v>
      </c>
      <c r="GB11" s="550"/>
      <c r="GC11" s="231"/>
      <c r="GD11" s="550"/>
      <c r="GE11" s="69"/>
      <c r="GF11" s="70"/>
      <c r="GG11" s="360">
        <f t="shared" si="23"/>
        <v>0</v>
      </c>
      <c r="GI11" s="60"/>
      <c r="GJ11" s="103"/>
      <c r="GK11" s="15">
        <v>4</v>
      </c>
      <c r="GL11" s="333"/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0"/>
      <c r="HG11" s="627"/>
      <c r="HH11" s="550"/>
      <c r="HI11" s="680"/>
      <c r="HJ11" s="552"/>
      <c r="HK11" s="360">
        <f t="shared" si="26"/>
        <v>0</v>
      </c>
      <c r="HM11" s="60"/>
      <c r="HN11" s="103"/>
      <c r="HO11" s="611">
        <v>4</v>
      </c>
      <c r="HP11" s="550"/>
      <c r="HQ11" s="231"/>
      <c r="HR11" s="550"/>
      <c r="HS11" s="278"/>
      <c r="HT11" s="70"/>
      <c r="HU11" s="360">
        <f t="shared" si="27"/>
        <v>0</v>
      </c>
      <c r="HW11" s="60"/>
      <c r="HX11" s="103"/>
      <c r="HY11" s="15">
        <v>4</v>
      </c>
      <c r="HZ11" s="553"/>
      <c r="IA11" s="633"/>
      <c r="IB11" s="553"/>
      <c r="IC11" s="551"/>
      <c r="ID11" s="552"/>
      <c r="IE11" s="360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818"/>
      <c r="IS11" s="611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0">
        <f t="shared" si="31"/>
        <v>0</v>
      </c>
      <c r="JU11" s="60"/>
      <c r="JV11" s="818"/>
      <c r="JW11" s="15">
        <v>4</v>
      </c>
      <c r="JX11" s="553"/>
      <c r="JY11" s="633"/>
      <c r="JZ11" s="553"/>
      <c r="KA11" s="551"/>
      <c r="KB11" s="552"/>
      <c r="KC11" s="360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/>
      <c r="KS11" s="238"/>
      <c r="KT11" s="68"/>
      <c r="KU11" s="551"/>
      <c r="KV11" s="552"/>
      <c r="KW11" s="360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550"/>
      <c r="LM11" s="627"/>
      <c r="LN11" s="550"/>
      <c r="LO11" s="680"/>
      <c r="LP11" s="552"/>
      <c r="LQ11" s="230">
        <f t="shared" si="36"/>
        <v>0</v>
      </c>
      <c r="LR11" s="569"/>
      <c r="LS11" s="60"/>
      <c r="LT11" s="103"/>
      <c r="LU11" s="15">
        <v>4</v>
      </c>
      <c r="LV11" s="91"/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1294"/>
      <c r="M12" s="15">
        <v>5</v>
      </c>
      <c r="N12" s="68">
        <v>934.4</v>
      </c>
      <c r="O12" s="1303"/>
      <c r="P12" s="1304"/>
      <c r="Q12" s="1305"/>
      <c r="R12" s="307"/>
      <c r="S12" s="360">
        <f t="shared" si="8"/>
        <v>0</v>
      </c>
      <c r="V12" s="103"/>
      <c r="W12" s="15">
        <v>5</v>
      </c>
      <c r="X12" s="91">
        <v>883.6</v>
      </c>
      <c r="Y12" s="1151"/>
      <c r="Z12" s="1152"/>
      <c r="AA12" s="1153"/>
      <c r="AB12" s="1154"/>
      <c r="AC12" s="1155">
        <f t="shared" si="9"/>
        <v>0</v>
      </c>
      <c r="AF12" s="103"/>
      <c r="AG12" s="15">
        <v>5</v>
      </c>
      <c r="AH12" s="282">
        <v>866.4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899</v>
      </c>
      <c r="AS12" s="231"/>
      <c r="AT12" s="91"/>
      <c r="AU12" s="94"/>
      <c r="AV12" s="70"/>
      <c r="AW12" s="70">
        <f t="shared" si="11"/>
        <v>0</v>
      </c>
      <c r="AZ12" s="103"/>
      <c r="BA12" s="15">
        <v>5</v>
      </c>
      <c r="BB12" s="91">
        <v>929.9</v>
      </c>
      <c r="BC12" s="231"/>
      <c r="BD12" s="91"/>
      <c r="BE12" s="94"/>
      <c r="BF12" s="70"/>
      <c r="BG12" s="360">
        <f t="shared" si="12"/>
        <v>0</v>
      </c>
      <c r="BJ12" s="103"/>
      <c r="BK12" s="15">
        <v>5</v>
      </c>
      <c r="BL12" s="91">
        <v>918.07</v>
      </c>
      <c r="BM12" s="231"/>
      <c r="BN12" s="91"/>
      <c r="BO12" s="94"/>
      <c r="BP12" s="70"/>
      <c r="BQ12" s="436">
        <f t="shared" si="13"/>
        <v>0</v>
      </c>
      <c r="BR12" s="360"/>
      <c r="BT12" s="103"/>
      <c r="BU12" s="15">
        <v>5</v>
      </c>
      <c r="BV12" s="550">
        <v>928</v>
      </c>
      <c r="BW12" s="574"/>
      <c r="BX12" s="550"/>
      <c r="BY12" s="717"/>
      <c r="BZ12" s="576"/>
      <c r="CA12" s="230">
        <f t="shared" si="5"/>
        <v>0</v>
      </c>
      <c r="CD12" s="202"/>
      <c r="CE12" s="15">
        <v>5</v>
      </c>
      <c r="CF12" s="91">
        <v>889.9</v>
      </c>
      <c r="CG12" s="275"/>
      <c r="CH12" s="91"/>
      <c r="CI12" s="277"/>
      <c r="CJ12" s="276"/>
      <c r="CK12" s="360">
        <f t="shared" si="14"/>
        <v>0</v>
      </c>
      <c r="CN12" s="1337"/>
      <c r="CO12" s="15">
        <v>5</v>
      </c>
      <c r="CP12" s="550">
        <v>880.9</v>
      </c>
      <c r="CQ12" s="574"/>
      <c r="CR12" s="550"/>
      <c r="CS12" s="575"/>
      <c r="CT12" s="276"/>
      <c r="CU12" s="365">
        <f t="shared" si="58"/>
        <v>0</v>
      </c>
      <c r="CX12" s="174"/>
      <c r="CY12" s="15">
        <v>5</v>
      </c>
      <c r="CZ12" s="550">
        <v>932.58</v>
      </c>
      <c r="DA12" s="627"/>
      <c r="DB12" s="550"/>
      <c r="DC12" s="680"/>
      <c r="DD12" s="552"/>
      <c r="DE12" s="360">
        <f t="shared" si="15"/>
        <v>0</v>
      </c>
      <c r="DH12" s="103"/>
      <c r="DI12" s="15">
        <v>5</v>
      </c>
      <c r="DJ12" s="550"/>
      <c r="DK12" s="574"/>
      <c r="DL12" s="550"/>
      <c r="DM12" s="575"/>
      <c r="DN12" s="576"/>
      <c r="DO12" s="365">
        <f t="shared" si="16"/>
        <v>0</v>
      </c>
      <c r="DR12" s="103"/>
      <c r="DS12" s="15">
        <v>5</v>
      </c>
      <c r="DT12" s="550"/>
      <c r="DU12" s="574"/>
      <c r="DV12" s="550"/>
      <c r="DW12" s="575"/>
      <c r="DX12" s="576"/>
      <c r="DY12" s="360">
        <f t="shared" si="17"/>
        <v>0</v>
      </c>
      <c r="EB12" s="103"/>
      <c r="EC12" s="15">
        <v>5</v>
      </c>
      <c r="ED12" s="68"/>
      <c r="EE12" s="238"/>
      <c r="EF12" s="68"/>
      <c r="EG12" s="69"/>
      <c r="EH12" s="70"/>
      <c r="EI12" s="360">
        <f t="shared" si="18"/>
        <v>0</v>
      </c>
      <c r="EL12" s="103"/>
      <c r="EM12" s="15">
        <v>5</v>
      </c>
      <c r="EN12" s="68"/>
      <c r="EO12" s="238"/>
      <c r="EP12" s="68"/>
      <c r="EQ12" s="69"/>
      <c r="ER12" s="70"/>
      <c r="ES12" s="360">
        <f t="shared" si="19"/>
        <v>0</v>
      </c>
      <c r="EV12" s="316"/>
      <c r="EW12" s="15">
        <v>5</v>
      </c>
      <c r="EX12" s="550"/>
      <c r="EY12" s="627"/>
      <c r="EZ12" s="550"/>
      <c r="FA12" s="551"/>
      <c r="FB12" s="552"/>
      <c r="FC12" s="360">
        <f t="shared" si="20"/>
        <v>0</v>
      </c>
      <c r="FF12" s="818"/>
      <c r="FG12" s="15">
        <v>5</v>
      </c>
      <c r="FH12" s="550"/>
      <c r="FI12" s="627"/>
      <c r="FJ12" s="550"/>
      <c r="FK12" s="551"/>
      <c r="FL12" s="552"/>
      <c r="FM12" s="230">
        <f t="shared" si="21"/>
        <v>0</v>
      </c>
      <c r="FN12" s="74" t="s">
        <v>41</v>
      </c>
      <c r="FP12" s="316"/>
      <c r="FQ12" s="15">
        <v>5</v>
      </c>
      <c r="FR12" s="550"/>
      <c r="FS12" s="627"/>
      <c r="FT12" s="550"/>
      <c r="FU12" s="551"/>
      <c r="FV12" s="552"/>
      <c r="FW12" s="230">
        <f t="shared" si="22"/>
        <v>0</v>
      </c>
      <c r="FZ12" s="103"/>
      <c r="GA12" s="15">
        <v>5</v>
      </c>
      <c r="GB12" s="550"/>
      <c r="GC12" s="231"/>
      <c r="GD12" s="550"/>
      <c r="GE12" s="69"/>
      <c r="GF12" s="70"/>
      <c r="GG12" s="360">
        <f t="shared" si="23"/>
        <v>0</v>
      </c>
      <c r="GJ12" s="103"/>
      <c r="GK12" s="15">
        <v>5</v>
      </c>
      <c r="GL12" s="333"/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0"/>
      <c r="HG12" s="627"/>
      <c r="HH12" s="550"/>
      <c r="HI12" s="680"/>
      <c r="HJ12" s="552"/>
      <c r="HK12" s="360">
        <f t="shared" si="26"/>
        <v>0</v>
      </c>
      <c r="HN12" s="103"/>
      <c r="HO12" s="611">
        <v>5</v>
      </c>
      <c r="HP12" s="550"/>
      <c r="HQ12" s="231"/>
      <c r="HR12" s="550"/>
      <c r="HS12" s="278"/>
      <c r="HT12" s="70"/>
      <c r="HU12" s="360">
        <f t="shared" si="27"/>
        <v>0</v>
      </c>
      <c r="HX12" s="103"/>
      <c r="HY12" s="15">
        <v>5</v>
      </c>
      <c r="HZ12" s="553"/>
      <c r="IA12" s="633"/>
      <c r="IB12" s="553"/>
      <c r="IC12" s="551"/>
      <c r="ID12" s="552"/>
      <c r="IE12" s="360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818"/>
      <c r="IS12" s="611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0">
        <f t="shared" si="31"/>
        <v>0</v>
      </c>
      <c r="JV12" s="911"/>
      <c r="JW12" s="15">
        <v>5</v>
      </c>
      <c r="JX12" s="553"/>
      <c r="JY12" s="633"/>
      <c r="JZ12" s="553"/>
      <c r="KA12" s="551"/>
      <c r="KB12" s="552"/>
      <c r="KC12" s="360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/>
      <c r="KS12" s="238"/>
      <c r="KT12" s="68"/>
      <c r="KU12" s="551"/>
      <c r="KV12" s="552"/>
      <c r="KW12" s="360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550"/>
      <c r="LM12" s="1196"/>
      <c r="LN12" s="1334"/>
      <c r="LO12" s="1335"/>
      <c r="LP12" s="1182"/>
      <c r="LQ12" s="1336">
        <f t="shared" si="36"/>
        <v>0</v>
      </c>
      <c r="LR12" s="569"/>
      <c r="LT12" s="103"/>
      <c r="LU12" s="15">
        <v>5</v>
      </c>
      <c r="LV12" s="91"/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 xml:space="preserve">SAM FARMS </v>
      </c>
      <c r="C13" s="74" t="str">
        <f t="shared" si="61"/>
        <v xml:space="preserve">I B P </v>
      </c>
      <c r="D13" s="99" t="str">
        <f t="shared" si="61"/>
        <v>PED. 103135564</v>
      </c>
      <c r="E13" s="131">
        <f t="shared" si="61"/>
        <v>45178</v>
      </c>
      <c r="F13" s="85">
        <f t="shared" si="61"/>
        <v>18678.18</v>
      </c>
      <c r="G13" s="72">
        <f t="shared" si="61"/>
        <v>20</v>
      </c>
      <c r="H13" s="48">
        <f t="shared" si="61"/>
        <v>18770.47</v>
      </c>
      <c r="I13" s="102">
        <f t="shared" si="61"/>
        <v>-92.290000000000873</v>
      </c>
      <c r="L13" s="1294"/>
      <c r="M13" s="15">
        <v>6</v>
      </c>
      <c r="N13" s="68">
        <v>898.1</v>
      </c>
      <c r="O13" s="1303"/>
      <c r="P13" s="1304"/>
      <c r="Q13" s="1305"/>
      <c r="R13" s="307"/>
      <c r="S13" s="360">
        <f t="shared" si="8"/>
        <v>0</v>
      </c>
      <c r="V13" s="103"/>
      <c r="W13" s="15">
        <v>6</v>
      </c>
      <c r="X13" s="91">
        <v>883.6</v>
      </c>
      <c r="Y13" s="1151"/>
      <c r="Z13" s="1152"/>
      <c r="AA13" s="1153"/>
      <c r="AB13" s="1154"/>
      <c r="AC13" s="1155">
        <f t="shared" si="9"/>
        <v>0</v>
      </c>
      <c r="AF13" s="103"/>
      <c r="AG13" s="15">
        <v>6</v>
      </c>
      <c r="AH13" s="282">
        <v>936.2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905.4</v>
      </c>
      <c r="AS13" s="231"/>
      <c r="AT13" s="91"/>
      <c r="AU13" s="94"/>
      <c r="AV13" s="70"/>
      <c r="AW13" s="70">
        <f t="shared" si="11"/>
        <v>0</v>
      </c>
      <c r="AZ13" s="103"/>
      <c r="BA13" s="15">
        <v>6</v>
      </c>
      <c r="BB13" s="91">
        <v>902.6</v>
      </c>
      <c r="BC13" s="231"/>
      <c r="BD13" s="91"/>
      <c r="BE13" s="94"/>
      <c r="BF13" s="70"/>
      <c r="BG13" s="360">
        <f t="shared" si="12"/>
        <v>0</v>
      </c>
      <c r="BJ13" s="103"/>
      <c r="BK13" s="15">
        <v>6</v>
      </c>
      <c r="BL13" s="91">
        <v>955.26</v>
      </c>
      <c r="BM13" s="231"/>
      <c r="BN13" s="91"/>
      <c r="BO13" s="94"/>
      <c r="BP13" s="70"/>
      <c r="BQ13" s="436">
        <f t="shared" si="13"/>
        <v>0</v>
      </c>
      <c r="BR13" s="360"/>
      <c r="BT13" s="103"/>
      <c r="BU13" s="15">
        <v>6</v>
      </c>
      <c r="BV13" s="91">
        <v>870.9</v>
      </c>
      <c r="BW13" s="574"/>
      <c r="BX13" s="91"/>
      <c r="BY13" s="717"/>
      <c r="BZ13" s="576"/>
      <c r="CA13" s="230">
        <f t="shared" si="5"/>
        <v>0</v>
      </c>
      <c r="CD13" s="202"/>
      <c r="CE13" s="15">
        <v>6</v>
      </c>
      <c r="CF13" s="91">
        <v>889</v>
      </c>
      <c r="CG13" s="275"/>
      <c r="CH13" s="91"/>
      <c r="CI13" s="277"/>
      <c r="CJ13" s="276"/>
      <c r="CK13" s="360">
        <f t="shared" si="14"/>
        <v>0</v>
      </c>
      <c r="CN13" s="1337"/>
      <c r="CO13" s="15">
        <v>6</v>
      </c>
      <c r="CP13" s="550">
        <v>874.5</v>
      </c>
      <c r="CQ13" s="574"/>
      <c r="CR13" s="550"/>
      <c r="CS13" s="575"/>
      <c r="CT13" s="276"/>
      <c r="CU13" s="365">
        <f t="shared" si="58"/>
        <v>0</v>
      </c>
      <c r="CX13" s="103"/>
      <c r="CY13" s="15">
        <v>6</v>
      </c>
      <c r="CZ13" s="550">
        <v>930.77</v>
      </c>
      <c r="DA13" s="627"/>
      <c r="DB13" s="550"/>
      <c r="DC13" s="680"/>
      <c r="DD13" s="552"/>
      <c r="DE13" s="230">
        <f t="shared" si="15"/>
        <v>0</v>
      </c>
      <c r="DH13" s="103"/>
      <c r="DI13" s="15">
        <v>6</v>
      </c>
      <c r="DJ13" s="550"/>
      <c r="DK13" s="574"/>
      <c r="DL13" s="550"/>
      <c r="DM13" s="575"/>
      <c r="DN13" s="576"/>
      <c r="DO13" s="365">
        <f t="shared" si="16"/>
        <v>0</v>
      </c>
      <c r="DR13" s="103"/>
      <c r="DS13" s="15">
        <v>6</v>
      </c>
      <c r="DT13" s="550"/>
      <c r="DU13" s="574"/>
      <c r="DV13" s="550"/>
      <c r="DW13" s="575"/>
      <c r="DX13" s="576"/>
      <c r="DY13" s="360">
        <f t="shared" si="17"/>
        <v>0</v>
      </c>
      <c r="EB13" s="103"/>
      <c r="EC13" s="15">
        <v>6</v>
      </c>
      <c r="ED13" s="68"/>
      <c r="EE13" s="238"/>
      <c r="EF13" s="68"/>
      <c r="EG13" s="69"/>
      <c r="EH13" s="70"/>
      <c r="EI13" s="360">
        <f t="shared" si="18"/>
        <v>0</v>
      </c>
      <c r="EL13" s="103"/>
      <c r="EM13" s="15">
        <v>6</v>
      </c>
      <c r="EN13" s="68"/>
      <c r="EO13" s="238"/>
      <c r="EP13" s="68"/>
      <c r="EQ13" s="69"/>
      <c r="ER13" s="70"/>
      <c r="ES13" s="360">
        <f t="shared" si="19"/>
        <v>0</v>
      </c>
      <c r="EV13" s="316"/>
      <c r="EW13" s="15">
        <v>6</v>
      </c>
      <c r="EX13" s="550"/>
      <c r="EY13" s="627"/>
      <c r="EZ13" s="550"/>
      <c r="FA13" s="551"/>
      <c r="FB13" s="552"/>
      <c r="FC13" s="360">
        <f t="shared" si="20"/>
        <v>0</v>
      </c>
      <c r="FF13" s="818"/>
      <c r="FG13" s="15">
        <v>6</v>
      </c>
      <c r="FH13" s="550"/>
      <c r="FI13" s="627"/>
      <c r="FJ13" s="550"/>
      <c r="FK13" s="551"/>
      <c r="FL13" s="552"/>
      <c r="FM13" s="230">
        <f t="shared" si="21"/>
        <v>0</v>
      </c>
      <c r="FP13" s="316"/>
      <c r="FQ13" s="15">
        <v>6</v>
      </c>
      <c r="FR13" s="550"/>
      <c r="FS13" s="627"/>
      <c r="FT13" s="550"/>
      <c r="FU13" s="551"/>
      <c r="FV13" s="552"/>
      <c r="FW13" s="230">
        <f t="shared" si="22"/>
        <v>0</v>
      </c>
      <c r="FZ13" s="103"/>
      <c r="GA13" s="15">
        <v>6</v>
      </c>
      <c r="GB13" s="550"/>
      <c r="GC13" s="231"/>
      <c r="GD13" s="550"/>
      <c r="GE13" s="69"/>
      <c r="GF13" s="70"/>
      <c r="GG13" s="360">
        <f t="shared" si="23"/>
        <v>0</v>
      </c>
      <c r="GJ13" s="103"/>
      <c r="GK13" s="15">
        <v>6</v>
      </c>
      <c r="GL13" s="333"/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0"/>
      <c r="HG13" s="627"/>
      <c r="HH13" s="550"/>
      <c r="HI13" s="680"/>
      <c r="HJ13" s="552"/>
      <c r="HK13" s="360">
        <f t="shared" si="26"/>
        <v>0</v>
      </c>
      <c r="HN13" s="103"/>
      <c r="HO13" s="611">
        <v>6</v>
      </c>
      <c r="HP13" s="550"/>
      <c r="HQ13" s="231"/>
      <c r="HR13" s="550"/>
      <c r="HS13" s="278"/>
      <c r="HT13" s="70"/>
      <c r="HU13" s="360">
        <f t="shared" si="27"/>
        <v>0</v>
      </c>
      <c r="HX13" s="103"/>
      <c r="HY13" s="15">
        <v>6</v>
      </c>
      <c r="HZ13" s="553"/>
      <c r="IA13" s="633"/>
      <c r="IB13" s="553"/>
      <c r="IC13" s="551"/>
      <c r="ID13" s="552"/>
      <c r="IE13" s="360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818"/>
      <c r="IS13" s="611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0">
        <f t="shared" si="31"/>
        <v>0</v>
      </c>
      <c r="JV13" s="911"/>
      <c r="JW13" s="15">
        <v>6</v>
      </c>
      <c r="JX13" s="553"/>
      <c r="JY13" s="633"/>
      <c r="JZ13" s="553"/>
      <c r="KA13" s="551"/>
      <c r="KB13" s="552"/>
      <c r="KC13" s="360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/>
      <c r="KS13" s="238"/>
      <c r="KT13" s="68"/>
      <c r="KU13" s="551"/>
      <c r="KV13" s="552"/>
      <c r="KW13" s="360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550"/>
      <c r="LM13" s="1196"/>
      <c r="LN13" s="1334"/>
      <c r="LO13" s="1335"/>
      <c r="LP13" s="1182"/>
      <c r="LQ13" s="1336">
        <f t="shared" si="36"/>
        <v>0</v>
      </c>
      <c r="LR13" s="569"/>
      <c r="LT13" s="103"/>
      <c r="LU13" s="15">
        <v>6</v>
      </c>
      <c r="LV13" s="91"/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>
        <f t="shared" ref="B14:I14" si="62">DG5</f>
        <v>0</v>
      </c>
      <c r="C14" s="74">
        <f t="shared" si="62"/>
        <v>0</v>
      </c>
      <c r="D14" s="99">
        <f t="shared" si="62"/>
        <v>0</v>
      </c>
      <c r="E14" s="131">
        <f t="shared" si="62"/>
        <v>0</v>
      </c>
      <c r="F14" s="85">
        <f t="shared" si="62"/>
        <v>0</v>
      </c>
      <c r="G14" s="72">
        <f t="shared" si="62"/>
        <v>0</v>
      </c>
      <c r="H14" s="48">
        <f t="shared" si="62"/>
        <v>0</v>
      </c>
      <c r="I14" s="102">
        <f t="shared" si="62"/>
        <v>0</v>
      </c>
      <c r="L14" s="1294"/>
      <c r="M14" s="15">
        <v>7</v>
      </c>
      <c r="N14" s="68">
        <v>911.7</v>
      </c>
      <c r="O14" s="1303"/>
      <c r="P14" s="1304"/>
      <c r="Q14" s="1305"/>
      <c r="R14" s="307"/>
      <c r="S14" s="360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295</v>
      </c>
      <c r="AB14" s="70">
        <v>43</v>
      </c>
      <c r="AC14" s="360">
        <f t="shared" si="9"/>
        <v>37057.4</v>
      </c>
      <c r="AF14" s="103"/>
      <c r="AG14" s="15">
        <v>7</v>
      </c>
      <c r="AH14" s="282">
        <v>862.7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879.1</v>
      </c>
      <c r="AS14" s="231"/>
      <c r="AT14" s="91"/>
      <c r="AU14" s="94"/>
      <c r="AV14" s="70"/>
      <c r="AW14" s="70">
        <f t="shared" si="11"/>
        <v>0</v>
      </c>
      <c r="AZ14" s="103"/>
      <c r="BA14" s="15">
        <v>7</v>
      </c>
      <c r="BB14" s="91">
        <v>903.6</v>
      </c>
      <c r="BC14" s="231"/>
      <c r="BD14" s="91"/>
      <c r="BE14" s="94"/>
      <c r="BF14" s="70"/>
      <c r="BG14" s="360">
        <f t="shared" si="12"/>
        <v>0</v>
      </c>
      <c r="BJ14" s="103"/>
      <c r="BK14" s="15">
        <v>7</v>
      </c>
      <c r="BL14" s="91">
        <v>910.81</v>
      </c>
      <c r="BM14" s="231"/>
      <c r="BN14" s="91"/>
      <c r="BO14" s="94"/>
      <c r="BP14" s="70"/>
      <c r="BQ14" s="436">
        <f t="shared" si="13"/>
        <v>0</v>
      </c>
      <c r="BR14" s="360"/>
      <c r="BT14" s="103"/>
      <c r="BU14" s="15">
        <v>7</v>
      </c>
      <c r="BV14" s="68">
        <v>909</v>
      </c>
      <c r="BW14" s="574"/>
      <c r="BX14" s="68"/>
      <c r="BY14" s="717"/>
      <c r="BZ14" s="576"/>
      <c r="CA14" s="230">
        <f t="shared" si="5"/>
        <v>0</v>
      </c>
      <c r="CD14" s="202"/>
      <c r="CE14" s="15">
        <v>7</v>
      </c>
      <c r="CF14" s="91">
        <v>926.2</v>
      </c>
      <c r="CG14" s="275"/>
      <c r="CH14" s="91"/>
      <c r="CI14" s="277"/>
      <c r="CJ14" s="276"/>
      <c r="CK14" s="360">
        <f t="shared" si="14"/>
        <v>0</v>
      </c>
      <c r="CN14" s="1337"/>
      <c r="CO14" s="15">
        <v>7</v>
      </c>
      <c r="CP14" s="550">
        <v>901.7</v>
      </c>
      <c r="CQ14" s="574"/>
      <c r="CR14" s="550"/>
      <c r="CS14" s="575"/>
      <c r="CT14" s="276"/>
      <c r="CU14" s="365">
        <f t="shared" si="58"/>
        <v>0</v>
      </c>
      <c r="CX14" s="174"/>
      <c r="CY14" s="15">
        <v>7</v>
      </c>
      <c r="CZ14" s="550">
        <v>940.75</v>
      </c>
      <c r="DA14" s="627"/>
      <c r="DB14" s="550"/>
      <c r="DC14" s="680"/>
      <c r="DD14" s="552"/>
      <c r="DE14" s="360">
        <f t="shared" si="15"/>
        <v>0</v>
      </c>
      <c r="DH14" s="103"/>
      <c r="DI14" s="15">
        <v>7</v>
      </c>
      <c r="DJ14" s="550"/>
      <c r="DK14" s="574"/>
      <c r="DL14" s="550"/>
      <c r="DM14" s="575"/>
      <c r="DN14" s="576"/>
      <c r="DO14" s="365">
        <f t="shared" si="16"/>
        <v>0</v>
      </c>
      <c r="DR14" s="103"/>
      <c r="DS14" s="15">
        <v>7</v>
      </c>
      <c r="DT14" s="550"/>
      <c r="DU14" s="574"/>
      <c r="DV14" s="550"/>
      <c r="DW14" s="575"/>
      <c r="DX14" s="576"/>
      <c r="DY14" s="360">
        <f t="shared" si="17"/>
        <v>0</v>
      </c>
      <c r="EB14" s="103"/>
      <c r="EC14" s="15">
        <v>7</v>
      </c>
      <c r="ED14" s="68"/>
      <c r="EE14" s="238"/>
      <c r="EF14" s="68"/>
      <c r="EG14" s="69"/>
      <c r="EH14" s="70"/>
      <c r="EI14" s="360">
        <f t="shared" si="18"/>
        <v>0</v>
      </c>
      <c r="EL14" s="103"/>
      <c r="EM14" s="15">
        <v>7</v>
      </c>
      <c r="EN14" s="68"/>
      <c r="EO14" s="238"/>
      <c r="EP14" s="68"/>
      <c r="EQ14" s="69"/>
      <c r="ER14" s="70"/>
      <c r="ES14" s="360">
        <f t="shared" si="19"/>
        <v>0</v>
      </c>
      <c r="EV14" s="316"/>
      <c r="EW14" s="15">
        <v>7</v>
      </c>
      <c r="EX14" s="550"/>
      <c r="EY14" s="627"/>
      <c r="EZ14" s="550"/>
      <c r="FA14" s="551"/>
      <c r="FB14" s="552"/>
      <c r="FC14" s="360">
        <f t="shared" si="20"/>
        <v>0</v>
      </c>
      <c r="FF14" s="818"/>
      <c r="FG14" s="15">
        <v>7</v>
      </c>
      <c r="FH14" s="550"/>
      <c r="FI14" s="627"/>
      <c r="FJ14" s="550"/>
      <c r="FK14" s="551"/>
      <c r="FL14" s="552"/>
      <c r="FM14" s="230">
        <f t="shared" si="21"/>
        <v>0</v>
      </c>
      <c r="FP14" s="316"/>
      <c r="FQ14" s="15">
        <v>7</v>
      </c>
      <c r="FR14" s="550"/>
      <c r="FS14" s="627"/>
      <c r="FT14" s="550"/>
      <c r="FU14" s="551"/>
      <c r="FV14" s="552"/>
      <c r="FW14" s="230">
        <f t="shared" si="22"/>
        <v>0</v>
      </c>
      <c r="FZ14" s="103"/>
      <c r="GA14" s="15">
        <v>7</v>
      </c>
      <c r="GB14" s="550"/>
      <c r="GC14" s="231"/>
      <c r="GD14" s="550"/>
      <c r="GE14" s="69"/>
      <c r="GF14" s="70"/>
      <c r="GG14" s="360">
        <f t="shared" si="23"/>
        <v>0</v>
      </c>
      <c r="GJ14" s="103"/>
      <c r="GK14" s="15">
        <v>7</v>
      </c>
      <c r="GL14" s="333"/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0"/>
      <c r="HG14" s="627"/>
      <c r="HH14" s="550"/>
      <c r="HI14" s="680"/>
      <c r="HJ14" s="552"/>
      <c r="HK14" s="360">
        <f t="shared" si="26"/>
        <v>0</v>
      </c>
      <c r="HN14" s="103"/>
      <c r="HO14" s="611">
        <v>7</v>
      </c>
      <c r="HP14" s="550"/>
      <c r="HQ14" s="231"/>
      <c r="HR14" s="550"/>
      <c r="HS14" s="278"/>
      <c r="HT14" s="70"/>
      <c r="HU14" s="360">
        <f t="shared" si="27"/>
        <v>0</v>
      </c>
      <c r="HX14" s="103"/>
      <c r="HY14" s="15">
        <v>7</v>
      </c>
      <c r="HZ14" s="553"/>
      <c r="IA14" s="633"/>
      <c r="IB14" s="553"/>
      <c r="IC14" s="551"/>
      <c r="ID14" s="552"/>
      <c r="IE14" s="360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818"/>
      <c r="IS14" s="611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0">
        <f t="shared" si="31"/>
        <v>0</v>
      </c>
      <c r="JV14" s="911"/>
      <c r="JW14" s="15">
        <v>7</v>
      </c>
      <c r="JX14" s="553"/>
      <c r="JY14" s="633"/>
      <c r="JZ14" s="553"/>
      <c r="KA14" s="551"/>
      <c r="KB14" s="552"/>
      <c r="KC14" s="360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/>
      <c r="KS14" s="238"/>
      <c r="KT14" s="68"/>
      <c r="KU14" s="551"/>
      <c r="KV14" s="552"/>
      <c r="KW14" s="360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550"/>
      <c r="LM14" s="627"/>
      <c r="LN14" s="550"/>
      <c r="LO14" s="680"/>
      <c r="LP14" s="552"/>
      <c r="LQ14" s="230">
        <f t="shared" si="36"/>
        <v>0</v>
      </c>
      <c r="LR14" s="569"/>
      <c r="LT14" s="103"/>
      <c r="LU14" s="15">
        <v>7</v>
      </c>
      <c r="LV14" s="91"/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302" t="s">
        <v>192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304</v>
      </c>
      <c r="R15" s="70">
        <v>0</v>
      </c>
      <c r="S15" s="360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295</v>
      </c>
      <c r="AB15" s="70">
        <v>43</v>
      </c>
      <c r="AC15" s="360">
        <f t="shared" si="9"/>
        <v>38618.300000000003</v>
      </c>
      <c r="AF15" s="103"/>
      <c r="AG15" s="15">
        <v>8</v>
      </c>
      <c r="AH15" s="282">
        <v>911.7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903.6</v>
      </c>
      <c r="AS15" s="231"/>
      <c r="AT15" s="91"/>
      <c r="AU15" s="94"/>
      <c r="AV15" s="70"/>
      <c r="AW15" s="70">
        <f t="shared" si="11"/>
        <v>0</v>
      </c>
      <c r="AZ15" s="103"/>
      <c r="BA15" s="15">
        <v>8</v>
      </c>
      <c r="BB15" s="91">
        <v>896.3</v>
      </c>
      <c r="BC15" s="231"/>
      <c r="BD15" s="91"/>
      <c r="BE15" s="94"/>
      <c r="BF15" s="70"/>
      <c r="BG15" s="360">
        <f t="shared" si="12"/>
        <v>0</v>
      </c>
      <c r="BJ15" s="103"/>
      <c r="BK15" s="15">
        <v>8</v>
      </c>
      <c r="BL15" s="91">
        <v>938.93</v>
      </c>
      <c r="BM15" s="231"/>
      <c r="BN15" s="91"/>
      <c r="BO15" s="94"/>
      <c r="BP15" s="70"/>
      <c r="BQ15" s="436">
        <f t="shared" si="13"/>
        <v>0</v>
      </c>
      <c r="BR15" s="360"/>
      <c r="BT15" s="103"/>
      <c r="BU15" s="15">
        <v>8</v>
      </c>
      <c r="BV15" s="91">
        <v>937.1</v>
      </c>
      <c r="BW15" s="574"/>
      <c r="BX15" s="91"/>
      <c r="BY15" s="717"/>
      <c r="BZ15" s="576"/>
      <c r="CA15" s="230">
        <f t="shared" si="5"/>
        <v>0</v>
      </c>
      <c r="CD15" s="202"/>
      <c r="CE15" s="15">
        <v>8</v>
      </c>
      <c r="CF15" s="91">
        <v>932.6</v>
      </c>
      <c r="CG15" s="275"/>
      <c r="CH15" s="91"/>
      <c r="CI15" s="277"/>
      <c r="CJ15" s="276"/>
      <c r="CK15" s="360">
        <f t="shared" si="14"/>
        <v>0</v>
      </c>
      <c r="CN15" s="1337"/>
      <c r="CO15" s="15">
        <v>8</v>
      </c>
      <c r="CP15" s="550">
        <v>861.8</v>
      </c>
      <c r="CQ15" s="574"/>
      <c r="CR15" s="550"/>
      <c r="CS15" s="575"/>
      <c r="CT15" s="276"/>
      <c r="CU15" s="365">
        <f t="shared" si="58"/>
        <v>0</v>
      </c>
      <c r="CX15" s="174"/>
      <c r="CY15" s="15">
        <v>8</v>
      </c>
      <c r="CZ15" s="550">
        <v>926.23</v>
      </c>
      <c r="DA15" s="627"/>
      <c r="DB15" s="550"/>
      <c r="DC15" s="680"/>
      <c r="DD15" s="552"/>
      <c r="DE15" s="360">
        <f t="shared" si="15"/>
        <v>0</v>
      </c>
      <c r="DH15" s="103"/>
      <c r="DI15" s="15">
        <v>8</v>
      </c>
      <c r="DJ15" s="550"/>
      <c r="DK15" s="574"/>
      <c r="DL15" s="550"/>
      <c r="DM15" s="575"/>
      <c r="DN15" s="576"/>
      <c r="DO15" s="365">
        <f t="shared" si="16"/>
        <v>0</v>
      </c>
      <c r="DR15" s="103"/>
      <c r="DS15" s="15">
        <v>8</v>
      </c>
      <c r="DT15" s="550"/>
      <c r="DU15" s="574"/>
      <c r="DV15" s="550"/>
      <c r="DW15" s="575"/>
      <c r="DX15" s="576"/>
      <c r="DY15" s="360">
        <f t="shared" si="17"/>
        <v>0</v>
      </c>
      <c r="EB15" s="103"/>
      <c r="EC15" s="15">
        <v>8</v>
      </c>
      <c r="ED15" s="68"/>
      <c r="EE15" s="238"/>
      <c r="EF15" s="68"/>
      <c r="EG15" s="69"/>
      <c r="EH15" s="70"/>
      <c r="EI15" s="360">
        <f t="shared" si="18"/>
        <v>0</v>
      </c>
      <c r="EL15" s="103"/>
      <c r="EM15" s="15">
        <v>8</v>
      </c>
      <c r="EN15" s="68"/>
      <c r="EO15" s="238"/>
      <c r="EP15" s="68"/>
      <c r="EQ15" s="69"/>
      <c r="ER15" s="70"/>
      <c r="ES15" s="360">
        <f t="shared" si="19"/>
        <v>0</v>
      </c>
      <c r="EV15" s="316"/>
      <c r="EW15" s="15">
        <v>8</v>
      </c>
      <c r="EX15" s="550"/>
      <c r="EY15" s="627"/>
      <c r="EZ15" s="550"/>
      <c r="FA15" s="551"/>
      <c r="FB15" s="552"/>
      <c r="FC15" s="360">
        <f t="shared" si="20"/>
        <v>0</v>
      </c>
      <c r="FF15" s="818"/>
      <c r="FG15" s="15">
        <v>8</v>
      </c>
      <c r="FH15" s="550"/>
      <c r="FI15" s="627"/>
      <c r="FJ15" s="550"/>
      <c r="FK15" s="551"/>
      <c r="FL15" s="552"/>
      <c r="FM15" s="230">
        <f t="shared" si="21"/>
        <v>0</v>
      </c>
      <c r="FP15" s="316"/>
      <c r="FQ15" s="15">
        <v>8</v>
      </c>
      <c r="FR15" s="550"/>
      <c r="FS15" s="627"/>
      <c r="FT15" s="550"/>
      <c r="FU15" s="551"/>
      <c r="FV15" s="552"/>
      <c r="FW15" s="230">
        <f t="shared" si="22"/>
        <v>0</v>
      </c>
      <c r="FZ15" s="103"/>
      <c r="GA15" s="15">
        <v>8</v>
      </c>
      <c r="GB15" s="550"/>
      <c r="GC15" s="231"/>
      <c r="GD15" s="550"/>
      <c r="GE15" s="69"/>
      <c r="GF15" s="70"/>
      <c r="GG15" s="360">
        <f t="shared" si="23"/>
        <v>0</v>
      </c>
      <c r="GJ15" s="103"/>
      <c r="GK15" s="15">
        <v>8</v>
      </c>
      <c r="GL15" s="333"/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0"/>
      <c r="HG15" s="627"/>
      <c r="HH15" s="550"/>
      <c r="HI15" s="680"/>
      <c r="HJ15" s="552"/>
      <c r="HK15" s="360">
        <f t="shared" si="26"/>
        <v>0</v>
      </c>
      <c r="HN15" s="103"/>
      <c r="HO15" s="611">
        <v>8</v>
      </c>
      <c r="HP15" s="550"/>
      <c r="HQ15" s="231"/>
      <c r="HR15" s="550"/>
      <c r="HS15" s="278"/>
      <c r="HT15" s="70"/>
      <c r="HU15" s="360">
        <f t="shared" si="27"/>
        <v>0</v>
      </c>
      <c r="HX15" s="93"/>
      <c r="HY15" s="15">
        <v>8</v>
      </c>
      <c r="HZ15" s="553"/>
      <c r="IA15" s="633"/>
      <c r="IB15" s="553"/>
      <c r="IC15" s="551"/>
      <c r="ID15" s="552"/>
      <c r="IE15" s="360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818"/>
      <c r="IS15" s="611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0">
        <f t="shared" si="31"/>
        <v>0</v>
      </c>
      <c r="JV15" s="657"/>
      <c r="JW15" s="15">
        <v>8</v>
      </c>
      <c r="JX15" s="553"/>
      <c r="JY15" s="633"/>
      <c r="JZ15" s="553"/>
      <c r="KA15" s="551"/>
      <c r="KB15" s="552"/>
      <c r="KC15" s="360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/>
      <c r="KS15" s="238"/>
      <c r="KT15" s="68"/>
      <c r="KU15" s="551"/>
      <c r="KV15" s="552"/>
      <c r="KW15" s="360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550"/>
      <c r="LM15" s="627"/>
      <c r="LN15" s="550"/>
      <c r="LO15" s="680"/>
      <c r="LP15" s="552"/>
      <c r="LQ15" s="230">
        <f t="shared" si="36"/>
        <v>0</v>
      </c>
      <c r="LR15" s="569"/>
      <c r="LT15" s="103"/>
      <c r="LU15" s="15">
        <v>8</v>
      </c>
      <c r="LV15" s="91"/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294" t="s">
        <v>264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285</v>
      </c>
      <c r="R16" s="70">
        <v>0</v>
      </c>
      <c r="S16" s="360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289</v>
      </c>
      <c r="AB16" s="70">
        <v>43</v>
      </c>
      <c r="AC16" s="360">
        <f t="shared" si="9"/>
        <v>37371.300000000003</v>
      </c>
      <c r="AF16" s="103"/>
      <c r="AG16" s="15">
        <v>9</v>
      </c>
      <c r="AH16" s="282">
        <v>919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912.6</v>
      </c>
      <c r="AS16" s="231"/>
      <c r="AT16" s="91"/>
      <c r="AU16" s="94"/>
      <c r="AV16" s="70"/>
      <c r="AW16" s="70">
        <f t="shared" si="11"/>
        <v>0</v>
      </c>
      <c r="AZ16" s="103"/>
      <c r="BA16" s="15">
        <v>9</v>
      </c>
      <c r="BB16" s="91">
        <v>904.5</v>
      </c>
      <c r="BC16" s="231"/>
      <c r="BD16" s="550"/>
      <c r="BE16" s="94"/>
      <c r="BF16" s="70"/>
      <c r="BG16" s="360">
        <f t="shared" si="12"/>
        <v>0</v>
      </c>
      <c r="BJ16" s="103"/>
      <c r="BK16" s="15">
        <v>9</v>
      </c>
      <c r="BL16" s="91">
        <v>910.81</v>
      </c>
      <c r="BM16" s="231"/>
      <c r="BN16" s="91"/>
      <c r="BO16" s="94"/>
      <c r="BP16" s="70"/>
      <c r="BQ16" s="436">
        <f t="shared" si="13"/>
        <v>0</v>
      </c>
      <c r="BR16" s="360"/>
      <c r="BT16" s="103"/>
      <c r="BU16" s="15">
        <v>9</v>
      </c>
      <c r="BV16" s="91">
        <v>883.6</v>
      </c>
      <c r="BW16" s="574"/>
      <c r="BX16" s="91"/>
      <c r="BY16" s="717"/>
      <c r="BZ16" s="576"/>
      <c r="CA16" s="360">
        <f t="shared" si="5"/>
        <v>0</v>
      </c>
      <c r="CD16" s="202"/>
      <c r="CE16" s="15">
        <v>9</v>
      </c>
      <c r="CF16" s="91">
        <v>935.3</v>
      </c>
      <c r="CG16" s="275"/>
      <c r="CH16" s="91"/>
      <c r="CI16" s="277"/>
      <c r="CJ16" s="276"/>
      <c r="CK16" s="360">
        <f t="shared" si="14"/>
        <v>0</v>
      </c>
      <c r="CN16" s="1337"/>
      <c r="CO16" s="15">
        <v>9</v>
      </c>
      <c r="CP16" s="550">
        <v>898.1</v>
      </c>
      <c r="CQ16" s="574"/>
      <c r="CR16" s="550"/>
      <c r="CS16" s="575"/>
      <c r="CT16" s="276"/>
      <c r="CU16" s="365">
        <f t="shared" si="58"/>
        <v>0</v>
      </c>
      <c r="CX16" s="174"/>
      <c r="CY16" s="15">
        <v>9</v>
      </c>
      <c r="CZ16" s="550">
        <v>925.32</v>
      </c>
      <c r="DA16" s="627"/>
      <c r="DB16" s="550"/>
      <c r="DC16" s="680"/>
      <c r="DD16" s="552"/>
      <c r="DE16" s="360">
        <f t="shared" si="15"/>
        <v>0</v>
      </c>
      <c r="DH16" s="103"/>
      <c r="DI16" s="15">
        <v>9</v>
      </c>
      <c r="DJ16" s="550"/>
      <c r="DK16" s="574"/>
      <c r="DL16" s="550"/>
      <c r="DM16" s="575"/>
      <c r="DN16" s="576"/>
      <c r="DO16" s="365">
        <f t="shared" si="16"/>
        <v>0</v>
      </c>
      <c r="DR16" s="103"/>
      <c r="DS16" s="15">
        <v>9</v>
      </c>
      <c r="DT16" s="550"/>
      <c r="DU16" s="574"/>
      <c r="DV16" s="550"/>
      <c r="DW16" s="575"/>
      <c r="DX16" s="576"/>
      <c r="DY16" s="360">
        <f t="shared" si="17"/>
        <v>0</v>
      </c>
      <c r="EB16" s="103"/>
      <c r="EC16" s="15">
        <v>9</v>
      </c>
      <c r="ED16" s="68"/>
      <c r="EE16" s="238"/>
      <c r="EF16" s="68"/>
      <c r="EG16" s="69"/>
      <c r="EH16" s="70"/>
      <c r="EI16" s="360">
        <f t="shared" si="18"/>
        <v>0</v>
      </c>
      <c r="EL16" s="103"/>
      <c r="EM16" s="15">
        <v>9</v>
      </c>
      <c r="EN16" s="68"/>
      <c r="EO16" s="238"/>
      <c r="EP16" s="68"/>
      <c r="EQ16" s="69"/>
      <c r="ER16" s="70"/>
      <c r="ES16" s="360">
        <f t="shared" si="19"/>
        <v>0</v>
      </c>
      <c r="EV16" s="316"/>
      <c r="EW16" s="15">
        <v>9</v>
      </c>
      <c r="EX16" s="550"/>
      <c r="EY16" s="627"/>
      <c r="EZ16" s="550"/>
      <c r="FA16" s="551"/>
      <c r="FB16" s="552"/>
      <c r="FC16" s="360">
        <f t="shared" si="20"/>
        <v>0</v>
      </c>
      <c r="FF16" s="818"/>
      <c r="FG16" s="15">
        <v>9</v>
      </c>
      <c r="FH16" s="550"/>
      <c r="FI16" s="627"/>
      <c r="FJ16" s="550"/>
      <c r="FK16" s="551"/>
      <c r="FL16" s="552"/>
      <c r="FM16" s="230">
        <f t="shared" si="21"/>
        <v>0</v>
      </c>
      <c r="FP16" s="316"/>
      <c r="FQ16" s="15">
        <v>9</v>
      </c>
      <c r="FR16" s="550"/>
      <c r="FS16" s="627"/>
      <c r="FT16" s="550"/>
      <c r="FU16" s="551"/>
      <c r="FV16" s="552"/>
      <c r="FW16" s="230">
        <f t="shared" si="22"/>
        <v>0</v>
      </c>
      <c r="FZ16" s="103"/>
      <c r="GA16" s="15">
        <v>9</v>
      </c>
      <c r="GB16" s="550"/>
      <c r="GC16" s="231"/>
      <c r="GD16" s="550"/>
      <c r="GE16" s="69"/>
      <c r="GF16" s="70"/>
      <c r="GG16" s="360">
        <f t="shared" si="23"/>
        <v>0</v>
      </c>
      <c r="GJ16" s="103"/>
      <c r="GK16" s="15">
        <v>9</v>
      </c>
      <c r="GL16" s="333"/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0"/>
      <c r="HG16" s="627"/>
      <c r="HH16" s="550"/>
      <c r="HI16" s="680"/>
      <c r="HJ16" s="552"/>
      <c r="HK16" s="360">
        <f t="shared" si="26"/>
        <v>0</v>
      </c>
      <c r="HN16" s="103"/>
      <c r="HO16" s="611">
        <v>9</v>
      </c>
      <c r="HP16" s="550"/>
      <c r="HQ16" s="231"/>
      <c r="HR16" s="550"/>
      <c r="HS16" s="278"/>
      <c r="HT16" s="70"/>
      <c r="HU16" s="230">
        <f t="shared" si="27"/>
        <v>0</v>
      </c>
      <c r="HX16" s="93"/>
      <c r="HY16" s="15">
        <v>9</v>
      </c>
      <c r="HZ16" s="553"/>
      <c r="IA16" s="633"/>
      <c r="IB16" s="553"/>
      <c r="IC16" s="551"/>
      <c r="ID16" s="552"/>
      <c r="IE16" s="360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818"/>
      <c r="IS16" s="611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0">
        <f t="shared" si="31"/>
        <v>0</v>
      </c>
      <c r="JV16" s="911"/>
      <c r="JW16" s="15">
        <v>9</v>
      </c>
      <c r="JX16" s="553"/>
      <c r="JY16" s="633"/>
      <c r="JZ16" s="553"/>
      <c r="KA16" s="551"/>
      <c r="KB16" s="552"/>
      <c r="KC16" s="360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/>
      <c r="KS16" s="238"/>
      <c r="KT16" s="68"/>
      <c r="KU16" s="551"/>
      <c r="KV16" s="552"/>
      <c r="KW16" s="360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550"/>
      <c r="LM16" s="627"/>
      <c r="LN16" s="550"/>
      <c r="LO16" s="680"/>
      <c r="LP16" s="552"/>
      <c r="LQ16" s="230">
        <f t="shared" si="36"/>
        <v>0</v>
      </c>
      <c r="LR16" s="569"/>
      <c r="LT16" s="103"/>
      <c r="LU16" s="15">
        <v>9</v>
      </c>
      <c r="LV16" s="91"/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295" t="s">
        <v>192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292</v>
      </c>
      <c r="R17" s="70">
        <v>0</v>
      </c>
      <c r="S17" s="360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295</v>
      </c>
      <c r="AB17" s="70">
        <v>43</v>
      </c>
      <c r="AC17" s="360">
        <f t="shared" si="9"/>
        <v>37840</v>
      </c>
      <c r="AF17" s="103"/>
      <c r="AG17" s="15">
        <v>10</v>
      </c>
      <c r="AH17" s="282">
        <v>929.9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908.1</v>
      </c>
      <c r="AS17" s="231"/>
      <c r="AT17" s="68"/>
      <c r="AU17" s="94"/>
      <c r="AV17" s="70"/>
      <c r="AW17" s="70">
        <f t="shared" si="11"/>
        <v>0</v>
      </c>
      <c r="AZ17" s="103"/>
      <c r="BA17" s="15">
        <v>10</v>
      </c>
      <c r="BB17" s="91">
        <v>870</v>
      </c>
      <c r="BC17" s="231"/>
      <c r="BD17" s="91"/>
      <c r="BE17" s="94"/>
      <c r="BF17" s="70"/>
      <c r="BG17" s="360">
        <f t="shared" si="12"/>
        <v>0</v>
      </c>
      <c r="BJ17" s="103"/>
      <c r="BK17" s="15">
        <v>10</v>
      </c>
      <c r="BL17" s="91">
        <v>954.35</v>
      </c>
      <c r="BM17" s="231"/>
      <c r="BN17" s="91"/>
      <c r="BO17" s="94"/>
      <c r="BP17" s="70"/>
      <c r="BQ17" s="436">
        <f t="shared" si="13"/>
        <v>0</v>
      </c>
      <c r="BR17" s="360"/>
      <c r="BT17" s="103"/>
      <c r="BU17" s="15">
        <v>10</v>
      </c>
      <c r="BV17" s="91">
        <v>881.8</v>
      </c>
      <c r="BW17" s="574"/>
      <c r="BX17" s="91"/>
      <c r="BY17" s="717"/>
      <c r="BZ17" s="576"/>
      <c r="CA17" s="360">
        <f t="shared" si="5"/>
        <v>0</v>
      </c>
      <c r="CD17" s="202"/>
      <c r="CE17" s="15">
        <v>10</v>
      </c>
      <c r="CF17" s="91">
        <v>922.6</v>
      </c>
      <c r="CG17" s="275"/>
      <c r="CH17" s="91"/>
      <c r="CI17" s="277"/>
      <c r="CJ17" s="276"/>
      <c r="CK17" s="360">
        <f t="shared" si="14"/>
        <v>0</v>
      </c>
      <c r="CN17" s="1337"/>
      <c r="CO17" s="15">
        <v>10</v>
      </c>
      <c r="CP17" s="550">
        <v>940.7</v>
      </c>
      <c r="CQ17" s="574"/>
      <c r="CR17" s="550"/>
      <c r="CS17" s="575"/>
      <c r="CT17" s="276"/>
      <c r="CU17" s="365">
        <f t="shared" si="58"/>
        <v>0</v>
      </c>
      <c r="CX17" s="103"/>
      <c r="CY17" s="15">
        <v>10</v>
      </c>
      <c r="CZ17" s="550">
        <v>945.28</v>
      </c>
      <c r="DA17" s="627"/>
      <c r="DB17" s="550"/>
      <c r="DC17" s="680"/>
      <c r="DD17" s="552"/>
      <c r="DE17" s="360">
        <f t="shared" si="15"/>
        <v>0</v>
      </c>
      <c r="DH17" s="103"/>
      <c r="DI17" s="15">
        <v>10</v>
      </c>
      <c r="DJ17" s="553"/>
      <c r="DK17" s="574"/>
      <c r="DL17" s="553"/>
      <c r="DM17" s="575"/>
      <c r="DN17" s="576"/>
      <c r="DO17" s="365">
        <f t="shared" si="16"/>
        <v>0</v>
      </c>
      <c r="DR17" s="103"/>
      <c r="DS17" s="15">
        <v>10</v>
      </c>
      <c r="DT17" s="550"/>
      <c r="DU17" s="574"/>
      <c r="DV17" s="550"/>
      <c r="DW17" s="575"/>
      <c r="DX17" s="576"/>
      <c r="DY17" s="360">
        <f t="shared" si="17"/>
        <v>0</v>
      </c>
      <c r="EB17" s="103"/>
      <c r="EC17" s="15">
        <v>10</v>
      </c>
      <c r="ED17" s="68"/>
      <c r="EE17" s="238"/>
      <c r="EF17" s="68"/>
      <c r="EG17" s="69"/>
      <c r="EH17" s="70"/>
      <c r="EI17" s="360">
        <f t="shared" si="18"/>
        <v>0</v>
      </c>
      <c r="EL17" s="103"/>
      <c r="EM17" s="15">
        <v>10</v>
      </c>
      <c r="EN17" s="68"/>
      <c r="EO17" s="238"/>
      <c r="EP17" s="68"/>
      <c r="EQ17" s="69"/>
      <c r="ER17" s="70"/>
      <c r="ES17" s="360">
        <f t="shared" si="19"/>
        <v>0</v>
      </c>
      <c r="EV17" s="103"/>
      <c r="EW17" s="15">
        <v>10</v>
      </c>
      <c r="EX17" s="550"/>
      <c r="EY17" s="627"/>
      <c r="EZ17" s="550"/>
      <c r="FA17" s="551"/>
      <c r="FB17" s="552"/>
      <c r="FC17" s="360">
        <f t="shared" si="20"/>
        <v>0</v>
      </c>
      <c r="FF17" s="818"/>
      <c r="FG17" s="15">
        <v>10</v>
      </c>
      <c r="FH17" s="550"/>
      <c r="FI17" s="627"/>
      <c r="FJ17" s="550"/>
      <c r="FK17" s="551"/>
      <c r="FL17" s="552"/>
      <c r="FM17" s="230">
        <f t="shared" si="21"/>
        <v>0</v>
      </c>
      <c r="FP17" s="103"/>
      <c r="FQ17" s="15">
        <v>10</v>
      </c>
      <c r="FR17" s="550"/>
      <c r="FS17" s="627"/>
      <c r="FT17" s="550"/>
      <c r="FU17" s="551"/>
      <c r="FV17" s="552"/>
      <c r="FW17" s="230">
        <f t="shared" si="22"/>
        <v>0</v>
      </c>
      <c r="FZ17" s="103"/>
      <c r="GA17" s="15">
        <v>10</v>
      </c>
      <c r="GB17" s="550"/>
      <c r="GC17" s="231"/>
      <c r="GD17" s="550"/>
      <c r="GE17" s="69"/>
      <c r="GF17" s="70"/>
      <c r="GG17" s="360">
        <f t="shared" si="23"/>
        <v>0</v>
      </c>
      <c r="GJ17" s="103"/>
      <c r="GK17" s="15">
        <v>10</v>
      </c>
      <c r="GL17" s="333"/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0"/>
      <c r="HG17" s="627"/>
      <c r="HH17" s="550"/>
      <c r="HI17" s="680"/>
      <c r="HJ17" s="552"/>
      <c r="HK17" s="360">
        <f t="shared" si="26"/>
        <v>0</v>
      </c>
      <c r="HN17" s="103"/>
      <c r="HO17" s="611">
        <v>10</v>
      </c>
      <c r="HP17" s="550"/>
      <c r="HQ17" s="231"/>
      <c r="HR17" s="550"/>
      <c r="HS17" s="278"/>
      <c r="HT17" s="70"/>
      <c r="HU17" s="230">
        <f t="shared" si="27"/>
        <v>0</v>
      </c>
      <c r="HX17" s="93"/>
      <c r="HY17" s="15">
        <v>10</v>
      </c>
      <c r="HZ17" s="553"/>
      <c r="IA17" s="633"/>
      <c r="IB17" s="553"/>
      <c r="IC17" s="551"/>
      <c r="ID17" s="552"/>
      <c r="IE17" s="360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818"/>
      <c r="IS17" s="611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0">
        <f t="shared" si="31"/>
        <v>0</v>
      </c>
      <c r="JV17" s="818"/>
      <c r="JW17" s="15">
        <v>10</v>
      </c>
      <c r="JX17" s="553"/>
      <c r="JY17" s="633"/>
      <c r="JZ17" s="553"/>
      <c r="KA17" s="551"/>
      <c r="KB17" s="552"/>
      <c r="KC17" s="360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/>
      <c r="KS17" s="238"/>
      <c r="KT17" s="68"/>
      <c r="KU17" s="551"/>
      <c r="KV17" s="552"/>
      <c r="KW17" s="360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550"/>
      <c r="LM17" s="627"/>
      <c r="LN17" s="550"/>
      <c r="LO17" s="680"/>
      <c r="LP17" s="552"/>
      <c r="LQ17" s="230">
        <f t="shared" si="36"/>
        <v>0</v>
      </c>
      <c r="LR17" s="569"/>
      <c r="LT17" s="103"/>
      <c r="LU17" s="15">
        <v>10</v>
      </c>
      <c r="LV17" s="68"/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3"/>
      <c r="SL17" s="627"/>
      <c r="SM17" s="550"/>
      <c r="SN17" s="680"/>
      <c r="SO17" s="552"/>
      <c r="SP17" s="552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294"/>
      <c r="M18" s="15">
        <v>11</v>
      </c>
      <c r="N18" s="68">
        <v>910.8</v>
      </c>
      <c r="O18" s="1303"/>
      <c r="P18" s="1304"/>
      <c r="Q18" s="1305"/>
      <c r="R18" s="307"/>
      <c r="S18" s="360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289</v>
      </c>
      <c r="AB18" s="70">
        <v>43</v>
      </c>
      <c r="AC18" s="360">
        <f t="shared" si="9"/>
        <v>38188.300000000003</v>
      </c>
      <c r="AF18" s="103"/>
      <c r="AG18" s="15">
        <v>11</v>
      </c>
      <c r="AH18" s="282">
        <v>883.6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891.8</v>
      </c>
      <c r="AS18" s="231"/>
      <c r="AT18" s="91"/>
      <c r="AU18" s="94"/>
      <c r="AV18" s="70"/>
      <c r="AW18" s="70">
        <f t="shared" si="11"/>
        <v>0</v>
      </c>
      <c r="AZ18" s="103"/>
      <c r="BA18" s="15">
        <v>11</v>
      </c>
      <c r="BB18" s="91">
        <v>919</v>
      </c>
      <c r="BC18" s="231"/>
      <c r="BD18" s="91"/>
      <c r="BE18" s="94"/>
      <c r="BF18" s="70"/>
      <c r="BG18" s="360">
        <f t="shared" si="12"/>
        <v>0</v>
      </c>
      <c r="BJ18" s="103"/>
      <c r="BK18" s="15">
        <v>11</v>
      </c>
      <c r="BL18" s="91">
        <v>938.93</v>
      </c>
      <c r="BM18" s="231"/>
      <c r="BN18" s="91"/>
      <c r="BO18" s="94"/>
      <c r="BP18" s="70"/>
      <c r="BQ18" s="436">
        <f t="shared" si="13"/>
        <v>0</v>
      </c>
      <c r="BR18" s="360"/>
      <c r="BT18" s="103"/>
      <c r="BU18" s="15">
        <v>11</v>
      </c>
      <c r="BV18" s="91">
        <v>878.2</v>
      </c>
      <c r="BW18" s="275"/>
      <c r="BX18" s="91"/>
      <c r="BY18" s="501"/>
      <c r="BZ18" s="276"/>
      <c r="CA18" s="360">
        <f t="shared" si="5"/>
        <v>0</v>
      </c>
      <c r="CD18" s="202"/>
      <c r="CE18" s="15">
        <v>11</v>
      </c>
      <c r="CF18" s="68">
        <v>927.1</v>
      </c>
      <c r="CG18" s="275"/>
      <c r="CH18" s="68"/>
      <c r="CI18" s="277"/>
      <c r="CJ18" s="276"/>
      <c r="CK18" s="360">
        <f t="shared" si="14"/>
        <v>0</v>
      </c>
      <c r="CN18" s="1337"/>
      <c r="CO18" s="15">
        <v>11</v>
      </c>
      <c r="CP18" s="553">
        <v>909.9</v>
      </c>
      <c r="CQ18" s="574"/>
      <c r="CR18" s="553"/>
      <c r="CS18" s="575"/>
      <c r="CT18" s="276"/>
      <c r="CU18" s="365">
        <f t="shared" si="58"/>
        <v>0</v>
      </c>
      <c r="CX18" s="103"/>
      <c r="CY18" s="15">
        <v>11</v>
      </c>
      <c r="CZ18" s="550">
        <v>889.04</v>
      </c>
      <c r="DA18" s="627"/>
      <c r="DB18" s="550"/>
      <c r="DC18" s="680"/>
      <c r="DD18" s="552"/>
      <c r="DE18" s="360">
        <f t="shared" si="15"/>
        <v>0</v>
      </c>
      <c r="DH18" s="103"/>
      <c r="DI18" s="15">
        <v>11</v>
      </c>
      <c r="DJ18" s="550"/>
      <c r="DK18" s="574"/>
      <c r="DL18" s="550"/>
      <c r="DM18" s="575"/>
      <c r="DN18" s="576"/>
      <c r="DO18" s="365">
        <f t="shared" si="16"/>
        <v>0</v>
      </c>
      <c r="DR18" s="103"/>
      <c r="DS18" s="15">
        <v>11</v>
      </c>
      <c r="DT18" s="553"/>
      <c r="DU18" s="574"/>
      <c r="DV18" s="553"/>
      <c r="DW18" s="575"/>
      <c r="DX18" s="576"/>
      <c r="DY18" s="360">
        <f t="shared" si="17"/>
        <v>0</v>
      </c>
      <c r="EB18" s="103"/>
      <c r="EC18" s="15">
        <v>11</v>
      </c>
      <c r="ED18" s="68"/>
      <c r="EE18" s="238"/>
      <c r="EF18" s="68"/>
      <c r="EG18" s="69"/>
      <c r="EH18" s="70"/>
      <c r="EI18" s="360">
        <f t="shared" si="18"/>
        <v>0</v>
      </c>
      <c r="EL18" s="103"/>
      <c r="EM18" s="15">
        <v>11</v>
      </c>
      <c r="EN18" s="68"/>
      <c r="EO18" s="238"/>
      <c r="EP18" s="68"/>
      <c r="EQ18" s="69"/>
      <c r="ER18" s="70"/>
      <c r="ES18" s="360">
        <f t="shared" si="19"/>
        <v>0</v>
      </c>
      <c r="EV18" s="103"/>
      <c r="EW18" s="15">
        <v>11</v>
      </c>
      <c r="EX18" s="550"/>
      <c r="EY18" s="627"/>
      <c r="EZ18" s="550"/>
      <c r="FA18" s="551"/>
      <c r="FB18" s="552"/>
      <c r="FC18" s="360">
        <f t="shared" si="20"/>
        <v>0</v>
      </c>
      <c r="FF18" s="818"/>
      <c r="FG18" s="15">
        <v>11</v>
      </c>
      <c r="FH18" s="550"/>
      <c r="FI18" s="627"/>
      <c r="FJ18" s="550"/>
      <c r="FK18" s="551"/>
      <c r="FL18" s="552"/>
      <c r="FM18" s="230">
        <f t="shared" si="21"/>
        <v>0</v>
      </c>
      <c r="FP18" s="103"/>
      <c r="FQ18" s="15">
        <v>11</v>
      </c>
      <c r="FR18" s="550"/>
      <c r="FS18" s="627"/>
      <c r="FT18" s="550"/>
      <c r="FU18" s="551"/>
      <c r="FV18" s="552"/>
      <c r="FW18" s="230">
        <f t="shared" si="22"/>
        <v>0</v>
      </c>
      <c r="FX18" s="70"/>
      <c r="FZ18" s="103"/>
      <c r="GA18" s="15">
        <v>11</v>
      </c>
      <c r="GB18" s="550"/>
      <c r="GC18" s="231"/>
      <c r="GD18" s="550"/>
      <c r="GE18" s="69"/>
      <c r="GF18" s="70"/>
      <c r="GG18" s="360">
        <f t="shared" si="23"/>
        <v>0</v>
      </c>
      <c r="GJ18" s="103"/>
      <c r="GK18" s="15">
        <v>11</v>
      </c>
      <c r="GL18" s="333"/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0"/>
      <c r="HG18" s="627"/>
      <c r="HH18" s="550"/>
      <c r="HI18" s="680"/>
      <c r="HJ18" s="552"/>
      <c r="HK18" s="360">
        <f t="shared" si="26"/>
        <v>0</v>
      </c>
      <c r="HN18" s="103"/>
      <c r="HO18" s="611">
        <v>11</v>
      </c>
      <c r="HP18" s="550"/>
      <c r="HQ18" s="231"/>
      <c r="HR18" s="550"/>
      <c r="HS18" s="278"/>
      <c r="HT18" s="70"/>
      <c r="HU18" s="230">
        <f t="shared" si="27"/>
        <v>0</v>
      </c>
      <c r="HX18" s="93"/>
      <c r="HY18" s="15">
        <v>11</v>
      </c>
      <c r="HZ18" s="553"/>
      <c r="IA18" s="633"/>
      <c r="IB18" s="553"/>
      <c r="IC18" s="551"/>
      <c r="ID18" s="552"/>
      <c r="IE18" s="360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911"/>
      <c r="IS18" s="611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0">
        <f t="shared" si="31"/>
        <v>0</v>
      </c>
      <c r="JV18" s="911"/>
      <c r="JW18" s="15">
        <v>11</v>
      </c>
      <c r="JX18" s="553"/>
      <c r="JY18" s="633"/>
      <c r="JZ18" s="553"/>
      <c r="KA18" s="551"/>
      <c r="KB18" s="552"/>
      <c r="KC18" s="360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/>
      <c r="KS18" s="238"/>
      <c r="KT18" s="68"/>
      <c r="KU18" s="551"/>
      <c r="KV18" s="552"/>
      <c r="KW18" s="360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550"/>
      <c r="LM18" s="627"/>
      <c r="LN18" s="550"/>
      <c r="LO18" s="680"/>
      <c r="LP18" s="552"/>
      <c r="LQ18" s="230">
        <f t="shared" si="36"/>
        <v>0</v>
      </c>
      <c r="LR18" s="569"/>
      <c r="LT18" s="103"/>
      <c r="LU18" s="15">
        <v>11</v>
      </c>
      <c r="LV18" s="91"/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0"/>
      <c r="SL18" s="627"/>
      <c r="SM18" s="550"/>
      <c r="SN18" s="680"/>
      <c r="SO18" s="552"/>
      <c r="SP18" s="552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294" t="s">
        <v>264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287</v>
      </c>
      <c r="R19" s="70">
        <v>0</v>
      </c>
      <c r="S19" s="360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289</v>
      </c>
      <c r="AB19" s="70">
        <v>43</v>
      </c>
      <c r="AC19" s="360">
        <f t="shared" si="9"/>
        <v>37526.1</v>
      </c>
      <c r="AF19" s="103"/>
      <c r="AG19" s="15">
        <v>12</v>
      </c>
      <c r="AH19" s="282">
        <v>906.3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896.3</v>
      </c>
      <c r="AS19" s="231"/>
      <c r="AT19" s="91"/>
      <c r="AU19" s="94"/>
      <c r="AV19" s="70"/>
      <c r="AW19" s="70">
        <f t="shared" si="11"/>
        <v>0</v>
      </c>
      <c r="AZ19" s="103"/>
      <c r="BA19" s="15">
        <v>12</v>
      </c>
      <c r="BB19" s="91">
        <v>927.1</v>
      </c>
      <c r="BC19" s="231"/>
      <c r="BD19" s="91"/>
      <c r="BE19" s="94"/>
      <c r="BF19" s="70"/>
      <c r="BG19" s="360">
        <f t="shared" si="12"/>
        <v>0</v>
      </c>
      <c r="BJ19" s="103"/>
      <c r="BK19" s="15">
        <v>12</v>
      </c>
      <c r="BL19" s="91">
        <v>901.74</v>
      </c>
      <c r="BM19" s="231"/>
      <c r="BN19" s="91"/>
      <c r="BO19" s="94"/>
      <c r="BP19" s="70"/>
      <c r="BQ19" s="436">
        <f t="shared" si="13"/>
        <v>0</v>
      </c>
      <c r="BR19" s="360"/>
      <c r="BT19" s="103"/>
      <c r="BU19" s="15">
        <v>12</v>
      </c>
      <c r="BV19" s="91">
        <v>880</v>
      </c>
      <c r="BW19" s="275"/>
      <c r="BX19" s="91"/>
      <c r="BY19" s="501"/>
      <c r="BZ19" s="276"/>
      <c r="CA19" s="360">
        <f t="shared" si="5"/>
        <v>0</v>
      </c>
      <c r="CD19" s="202"/>
      <c r="CE19" s="15">
        <v>12</v>
      </c>
      <c r="CF19" s="91">
        <v>918.1</v>
      </c>
      <c r="CG19" s="275"/>
      <c r="CH19" s="91"/>
      <c r="CI19" s="277"/>
      <c r="CJ19" s="276"/>
      <c r="CK19" s="230">
        <f t="shared" si="14"/>
        <v>0</v>
      </c>
      <c r="CN19" s="1337"/>
      <c r="CO19" s="15">
        <v>12</v>
      </c>
      <c r="CP19" s="550">
        <v>898.1</v>
      </c>
      <c r="CQ19" s="574"/>
      <c r="CR19" s="550"/>
      <c r="CS19" s="575"/>
      <c r="CT19" s="276"/>
      <c r="CU19" s="365">
        <f t="shared" si="58"/>
        <v>0</v>
      </c>
      <c r="CX19" s="103"/>
      <c r="CY19" s="15">
        <v>12</v>
      </c>
      <c r="CZ19" s="550">
        <v>956.17</v>
      </c>
      <c r="DA19" s="627"/>
      <c r="DB19" s="550"/>
      <c r="DC19" s="680"/>
      <c r="DD19" s="552"/>
      <c r="DE19" s="360">
        <f t="shared" si="15"/>
        <v>0</v>
      </c>
      <c r="DH19" s="103"/>
      <c r="DI19" s="15">
        <v>12</v>
      </c>
      <c r="DJ19" s="550"/>
      <c r="DK19" s="574"/>
      <c r="DL19" s="550"/>
      <c r="DM19" s="575"/>
      <c r="DN19" s="576"/>
      <c r="DO19" s="365">
        <f t="shared" si="16"/>
        <v>0</v>
      </c>
      <c r="DR19" s="103"/>
      <c r="DS19" s="15">
        <v>12</v>
      </c>
      <c r="DT19" s="550"/>
      <c r="DU19" s="574"/>
      <c r="DV19" s="550"/>
      <c r="DW19" s="575"/>
      <c r="DX19" s="576"/>
      <c r="DY19" s="360">
        <f t="shared" si="17"/>
        <v>0</v>
      </c>
      <c r="EB19" s="103"/>
      <c r="EC19" s="15">
        <v>12</v>
      </c>
      <c r="ED19" s="68"/>
      <c r="EE19" s="238"/>
      <c r="EF19" s="68"/>
      <c r="EG19" s="69"/>
      <c r="EH19" s="70"/>
      <c r="EI19" s="360">
        <f t="shared" si="18"/>
        <v>0</v>
      </c>
      <c r="EL19" s="103"/>
      <c r="EM19" s="15">
        <v>12</v>
      </c>
      <c r="EN19" s="68"/>
      <c r="EO19" s="238"/>
      <c r="EP19" s="68"/>
      <c r="EQ19" s="69"/>
      <c r="ER19" s="70"/>
      <c r="ES19" s="360">
        <f t="shared" si="19"/>
        <v>0</v>
      </c>
      <c r="EV19" s="103"/>
      <c r="EW19" s="15">
        <v>12</v>
      </c>
      <c r="EX19" s="550"/>
      <c r="EY19" s="627"/>
      <c r="EZ19" s="550"/>
      <c r="FA19" s="551"/>
      <c r="FB19" s="552"/>
      <c r="FC19" s="360">
        <f t="shared" si="20"/>
        <v>0</v>
      </c>
      <c r="FF19" s="818"/>
      <c r="FG19" s="15">
        <v>12</v>
      </c>
      <c r="FH19" s="550"/>
      <c r="FI19" s="627"/>
      <c r="FJ19" s="550"/>
      <c r="FK19" s="551"/>
      <c r="FL19" s="552"/>
      <c r="FM19" s="230">
        <f t="shared" si="21"/>
        <v>0</v>
      </c>
      <c r="FP19" s="103"/>
      <c r="FQ19" s="15">
        <v>12</v>
      </c>
      <c r="FR19" s="550"/>
      <c r="FS19" s="627"/>
      <c r="FT19" s="550"/>
      <c r="FU19" s="551"/>
      <c r="FV19" s="552"/>
      <c r="FW19" s="230">
        <f t="shared" si="22"/>
        <v>0</v>
      </c>
      <c r="FX19" s="70"/>
      <c r="FZ19" s="103"/>
      <c r="GA19" s="15">
        <v>12</v>
      </c>
      <c r="GB19" s="550"/>
      <c r="GC19" s="231"/>
      <c r="GD19" s="550"/>
      <c r="GE19" s="69"/>
      <c r="GF19" s="70"/>
      <c r="GG19" s="360">
        <f t="shared" si="23"/>
        <v>0</v>
      </c>
      <c r="GJ19" s="103"/>
      <c r="GK19" s="15">
        <v>12</v>
      </c>
      <c r="GL19" s="333"/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0"/>
      <c r="HG19" s="627"/>
      <c r="HH19" s="550"/>
      <c r="HI19" s="680"/>
      <c r="HJ19" s="552"/>
      <c r="HK19" s="360">
        <f t="shared" si="26"/>
        <v>0</v>
      </c>
      <c r="HN19" s="103"/>
      <c r="HO19" s="611">
        <v>12</v>
      </c>
      <c r="HP19" s="550"/>
      <c r="HQ19" s="231"/>
      <c r="HR19" s="550"/>
      <c r="HS19" s="278"/>
      <c r="HT19" s="70"/>
      <c r="HU19" s="230">
        <f t="shared" si="27"/>
        <v>0</v>
      </c>
      <c r="HX19" s="93"/>
      <c r="HY19" s="15">
        <v>12</v>
      </c>
      <c r="HZ19" s="553"/>
      <c r="IA19" s="633"/>
      <c r="IB19" s="553"/>
      <c r="IC19" s="551"/>
      <c r="ID19" s="552"/>
      <c r="IE19" s="360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911"/>
      <c r="IS19" s="611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60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0">
        <f t="shared" si="31"/>
        <v>0</v>
      </c>
      <c r="JV19" s="911"/>
      <c r="JW19" s="15">
        <v>12</v>
      </c>
      <c r="JX19" s="553"/>
      <c r="JY19" s="633"/>
      <c r="JZ19" s="553"/>
      <c r="KA19" s="551"/>
      <c r="KB19" s="552"/>
      <c r="KC19" s="360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/>
      <c r="KS19" s="238"/>
      <c r="KT19" s="68"/>
      <c r="KU19" s="551"/>
      <c r="KV19" s="552"/>
      <c r="KW19" s="360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550"/>
      <c r="LM19" s="627"/>
      <c r="LN19" s="550"/>
      <c r="LO19" s="680"/>
      <c r="LP19" s="552"/>
      <c r="LQ19" s="230">
        <f t="shared" si="36"/>
        <v>0</v>
      </c>
      <c r="LR19" s="569"/>
      <c r="LT19" s="103"/>
      <c r="LU19" s="15">
        <v>12</v>
      </c>
      <c r="LV19" s="91"/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294" t="s">
        <v>264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287</v>
      </c>
      <c r="R20" s="70">
        <v>0</v>
      </c>
      <c r="S20" s="360">
        <f t="shared" si="8"/>
        <v>0</v>
      </c>
      <c r="V20" s="103"/>
      <c r="W20" s="15">
        <v>13</v>
      </c>
      <c r="X20" s="91">
        <v>907.2</v>
      </c>
      <c r="Y20" s="1151"/>
      <c r="Z20" s="1152"/>
      <c r="AA20" s="1153"/>
      <c r="AB20" s="1154"/>
      <c r="AC20" s="1155">
        <f t="shared" si="9"/>
        <v>0</v>
      </c>
      <c r="AF20" s="103"/>
      <c r="AG20" s="15">
        <v>13</v>
      </c>
      <c r="AH20" s="282">
        <v>934.4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919</v>
      </c>
      <c r="AS20" s="231"/>
      <c r="AT20" s="91"/>
      <c r="AU20" s="94"/>
      <c r="AV20" s="70"/>
      <c r="AW20" s="70">
        <f t="shared" si="11"/>
        <v>0</v>
      </c>
      <c r="AZ20" s="103"/>
      <c r="BA20" s="15">
        <v>13</v>
      </c>
      <c r="BB20" s="91">
        <v>892.7</v>
      </c>
      <c r="BC20" s="231"/>
      <c r="BD20" s="91"/>
      <c r="BE20" s="94"/>
      <c r="BF20" s="70"/>
      <c r="BG20" s="360">
        <f t="shared" si="12"/>
        <v>0</v>
      </c>
      <c r="BJ20" s="103"/>
      <c r="BK20" s="15">
        <v>13</v>
      </c>
      <c r="BL20" s="91">
        <v>927.14</v>
      </c>
      <c r="BM20" s="231"/>
      <c r="BN20" s="91"/>
      <c r="BO20" s="94"/>
      <c r="BP20" s="70"/>
      <c r="BQ20" s="436">
        <f t="shared" si="13"/>
        <v>0</v>
      </c>
      <c r="BR20" s="360"/>
      <c r="BT20" s="103"/>
      <c r="BU20" s="15">
        <v>13</v>
      </c>
      <c r="BV20" s="91">
        <v>899</v>
      </c>
      <c r="BW20" s="275"/>
      <c r="BX20" s="91"/>
      <c r="BY20" s="501"/>
      <c r="BZ20" s="276"/>
      <c r="CA20" s="360">
        <f t="shared" si="5"/>
        <v>0</v>
      </c>
      <c r="CD20" s="202"/>
      <c r="CE20" s="15">
        <v>13</v>
      </c>
      <c r="CF20" s="91">
        <v>935.3</v>
      </c>
      <c r="CG20" s="275"/>
      <c r="CH20" s="91"/>
      <c r="CI20" s="277"/>
      <c r="CJ20" s="276"/>
      <c r="CK20" s="230">
        <f t="shared" si="14"/>
        <v>0</v>
      </c>
      <c r="CN20" s="1337"/>
      <c r="CO20" s="15">
        <v>13</v>
      </c>
      <c r="CP20" s="550">
        <v>909</v>
      </c>
      <c r="CQ20" s="574"/>
      <c r="CR20" s="550"/>
      <c r="CS20" s="575"/>
      <c r="CT20" s="276"/>
      <c r="CU20" s="365">
        <f t="shared" si="58"/>
        <v>0</v>
      </c>
      <c r="CX20" s="103"/>
      <c r="CY20" s="15">
        <v>13</v>
      </c>
      <c r="CZ20" s="550">
        <v>952.54</v>
      </c>
      <c r="DA20" s="627"/>
      <c r="DB20" s="550"/>
      <c r="DC20" s="680"/>
      <c r="DD20" s="552"/>
      <c r="DE20" s="360">
        <f t="shared" si="15"/>
        <v>0</v>
      </c>
      <c r="DH20" s="103"/>
      <c r="DI20" s="15">
        <v>13</v>
      </c>
      <c r="DJ20" s="550"/>
      <c r="DK20" s="574"/>
      <c r="DL20" s="550"/>
      <c r="DM20" s="575"/>
      <c r="DN20" s="576"/>
      <c r="DO20" s="365">
        <f t="shared" si="16"/>
        <v>0</v>
      </c>
      <c r="DR20" s="103"/>
      <c r="DS20" s="15">
        <v>13</v>
      </c>
      <c r="DT20" s="550"/>
      <c r="DU20" s="574"/>
      <c r="DV20" s="550"/>
      <c r="DW20" s="575"/>
      <c r="DX20" s="576"/>
      <c r="DY20" s="360">
        <f t="shared" si="17"/>
        <v>0</v>
      </c>
      <c r="EB20" s="103"/>
      <c r="EC20" s="15">
        <v>13</v>
      </c>
      <c r="ED20" s="68"/>
      <c r="EE20" s="238"/>
      <c r="EF20" s="68"/>
      <c r="EG20" s="69"/>
      <c r="EH20" s="70"/>
      <c r="EI20" s="360">
        <f t="shared" si="18"/>
        <v>0</v>
      </c>
      <c r="EL20" s="103"/>
      <c r="EM20" s="15">
        <v>13</v>
      </c>
      <c r="EN20" s="68"/>
      <c r="EO20" s="238"/>
      <c r="EP20" s="68"/>
      <c r="EQ20" s="69"/>
      <c r="ER20" s="70"/>
      <c r="ES20" s="360">
        <f t="shared" si="19"/>
        <v>0</v>
      </c>
      <c r="EV20" s="103"/>
      <c r="EW20" s="15">
        <v>13</v>
      </c>
      <c r="EX20" s="550"/>
      <c r="EY20" s="627"/>
      <c r="EZ20" s="550"/>
      <c r="FA20" s="551"/>
      <c r="FB20" s="552"/>
      <c r="FC20" s="360">
        <f t="shared" si="20"/>
        <v>0</v>
      </c>
      <c r="FF20" s="818"/>
      <c r="FG20" s="15">
        <v>13</v>
      </c>
      <c r="FH20" s="550"/>
      <c r="FI20" s="627"/>
      <c r="FJ20" s="550"/>
      <c r="FK20" s="551"/>
      <c r="FL20" s="552"/>
      <c r="FM20" s="230">
        <f t="shared" si="21"/>
        <v>0</v>
      </c>
      <c r="FP20" s="103"/>
      <c r="FQ20" s="15">
        <v>13</v>
      </c>
      <c r="FR20" s="550"/>
      <c r="FS20" s="627"/>
      <c r="FT20" s="550"/>
      <c r="FU20" s="551"/>
      <c r="FV20" s="552"/>
      <c r="FW20" s="230">
        <f t="shared" si="22"/>
        <v>0</v>
      </c>
      <c r="FX20" s="70"/>
      <c r="FZ20" s="103"/>
      <c r="GA20" s="15">
        <v>13</v>
      </c>
      <c r="GB20" s="550"/>
      <c r="GC20" s="231"/>
      <c r="GD20" s="550"/>
      <c r="GE20" s="69"/>
      <c r="GF20" s="70"/>
      <c r="GG20" s="360">
        <f t="shared" si="23"/>
        <v>0</v>
      </c>
      <c r="GJ20" s="103"/>
      <c r="GK20" s="15">
        <v>13</v>
      </c>
      <c r="GL20" s="333"/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0"/>
      <c r="HG20" s="627"/>
      <c r="HH20" s="550"/>
      <c r="HI20" s="680"/>
      <c r="HJ20" s="552"/>
      <c r="HK20" s="230">
        <f t="shared" si="26"/>
        <v>0</v>
      </c>
      <c r="HN20" s="103"/>
      <c r="HO20" s="611">
        <v>13</v>
      </c>
      <c r="HP20" s="550"/>
      <c r="HQ20" s="231"/>
      <c r="HR20" s="550"/>
      <c r="HS20" s="278"/>
      <c r="HT20" s="70"/>
      <c r="HU20" s="230">
        <f t="shared" si="27"/>
        <v>0</v>
      </c>
      <c r="HX20" s="93"/>
      <c r="HY20" s="15">
        <v>13</v>
      </c>
      <c r="HZ20" s="553"/>
      <c r="IA20" s="633"/>
      <c r="IB20" s="553"/>
      <c r="IC20" s="551"/>
      <c r="ID20" s="552"/>
      <c r="IE20" s="360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911"/>
      <c r="IS20" s="611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0">
        <f t="shared" si="31"/>
        <v>0</v>
      </c>
      <c r="JV20" s="911"/>
      <c r="JW20" s="15">
        <v>13</v>
      </c>
      <c r="JX20" s="553"/>
      <c r="JY20" s="633"/>
      <c r="JZ20" s="553"/>
      <c r="KA20" s="551"/>
      <c r="KB20" s="552"/>
      <c r="KC20" s="360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/>
      <c r="KS20" s="238"/>
      <c r="KT20" s="68"/>
      <c r="KU20" s="551"/>
      <c r="KV20" s="552"/>
      <c r="KW20" s="360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550"/>
      <c r="LM20" s="1196"/>
      <c r="LN20" s="1334"/>
      <c r="LO20" s="1335"/>
      <c r="LP20" s="1182"/>
      <c r="LQ20" s="1336">
        <f t="shared" si="36"/>
        <v>0</v>
      </c>
      <c r="LR20" s="569"/>
      <c r="LT20" s="103"/>
      <c r="LU20" s="15">
        <v>13</v>
      </c>
      <c r="LV20" s="91"/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5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294" t="s">
        <v>264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287</v>
      </c>
      <c r="R21" s="70">
        <v>0</v>
      </c>
      <c r="S21" s="360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295</v>
      </c>
      <c r="AB21" s="70">
        <v>43</v>
      </c>
      <c r="AC21" s="360">
        <f t="shared" si="9"/>
        <v>38347.4</v>
      </c>
      <c r="AF21" s="103"/>
      <c r="AG21" s="15">
        <v>14</v>
      </c>
      <c r="AH21" s="282">
        <v>907.2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906.3</v>
      </c>
      <c r="AS21" s="231"/>
      <c r="AT21" s="91"/>
      <c r="AU21" s="94"/>
      <c r="AV21" s="70"/>
      <c r="AW21" s="70">
        <f t="shared" si="11"/>
        <v>0</v>
      </c>
      <c r="AZ21" s="103"/>
      <c r="BA21" s="15">
        <v>14</v>
      </c>
      <c r="BB21" s="91">
        <v>919.9</v>
      </c>
      <c r="BC21" s="231"/>
      <c r="BD21" s="91"/>
      <c r="BE21" s="94"/>
      <c r="BF21" s="70"/>
      <c r="BG21" s="360">
        <f t="shared" si="12"/>
        <v>0</v>
      </c>
      <c r="BJ21" s="103"/>
      <c r="BK21" s="15">
        <v>14</v>
      </c>
      <c r="BL21" s="91">
        <v>926.23</v>
      </c>
      <c r="BM21" s="231"/>
      <c r="BN21" s="91"/>
      <c r="BO21" s="94"/>
      <c r="BP21" s="70"/>
      <c r="BQ21" s="436">
        <f t="shared" si="13"/>
        <v>0</v>
      </c>
      <c r="BR21" s="360"/>
      <c r="BT21" s="103"/>
      <c r="BU21" s="15">
        <v>14</v>
      </c>
      <c r="BV21" s="91">
        <v>889</v>
      </c>
      <c r="BW21" s="275"/>
      <c r="BX21" s="91"/>
      <c r="BY21" s="501"/>
      <c r="BZ21" s="276"/>
      <c r="CA21" s="360">
        <f t="shared" si="5"/>
        <v>0</v>
      </c>
      <c r="CD21" s="202"/>
      <c r="CE21" s="15">
        <v>14</v>
      </c>
      <c r="CF21" s="91">
        <v>939.8</v>
      </c>
      <c r="CG21" s="275"/>
      <c r="CH21" s="91"/>
      <c r="CI21" s="277"/>
      <c r="CJ21" s="276"/>
      <c r="CK21" s="230">
        <f t="shared" si="14"/>
        <v>0</v>
      </c>
      <c r="CN21" s="1337"/>
      <c r="CO21" s="15">
        <v>14</v>
      </c>
      <c r="CP21" s="550">
        <v>939.8</v>
      </c>
      <c r="CQ21" s="574"/>
      <c r="CR21" s="550"/>
      <c r="CS21" s="575"/>
      <c r="CT21" s="276"/>
      <c r="CU21" s="365">
        <f t="shared" si="58"/>
        <v>0</v>
      </c>
      <c r="CX21" s="103"/>
      <c r="CY21" s="15">
        <v>14</v>
      </c>
      <c r="CZ21" s="550">
        <v>930.77</v>
      </c>
      <c r="DA21" s="627"/>
      <c r="DB21" s="550"/>
      <c r="DC21" s="680"/>
      <c r="DD21" s="552"/>
      <c r="DE21" s="360">
        <f t="shared" si="15"/>
        <v>0</v>
      </c>
      <c r="DH21" s="103"/>
      <c r="DI21" s="15">
        <v>14</v>
      </c>
      <c r="DJ21" s="550"/>
      <c r="DK21" s="574"/>
      <c r="DL21" s="550"/>
      <c r="DM21" s="575"/>
      <c r="DN21" s="576"/>
      <c r="DO21" s="365">
        <f t="shared" si="16"/>
        <v>0</v>
      </c>
      <c r="DR21" s="103"/>
      <c r="DS21" s="15">
        <v>14</v>
      </c>
      <c r="DT21" s="550"/>
      <c r="DU21" s="574"/>
      <c r="DV21" s="550"/>
      <c r="DW21" s="575"/>
      <c r="DX21" s="576"/>
      <c r="DY21" s="360">
        <f t="shared" si="17"/>
        <v>0</v>
      </c>
      <c r="EB21" s="103"/>
      <c r="EC21" s="15">
        <v>14</v>
      </c>
      <c r="ED21" s="68"/>
      <c r="EE21" s="238"/>
      <c r="EF21" s="68"/>
      <c r="EG21" s="69"/>
      <c r="EH21" s="70"/>
      <c r="EI21" s="360">
        <f t="shared" si="18"/>
        <v>0</v>
      </c>
      <c r="EL21" s="103"/>
      <c r="EM21" s="15">
        <v>14</v>
      </c>
      <c r="EN21" s="68"/>
      <c r="EO21" s="238"/>
      <c r="EP21" s="68"/>
      <c r="EQ21" s="69"/>
      <c r="ER21" s="70"/>
      <c r="ES21" s="360">
        <f t="shared" si="19"/>
        <v>0</v>
      </c>
      <c r="EV21" s="103"/>
      <c r="EW21" s="15">
        <v>14</v>
      </c>
      <c r="EX21" s="550"/>
      <c r="EY21" s="627"/>
      <c r="EZ21" s="550"/>
      <c r="FA21" s="551"/>
      <c r="FB21" s="552"/>
      <c r="FC21" s="360">
        <f t="shared" si="20"/>
        <v>0</v>
      </c>
      <c r="FF21" s="818"/>
      <c r="FG21" s="15">
        <v>14</v>
      </c>
      <c r="FH21" s="550"/>
      <c r="FI21" s="627"/>
      <c r="FJ21" s="550"/>
      <c r="FK21" s="551"/>
      <c r="FL21" s="552"/>
      <c r="FM21" s="230">
        <f t="shared" si="21"/>
        <v>0</v>
      </c>
      <c r="FP21" s="103"/>
      <c r="FQ21" s="15">
        <v>14</v>
      </c>
      <c r="FR21" s="550"/>
      <c r="FS21" s="627"/>
      <c r="FT21" s="550"/>
      <c r="FU21" s="551"/>
      <c r="FV21" s="552"/>
      <c r="FW21" s="230">
        <f t="shared" si="22"/>
        <v>0</v>
      </c>
      <c r="FX21" s="70"/>
      <c r="FZ21" s="103"/>
      <c r="GA21" s="15">
        <v>14</v>
      </c>
      <c r="GB21" s="550"/>
      <c r="GC21" s="231"/>
      <c r="GD21" s="550"/>
      <c r="GE21" s="69"/>
      <c r="GF21" s="70"/>
      <c r="GG21" s="360">
        <f t="shared" si="23"/>
        <v>0</v>
      </c>
      <c r="GJ21" s="103"/>
      <c r="GK21" s="15">
        <v>14</v>
      </c>
      <c r="GL21" s="333"/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0"/>
      <c r="HG21" s="627"/>
      <c r="HH21" s="550"/>
      <c r="HI21" s="680"/>
      <c r="HJ21" s="552"/>
      <c r="HK21" s="230">
        <f t="shared" si="26"/>
        <v>0</v>
      </c>
      <c r="HN21" s="103"/>
      <c r="HO21" s="611">
        <v>14</v>
      </c>
      <c r="HP21" s="550"/>
      <c r="HQ21" s="231"/>
      <c r="HR21" s="550"/>
      <c r="HS21" s="278"/>
      <c r="HT21" s="70"/>
      <c r="HU21" s="230">
        <f t="shared" si="27"/>
        <v>0</v>
      </c>
      <c r="HX21" s="93"/>
      <c r="HY21" s="15">
        <v>14</v>
      </c>
      <c r="HZ21" s="553"/>
      <c r="IA21" s="633"/>
      <c r="IB21" s="553"/>
      <c r="IC21" s="551"/>
      <c r="ID21" s="552"/>
      <c r="IE21" s="360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911"/>
      <c r="IS21" s="611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0">
        <f t="shared" si="31"/>
        <v>0</v>
      </c>
      <c r="JV21" s="911"/>
      <c r="JW21" s="15">
        <v>14</v>
      </c>
      <c r="JX21" s="553"/>
      <c r="JY21" s="633"/>
      <c r="JZ21" s="553"/>
      <c r="KA21" s="551"/>
      <c r="KB21" s="552"/>
      <c r="KC21" s="360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/>
      <c r="KS21" s="238"/>
      <c r="KT21" s="68"/>
      <c r="KU21" s="551"/>
      <c r="KV21" s="552"/>
      <c r="KW21" s="360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550"/>
      <c r="LM21" s="627"/>
      <c r="LN21" s="550"/>
      <c r="LO21" s="680"/>
      <c r="LP21" s="552"/>
      <c r="LQ21" s="230">
        <f t="shared" si="36"/>
        <v>0</v>
      </c>
      <c r="LR21" s="569"/>
      <c r="LT21" s="103"/>
      <c r="LU21" s="15">
        <v>14</v>
      </c>
      <c r="LV21" s="91"/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294" t="s">
        <v>264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285</v>
      </c>
      <c r="R22" s="70">
        <v>0</v>
      </c>
      <c r="S22" s="360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295</v>
      </c>
      <c r="AB22" s="70">
        <v>43</v>
      </c>
      <c r="AC22" s="360">
        <f t="shared" si="9"/>
        <v>40450.1</v>
      </c>
      <c r="AF22" s="103"/>
      <c r="AG22" s="15">
        <v>15</v>
      </c>
      <c r="AH22" s="282">
        <v>925.3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901.7</v>
      </c>
      <c r="AS22" s="231"/>
      <c r="AT22" s="91"/>
      <c r="AU22" s="94"/>
      <c r="AV22" s="70"/>
      <c r="AW22" s="70">
        <f t="shared" si="11"/>
        <v>0</v>
      </c>
      <c r="AZ22" s="103"/>
      <c r="BA22" s="15">
        <v>15</v>
      </c>
      <c r="BB22" s="91">
        <v>861.8</v>
      </c>
      <c r="BC22" s="231"/>
      <c r="BD22" s="91"/>
      <c r="BE22" s="94"/>
      <c r="BF22" s="70"/>
      <c r="BG22" s="360">
        <f t="shared" si="12"/>
        <v>0</v>
      </c>
      <c r="BJ22" s="103"/>
      <c r="BK22" s="15">
        <v>15</v>
      </c>
      <c r="BL22" s="91">
        <v>936.21</v>
      </c>
      <c r="BM22" s="231"/>
      <c r="BN22" s="91"/>
      <c r="BO22" s="94"/>
      <c r="BP22" s="70"/>
      <c r="BQ22" s="436">
        <f t="shared" si="13"/>
        <v>0</v>
      </c>
      <c r="BR22" s="360"/>
      <c r="BT22" s="103"/>
      <c r="BU22" s="15">
        <v>15</v>
      </c>
      <c r="BV22" s="91">
        <v>894.5</v>
      </c>
      <c r="BW22" s="275"/>
      <c r="BX22" s="91"/>
      <c r="BY22" s="501"/>
      <c r="BZ22" s="276"/>
      <c r="CA22" s="360">
        <f t="shared" si="5"/>
        <v>0</v>
      </c>
      <c r="CD22" s="202"/>
      <c r="CE22" s="15">
        <v>15</v>
      </c>
      <c r="CF22" s="91">
        <v>933.5</v>
      </c>
      <c r="CG22" s="275"/>
      <c r="CH22" s="91"/>
      <c r="CI22" s="277"/>
      <c r="CJ22" s="276"/>
      <c r="CK22" s="230">
        <f t="shared" si="14"/>
        <v>0</v>
      </c>
      <c r="CN22" s="1337"/>
      <c r="CO22" s="15">
        <v>15</v>
      </c>
      <c r="CP22" s="553">
        <v>929.9</v>
      </c>
      <c r="CQ22" s="574"/>
      <c r="CR22" s="553"/>
      <c r="CS22" s="575"/>
      <c r="CT22" s="276"/>
      <c r="CU22" s="365">
        <f t="shared" si="58"/>
        <v>0</v>
      </c>
      <c r="CX22" s="103"/>
      <c r="CY22" s="15">
        <v>15</v>
      </c>
      <c r="CZ22" s="550">
        <v>953.45</v>
      </c>
      <c r="DA22" s="627"/>
      <c r="DB22" s="550"/>
      <c r="DC22" s="680"/>
      <c r="DD22" s="552"/>
      <c r="DE22" s="360">
        <f t="shared" si="15"/>
        <v>0</v>
      </c>
      <c r="DH22" s="103"/>
      <c r="DI22" s="15">
        <v>15</v>
      </c>
      <c r="DJ22" s="550"/>
      <c r="DK22" s="574"/>
      <c r="DL22" s="550"/>
      <c r="DM22" s="575"/>
      <c r="DN22" s="576"/>
      <c r="DO22" s="365">
        <f t="shared" si="16"/>
        <v>0</v>
      </c>
      <c r="DR22" s="103"/>
      <c r="DS22" s="15">
        <v>15</v>
      </c>
      <c r="DT22" s="550"/>
      <c r="DU22" s="574"/>
      <c r="DV22" s="550"/>
      <c r="DW22" s="575"/>
      <c r="DX22" s="576"/>
      <c r="DY22" s="360">
        <f t="shared" si="17"/>
        <v>0</v>
      </c>
      <c r="EB22" s="103"/>
      <c r="EC22" s="15">
        <v>15</v>
      </c>
      <c r="ED22" s="68"/>
      <c r="EE22" s="238"/>
      <c r="EF22" s="68"/>
      <c r="EG22" s="69"/>
      <c r="EH22" s="70"/>
      <c r="EI22" s="360">
        <f t="shared" si="18"/>
        <v>0</v>
      </c>
      <c r="EL22" s="103"/>
      <c r="EM22" s="15">
        <v>15</v>
      </c>
      <c r="EN22" s="68"/>
      <c r="EO22" s="238"/>
      <c r="EP22" s="68"/>
      <c r="EQ22" s="69"/>
      <c r="ER22" s="70"/>
      <c r="ES22" s="360">
        <f t="shared" si="19"/>
        <v>0</v>
      </c>
      <c r="EV22" s="103"/>
      <c r="EW22" s="15">
        <v>15</v>
      </c>
      <c r="EX22" s="550"/>
      <c r="EY22" s="627"/>
      <c r="EZ22" s="550"/>
      <c r="FA22" s="551"/>
      <c r="FB22" s="552"/>
      <c r="FC22" s="360">
        <f t="shared" si="20"/>
        <v>0</v>
      </c>
      <c r="FF22" s="818"/>
      <c r="FG22" s="15">
        <v>15</v>
      </c>
      <c r="FH22" s="550"/>
      <c r="FI22" s="627"/>
      <c r="FJ22" s="550"/>
      <c r="FK22" s="551"/>
      <c r="FL22" s="552"/>
      <c r="FM22" s="230">
        <f t="shared" si="21"/>
        <v>0</v>
      </c>
      <c r="FP22" s="103"/>
      <c r="FQ22" s="15">
        <v>15</v>
      </c>
      <c r="FR22" s="550"/>
      <c r="FS22" s="627"/>
      <c r="FT22" s="550"/>
      <c r="FU22" s="551"/>
      <c r="FV22" s="552"/>
      <c r="FW22" s="230">
        <f t="shared" si="22"/>
        <v>0</v>
      </c>
      <c r="FX22" s="70"/>
      <c r="FZ22" s="103"/>
      <c r="GA22" s="15">
        <v>15</v>
      </c>
      <c r="GB22" s="550"/>
      <c r="GC22" s="231"/>
      <c r="GD22" s="550"/>
      <c r="GE22" s="69"/>
      <c r="GF22" s="70"/>
      <c r="GG22" s="360">
        <f t="shared" si="23"/>
        <v>0</v>
      </c>
      <c r="GJ22" s="103"/>
      <c r="GK22" s="15">
        <v>15</v>
      </c>
      <c r="GL22" s="333"/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0"/>
      <c r="HG22" s="627"/>
      <c r="HH22" s="550"/>
      <c r="HI22" s="680"/>
      <c r="HJ22" s="552"/>
      <c r="HK22" s="230">
        <f t="shared" si="26"/>
        <v>0</v>
      </c>
      <c r="HN22" s="103"/>
      <c r="HO22" s="611">
        <v>15</v>
      </c>
      <c r="HP22" s="550"/>
      <c r="HQ22" s="231"/>
      <c r="HR22" s="550"/>
      <c r="HS22" s="278"/>
      <c r="HT22" s="70"/>
      <c r="HU22" s="230">
        <f t="shared" si="27"/>
        <v>0</v>
      </c>
      <c r="HX22" s="93"/>
      <c r="HY22" s="15">
        <v>15</v>
      </c>
      <c r="HZ22" s="553"/>
      <c r="IA22" s="633"/>
      <c r="IB22" s="553"/>
      <c r="IC22" s="551"/>
      <c r="ID22" s="552"/>
      <c r="IE22" s="360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911"/>
      <c r="IS22" s="611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0">
        <f t="shared" si="31"/>
        <v>0</v>
      </c>
      <c r="JV22" s="911"/>
      <c r="JW22" s="15">
        <v>15</v>
      </c>
      <c r="JX22" s="553"/>
      <c r="JY22" s="633"/>
      <c r="JZ22" s="553"/>
      <c r="KA22" s="551"/>
      <c r="KB22" s="552"/>
      <c r="KC22" s="360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/>
      <c r="KS22" s="238"/>
      <c r="KT22" s="68"/>
      <c r="KU22" s="551"/>
      <c r="KV22" s="552"/>
      <c r="KW22" s="360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550"/>
      <c r="LM22" s="627"/>
      <c r="LN22" s="550"/>
      <c r="LO22" s="680"/>
      <c r="LP22" s="552"/>
      <c r="LQ22" s="230">
        <f t="shared" si="36"/>
        <v>0</v>
      </c>
      <c r="LR22" s="569"/>
      <c r="LT22" s="103"/>
      <c r="LU22" s="15">
        <v>15</v>
      </c>
      <c r="LV22" s="91"/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0"/>
      <c r="OG22" s="680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294" t="s">
        <v>264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287</v>
      </c>
      <c r="R23" s="70">
        <v>0</v>
      </c>
      <c r="S23" s="360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289</v>
      </c>
      <c r="AB23" s="70">
        <v>43</v>
      </c>
      <c r="AC23" s="360">
        <f t="shared" si="9"/>
        <v>37878.699999999997</v>
      </c>
      <c r="AF23" s="103"/>
      <c r="AG23" s="15">
        <v>16</v>
      </c>
      <c r="AH23" s="282">
        <v>915.3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934.4</v>
      </c>
      <c r="AS23" s="231"/>
      <c r="AT23" s="91"/>
      <c r="AU23" s="94"/>
      <c r="AV23" s="70"/>
      <c r="AW23" s="70">
        <f t="shared" si="11"/>
        <v>0</v>
      </c>
      <c r="AZ23" s="103"/>
      <c r="BA23" s="15">
        <v>16</v>
      </c>
      <c r="BB23" s="91">
        <v>896.3</v>
      </c>
      <c r="BC23" s="231"/>
      <c r="BD23" s="91"/>
      <c r="BE23" s="94"/>
      <c r="BF23" s="70"/>
      <c r="BG23" s="360">
        <f t="shared" si="12"/>
        <v>0</v>
      </c>
      <c r="BJ23" s="103"/>
      <c r="BK23" s="15">
        <v>16</v>
      </c>
      <c r="BL23" s="91">
        <v>937.12</v>
      </c>
      <c r="BM23" s="231"/>
      <c r="BN23" s="91"/>
      <c r="BO23" s="94"/>
      <c r="BP23" s="70"/>
      <c r="BQ23" s="436">
        <f t="shared" si="13"/>
        <v>0</v>
      </c>
      <c r="BR23" s="360"/>
      <c r="BT23" s="103"/>
      <c r="BU23" s="15">
        <v>16</v>
      </c>
      <c r="BV23" s="91">
        <v>870.9</v>
      </c>
      <c r="BW23" s="275"/>
      <c r="BX23" s="91"/>
      <c r="BY23" s="501"/>
      <c r="BZ23" s="276"/>
      <c r="CA23" s="360">
        <f t="shared" si="5"/>
        <v>0</v>
      </c>
      <c r="CD23" s="202"/>
      <c r="CE23" s="15">
        <v>16</v>
      </c>
      <c r="CF23" s="91">
        <v>895.4</v>
      </c>
      <c r="CG23" s="275"/>
      <c r="CH23" s="91"/>
      <c r="CI23" s="277"/>
      <c r="CJ23" s="276"/>
      <c r="CK23" s="230">
        <f t="shared" si="14"/>
        <v>0</v>
      </c>
      <c r="CN23" s="1337"/>
      <c r="CO23" s="15">
        <v>16</v>
      </c>
      <c r="CP23" s="550">
        <v>925.3</v>
      </c>
      <c r="CQ23" s="574"/>
      <c r="CR23" s="550"/>
      <c r="CS23" s="575"/>
      <c r="CT23" s="276"/>
      <c r="CU23" s="365">
        <f t="shared" si="58"/>
        <v>0</v>
      </c>
      <c r="CX23" s="103"/>
      <c r="CY23" s="15">
        <v>16</v>
      </c>
      <c r="CZ23" s="550">
        <v>941.65</v>
      </c>
      <c r="DA23" s="627"/>
      <c r="DB23" s="550"/>
      <c r="DC23" s="680"/>
      <c r="DD23" s="552"/>
      <c r="DE23" s="360">
        <f t="shared" si="15"/>
        <v>0</v>
      </c>
      <c r="DH23" s="103"/>
      <c r="DI23" s="15">
        <v>16</v>
      </c>
      <c r="DJ23" s="550"/>
      <c r="DK23" s="574"/>
      <c r="DL23" s="550"/>
      <c r="DM23" s="575"/>
      <c r="DN23" s="576"/>
      <c r="DO23" s="365">
        <f t="shared" si="16"/>
        <v>0</v>
      </c>
      <c r="DR23" s="103"/>
      <c r="DS23" s="15">
        <v>16</v>
      </c>
      <c r="DT23" s="550"/>
      <c r="DU23" s="574"/>
      <c r="DV23" s="550"/>
      <c r="DW23" s="575"/>
      <c r="DX23" s="576"/>
      <c r="DY23" s="360">
        <f t="shared" si="17"/>
        <v>0</v>
      </c>
      <c r="EB23" s="103"/>
      <c r="EC23" s="15">
        <v>16</v>
      </c>
      <c r="ED23" s="68"/>
      <c r="EE23" s="238"/>
      <c r="EF23" s="68"/>
      <c r="EG23" s="69"/>
      <c r="EH23" s="70"/>
      <c r="EI23" s="360">
        <f t="shared" si="18"/>
        <v>0</v>
      </c>
      <c r="EL23" s="103"/>
      <c r="EM23" s="15">
        <v>16</v>
      </c>
      <c r="EN23" s="68"/>
      <c r="EO23" s="238"/>
      <c r="EP23" s="68"/>
      <c r="EQ23" s="69"/>
      <c r="ER23" s="70"/>
      <c r="ES23" s="360">
        <f t="shared" si="19"/>
        <v>0</v>
      </c>
      <c r="EV23" s="103"/>
      <c r="EW23" s="15">
        <v>16</v>
      </c>
      <c r="EX23" s="550"/>
      <c r="EY23" s="627"/>
      <c r="EZ23" s="550"/>
      <c r="FA23" s="551"/>
      <c r="FB23" s="552"/>
      <c r="FC23" s="360">
        <f t="shared" si="20"/>
        <v>0</v>
      </c>
      <c r="FF23" s="818"/>
      <c r="FG23" s="15">
        <v>16</v>
      </c>
      <c r="FH23" s="550"/>
      <c r="FI23" s="627"/>
      <c r="FJ23" s="550"/>
      <c r="FK23" s="551"/>
      <c r="FL23" s="552"/>
      <c r="FM23" s="230">
        <f t="shared" si="21"/>
        <v>0</v>
      </c>
      <c r="FP23" s="103"/>
      <c r="FQ23" s="15">
        <v>16</v>
      </c>
      <c r="FR23" s="550"/>
      <c r="FS23" s="627"/>
      <c r="FT23" s="550"/>
      <c r="FU23" s="551"/>
      <c r="FV23" s="552"/>
      <c r="FW23" s="230">
        <f t="shared" si="22"/>
        <v>0</v>
      </c>
      <c r="FX23" s="70"/>
      <c r="FZ23" s="103"/>
      <c r="GA23" s="15">
        <v>16</v>
      </c>
      <c r="GB23" s="550"/>
      <c r="GC23" s="231"/>
      <c r="GD23" s="550"/>
      <c r="GE23" s="69"/>
      <c r="GF23" s="70"/>
      <c r="GG23" s="360">
        <f t="shared" si="23"/>
        <v>0</v>
      </c>
      <c r="GJ23" s="103"/>
      <c r="GK23" s="15">
        <v>16</v>
      </c>
      <c r="GL23" s="333"/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0"/>
      <c r="HG23" s="627"/>
      <c r="HH23" s="550"/>
      <c r="HI23" s="680"/>
      <c r="HJ23" s="552"/>
      <c r="HK23" s="230">
        <f t="shared" si="26"/>
        <v>0</v>
      </c>
      <c r="HN23" s="103"/>
      <c r="HO23" s="611">
        <v>16</v>
      </c>
      <c r="HP23" s="550"/>
      <c r="HQ23" s="231"/>
      <c r="HR23" s="550"/>
      <c r="HS23" s="278"/>
      <c r="HT23" s="70"/>
      <c r="HU23" s="230">
        <f t="shared" si="27"/>
        <v>0</v>
      </c>
      <c r="HX23" s="93"/>
      <c r="HY23" s="15">
        <v>16</v>
      </c>
      <c r="HZ23" s="553"/>
      <c r="IA23" s="633"/>
      <c r="IB23" s="553"/>
      <c r="IC23" s="551"/>
      <c r="ID23" s="552"/>
      <c r="IE23" s="360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911"/>
      <c r="IS23" s="611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60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0">
        <f t="shared" si="31"/>
        <v>0</v>
      </c>
      <c r="JV23" s="911"/>
      <c r="JW23" s="15">
        <v>16</v>
      </c>
      <c r="JX23" s="553"/>
      <c r="JY23" s="633"/>
      <c r="JZ23" s="553"/>
      <c r="KA23" s="551"/>
      <c r="KB23" s="552"/>
      <c r="KC23" s="360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/>
      <c r="KS23" s="238"/>
      <c r="KT23" s="68"/>
      <c r="KU23" s="551"/>
      <c r="KV23" s="552"/>
      <c r="KW23" s="360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550"/>
      <c r="LM23" s="627"/>
      <c r="LN23" s="550"/>
      <c r="LO23" s="680"/>
      <c r="LP23" s="552"/>
      <c r="LQ23" s="230">
        <f t="shared" si="36"/>
        <v>0</v>
      </c>
      <c r="LR23" s="569"/>
      <c r="LT23" s="103"/>
      <c r="LU23" s="15">
        <v>16</v>
      </c>
      <c r="LV23" s="91"/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294" t="s">
        <v>264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287</v>
      </c>
      <c r="R24" s="70">
        <v>0</v>
      </c>
      <c r="S24" s="360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295</v>
      </c>
      <c r="AB24" s="70">
        <v>43</v>
      </c>
      <c r="AC24" s="360">
        <f t="shared" si="9"/>
        <v>38579.599999999999</v>
      </c>
      <c r="AF24" s="103"/>
      <c r="AG24" s="15">
        <v>17</v>
      </c>
      <c r="AH24" s="282">
        <v>871.8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940.7</v>
      </c>
      <c r="AS24" s="231"/>
      <c r="AT24" s="91"/>
      <c r="AU24" s="94"/>
      <c r="AV24" s="70"/>
      <c r="AW24" s="70">
        <f t="shared" si="11"/>
        <v>0</v>
      </c>
      <c r="AZ24" s="103"/>
      <c r="BA24" s="15">
        <v>17</v>
      </c>
      <c r="BB24" s="91">
        <v>912.6</v>
      </c>
      <c r="BC24" s="231"/>
      <c r="BD24" s="91"/>
      <c r="BE24" s="94"/>
      <c r="BF24" s="70"/>
      <c r="BG24" s="360">
        <f t="shared" si="12"/>
        <v>0</v>
      </c>
      <c r="BJ24" s="103"/>
      <c r="BK24" s="15">
        <v>17</v>
      </c>
      <c r="BL24" s="91">
        <v>922.6</v>
      </c>
      <c r="BM24" s="231"/>
      <c r="BN24" s="91"/>
      <c r="BO24" s="94"/>
      <c r="BP24" s="70"/>
      <c r="BQ24" s="436">
        <f t="shared" si="13"/>
        <v>0</v>
      </c>
      <c r="BR24" s="360"/>
      <c r="BT24" s="103"/>
      <c r="BU24" s="15">
        <v>17</v>
      </c>
      <c r="BV24" s="91">
        <v>894.5</v>
      </c>
      <c r="BW24" s="275"/>
      <c r="BX24" s="91"/>
      <c r="BY24" s="501"/>
      <c r="BZ24" s="276"/>
      <c r="CA24" s="360">
        <f t="shared" si="5"/>
        <v>0</v>
      </c>
      <c r="CD24" s="202"/>
      <c r="CE24" s="15">
        <v>17</v>
      </c>
      <c r="CF24" s="91">
        <v>907.2</v>
      </c>
      <c r="CG24" s="275"/>
      <c r="CH24" s="91"/>
      <c r="CI24" s="277"/>
      <c r="CJ24" s="276"/>
      <c r="CK24" s="230">
        <f t="shared" si="14"/>
        <v>0</v>
      </c>
      <c r="CN24" s="1337"/>
      <c r="CO24" s="15">
        <v>17</v>
      </c>
      <c r="CP24" s="550">
        <v>938</v>
      </c>
      <c r="CQ24" s="574"/>
      <c r="CR24" s="550"/>
      <c r="CS24" s="575"/>
      <c r="CT24" s="276"/>
      <c r="CU24" s="365">
        <f t="shared" si="58"/>
        <v>0</v>
      </c>
      <c r="CX24" s="103"/>
      <c r="CY24" s="15">
        <v>17</v>
      </c>
      <c r="CZ24" s="550">
        <v>922.6</v>
      </c>
      <c r="DA24" s="627"/>
      <c r="DB24" s="550"/>
      <c r="DC24" s="680"/>
      <c r="DD24" s="552"/>
      <c r="DE24" s="360">
        <f t="shared" si="15"/>
        <v>0</v>
      </c>
      <c r="DH24" s="103"/>
      <c r="DI24" s="15">
        <v>17</v>
      </c>
      <c r="DJ24" s="550"/>
      <c r="DK24" s="574"/>
      <c r="DL24" s="550"/>
      <c r="DM24" s="575"/>
      <c r="DN24" s="576"/>
      <c r="DO24" s="365">
        <f t="shared" si="16"/>
        <v>0</v>
      </c>
      <c r="DR24" s="103"/>
      <c r="DS24" s="15">
        <v>17</v>
      </c>
      <c r="DT24" s="550"/>
      <c r="DU24" s="574"/>
      <c r="DV24" s="550"/>
      <c r="DW24" s="575"/>
      <c r="DX24" s="576"/>
      <c r="DY24" s="360">
        <f t="shared" si="17"/>
        <v>0</v>
      </c>
      <c r="EB24" s="103"/>
      <c r="EC24" s="15">
        <v>17</v>
      </c>
      <c r="ED24" s="68"/>
      <c r="EE24" s="238"/>
      <c r="EF24" s="68"/>
      <c r="EG24" s="69"/>
      <c r="EH24" s="70"/>
      <c r="EI24" s="360">
        <f t="shared" si="18"/>
        <v>0</v>
      </c>
      <c r="EL24" s="103"/>
      <c r="EM24" s="15">
        <v>17</v>
      </c>
      <c r="EN24" s="68"/>
      <c r="EO24" s="238"/>
      <c r="EP24" s="68"/>
      <c r="EQ24" s="69"/>
      <c r="ER24" s="70"/>
      <c r="ES24" s="360">
        <f t="shared" si="19"/>
        <v>0</v>
      </c>
      <c r="EV24" s="103"/>
      <c r="EW24" s="15">
        <v>17</v>
      </c>
      <c r="EX24" s="550"/>
      <c r="EY24" s="627"/>
      <c r="EZ24" s="550"/>
      <c r="FA24" s="551"/>
      <c r="FB24" s="552"/>
      <c r="FC24" s="360">
        <f t="shared" si="20"/>
        <v>0</v>
      </c>
      <c r="FF24" s="818"/>
      <c r="FG24" s="15">
        <v>17</v>
      </c>
      <c r="FH24" s="550"/>
      <c r="FI24" s="627"/>
      <c r="FJ24" s="550"/>
      <c r="FK24" s="551"/>
      <c r="FL24" s="552"/>
      <c r="FM24" s="230">
        <f t="shared" si="21"/>
        <v>0</v>
      </c>
      <c r="FP24" s="103"/>
      <c r="FQ24" s="15">
        <v>17</v>
      </c>
      <c r="FR24" s="550"/>
      <c r="FS24" s="627"/>
      <c r="FT24" s="550"/>
      <c r="FU24" s="551"/>
      <c r="FV24" s="552"/>
      <c r="FW24" s="230">
        <f t="shared" si="22"/>
        <v>0</v>
      </c>
      <c r="FX24" s="70"/>
      <c r="FZ24" s="103"/>
      <c r="GA24" s="15">
        <v>17</v>
      </c>
      <c r="GB24" s="550"/>
      <c r="GC24" s="231"/>
      <c r="GD24" s="550"/>
      <c r="GE24" s="69"/>
      <c r="GF24" s="70"/>
      <c r="GG24" s="360">
        <f t="shared" si="23"/>
        <v>0</v>
      </c>
      <c r="GJ24" s="103"/>
      <c r="GK24" s="15">
        <v>17</v>
      </c>
      <c r="GL24" s="333"/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0"/>
      <c r="HG24" s="627"/>
      <c r="HH24" s="550"/>
      <c r="HI24" s="680"/>
      <c r="HJ24" s="552"/>
      <c r="HK24" s="230">
        <f t="shared" si="26"/>
        <v>0</v>
      </c>
      <c r="HN24" s="103"/>
      <c r="HO24" s="611">
        <v>17</v>
      </c>
      <c r="HP24" s="550"/>
      <c r="HQ24" s="231"/>
      <c r="HR24" s="550"/>
      <c r="HS24" s="278"/>
      <c r="HT24" s="70"/>
      <c r="HU24" s="230">
        <f t="shared" si="27"/>
        <v>0</v>
      </c>
      <c r="HX24" s="103"/>
      <c r="HY24" s="15">
        <v>17</v>
      </c>
      <c r="HZ24" s="553"/>
      <c r="IA24" s="633"/>
      <c r="IB24" s="553"/>
      <c r="IC24" s="551"/>
      <c r="ID24" s="552"/>
      <c r="IE24" s="360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911"/>
      <c r="IS24" s="611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0">
        <f t="shared" si="31"/>
        <v>0</v>
      </c>
      <c r="JV24" s="911"/>
      <c r="JW24" s="15">
        <v>17</v>
      </c>
      <c r="JX24" s="553"/>
      <c r="JY24" s="633"/>
      <c r="JZ24" s="553"/>
      <c r="KA24" s="551"/>
      <c r="KB24" s="552"/>
      <c r="KC24" s="360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/>
      <c r="KS24" s="238"/>
      <c r="KT24" s="68"/>
      <c r="KU24" s="551"/>
      <c r="KV24" s="552"/>
      <c r="KW24" s="360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550"/>
      <c r="LM24" s="627"/>
      <c r="LN24" s="550"/>
      <c r="LO24" s="680"/>
      <c r="LP24" s="552"/>
      <c r="LQ24" s="230">
        <f t="shared" si="36"/>
        <v>0</v>
      </c>
      <c r="LR24" s="569"/>
      <c r="LT24" s="103"/>
      <c r="LU24" s="15">
        <v>17</v>
      </c>
      <c r="LV24" s="91"/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1294" t="s">
        <v>264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287</v>
      </c>
      <c r="R25" s="70">
        <v>0</v>
      </c>
      <c r="S25" s="360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289</v>
      </c>
      <c r="AB25" s="70">
        <v>43</v>
      </c>
      <c r="AC25" s="360">
        <f t="shared" si="9"/>
        <v>39357.9</v>
      </c>
      <c r="AF25" s="93"/>
      <c r="AG25" s="15">
        <v>18</v>
      </c>
      <c r="AH25" s="282">
        <v>893.6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925.3</v>
      </c>
      <c r="AS25" s="231"/>
      <c r="AT25" s="91"/>
      <c r="AU25" s="94"/>
      <c r="AV25" s="70"/>
      <c r="AW25" s="70">
        <f t="shared" si="11"/>
        <v>0</v>
      </c>
      <c r="AZ25" s="93"/>
      <c r="BA25" s="15">
        <v>18</v>
      </c>
      <c r="BB25" s="91">
        <v>890.9</v>
      </c>
      <c r="BC25" s="231"/>
      <c r="BD25" s="91"/>
      <c r="BE25" s="94"/>
      <c r="BF25" s="70"/>
      <c r="BG25" s="360">
        <f t="shared" si="12"/>
        <v>0</v>
      </c>
      <c r="BJ25" s="93"/>
      <c r="BK25" s="15">
        <v>18</v>
      </c>
      <c r="BL25" s="91">
        <v>918.97</v>
      </c>
      <c r="BM25" s="231"/>
      <c r="BN25" s="91"/>
      <c r="BO25" s="94"/>
      <c r="BP25" s="70"/>
      <c r="BQ25" s="436">
        <f t="shared" si="13"/>
        <v>0</v>
      </c>
      <c r="BR25" s="360"/>
      <c r="BT25" s="103"/>
      <c r="BU25" s="15">
        <v>18</v>
      </c>
      <c r="BV25" s="91">
        <v>882.7</v>
      </c>
      <c r="BW25" s="275"/>
      <c r="BX25" s="91"/>
      <c r="BY25" s="501"/>
      <c r="BZ25" s="276"/>
      <c r="CA25" s="360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60">
        <f t="shared" si="14"/>
        <v>0</v>
      </c>
      <c r="CN25" s="1337"/>
      <c r="CO25" s="15">
        <v>18</v>
      </c>
      <c r="CP25" s="550">
        <v>938.9</v>
      </c>
      <c r="CQ25" s="574"/>
      <c r="CR25" s="550"/>
      <c r="CS25" s="575"/>
      <c r="CT25" s="276"/>
      <c r="CU25" s="365">
        <f t="shared" si="58"/>
        <v>0</v>
      </c>
      <c r="CX25" s="103"/>
      <c r="CY25" s="15">
        <v>18</v>
      </c>
      <c r="CZ25" s="550">
        <v>971.59</v>
      </c>
      <c r="DA25" s="627"/>
      <c r="DB25" s="550"/>
      <c r="DC25" s="680"/>
      <c r="DD25" s="552"/>
      <c r="DE25" s="360">
        <f t="shared" si="15"/>
        <v>0</v>
      </c>
      <c r="DH25" s="93"/>
      <c r="DI25" s="15">
        <v>18</v>
      </c>
      <c r="DJ25" s="550"/>
      <c r="DK25" s="574"/>
      <c r="DL25" s="550"/>
      <c r="DM25" s="575"/>
      <c r="DN25" s="576"/>
      <c r="DO25" s="365">
        <f t="shared" si="16"/>
        <v>0</v>
      </c>
      <c r="DR25" s="93"/>
      <c r="DS25" s="15">
        <v>18</v>
      </c>
      <c r="DT25" s="550"/>
      <c r="DU25" s="574"/>
      <c r="DV25" s="550"/>
      <c r="DW25" s="575"/>
      <c r="DX25" s="576"/>
      <c r="DY25" s="360">
        <f t="shared" si="17"/>
        <v>0</v>
      </c>
      <c r="EB25" s="93"/>
      <c r="EC25" s="15">
        <v>18</v>
      </c>
      <c r="ED25" s="68"/>
      <c r="EE25" s="238"/>
      <c r="EF25" s="68"/>
      <c r="EG25" s="69"/>
      <c r="EH25" s="70"/>
      <c r="EI25" s="360">
        <f t="shared" si="18"/>
        <v>0</v>
      </c>
      <c r="EL25" s="93"/>
      <c r="EM25" s="15">
        <v>18</v>
      </c>
      <c r="EN25" s="68"/>
      <c r="EO25" s="238"/>
      <c r="EP25" s="68"/>
      <c r="EQ25" s="69"/>
      <c r="ER25" s="70"/>
      <c r="ES25" s="360">
        <f t="shared" si="19"/>
        <v>0</v>
      </c>
      <c r="EV25" s="93"/>
      <c r="EW25" s="15">
        <v>18</v>
      </c>
      <c r="EX25" s="550"/>
      <c r="EY25" s="627"/>
      <c r="EZ25" s="550"/>
      <c r="FA25" s="551"/>
      <c r="FB25" s="552"/>
      <c r="FC25" s="360">
        <f t="shared" si="20"/>
        <v>0</v>
      </c>
      <c r="FF25" s="818"/>
      <c r="FG25" s="15">
        <v>18</v>
      </c>
      <c r="FH25" s="550"/>
      <c r="FI25" s="627"/>
      <c r="FJ25" s="550"/>
      <c r="FK25" s="551"/>
      <c r="FL25" s="552"/>
      <c r="FM25" s="230">
        <f t="shared" si="21"/>
        <v>0</v>
      </c>
      <c r="FP25" s="93"/>
      <c r="FQ25" s="15">
        <v>18</v>
      </c>
      <c r="FR25" s="550"/>
      <c r="FS25" s="627"/>
      <c r="FT25" s="550"/>
      <c r="FU25" s="551"/>
      <c r="FV25" s="552"/>
      <c r="FW25" s="230">
        <f t="shared" si="22"/>
        <v>0</v>
      </c>
      <c r="FX25" s="70"/>
      <c r="FZ25" s="93"/>
      <c r="GA25" s="15">
        <v>18</v>
      </c>
      <c r="GB25" s="550"/>
      <c r="GC25" s="231"/>
      <c r="GD25" s="550"/>
      <c r="GE25" s="69"/>
      <c r="GF25" s="70"/>
      <c r="GG25" s="360">
        <f t="shared" si="23"/>
        <v>0</v>
      </c>
      <c r="GJ25" s="93"/>
      <c r="GK25" s="15">
        <v>18</v>
      </c>
      <c r="GL25" s="333"/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0"/>
      <c r="HG25" s="627"/>
      <c r="HH25" s="550"/>
      <c r="HI25" s="680"/>
      <c r="HJ25" s="552"/>
      <c r="HK25" s="230">
        <f t="shared" si="26"/>
        <v>0</v>
      </c>
      <c r="HN25" s="202"/>
      <c r="HO25" s="611">
        <v>18</v>
      </c>
      <c r="HP25" s="550"/>
      <c r="HQ25" s="231"/>
      <c r="HR25" s="550"/>
      <c r="HS25" s="278"/>
      <c r="HT25" s="70"/>
      <c r="HU25" s="230">
        <f t="shared" si="27"/>
        <v>0</v>
      </c>
      <c r="HX25" s="103"/>
      <c r="HY25" s="15">
        <v>18</v>
      </c>
      <c r="HZ25" s="553"/>
      <c r="IA25" s="633"/>
      <c r="IB25" s="553"/>
      <c r="IC25" s="551"/>
      <c r="ID25" s="552"/>
      <c r="IE25" s="360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1342"/>
      <c r="IS25" s="611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0">
        <f t="shared" si="31"/>
        <v>0</v>
      </c>
      <c r="JV25" s="911"/>
      <c r="JW25" s="15">
        <v>18</v>
      </c>
      <c r="JX25" s="553"/>
      <c r="JY25" s="633"/>
      <c r="JZ25" s="553"/>
      <c r="KA25" s="551"/>
      <c r="KB25" s="552"/>
      <c r="KC25" s="360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/>
      <c r="KS25" s="238"/>
      <c r="KT25" s="68"/>
      <c r="KU25" s="551"/>
      <c r="KV25" s="552"/>
      <c r="KW25" s="360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550"/>
      <c r="LM25" s="627"/>
      <c r="LN25" s="550"/>
      <c r="LO25" s="680"/>
      <c r="LP25" s="552"/>
      <c r="LQ25" s="230">
        <f t="shared" si="36"/>
        <v>0</v>
      </c>
      <c r="LR25" s="569"/>
      <c r="LT25" s="93"/>
      <c r="LU25" s="15">
        <v>18</v>
      </c>
      <c r="LV25" s="91"/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294" t="s">
        <v>264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285</v>
      </c>
      <c r="R26" s="70">
        <v>0</v>
      </c>
      <c r="S26" s="360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295</v>
      </c>
      <c r="AB26" s="70">
        <v>43</v>
      </c>
      <c r="AC26" s="360">
        <f t="shared" si="9"/>
        <v>39125.699999999997</v>
      </c>
      <c r="AF26" s="103"/>
      <c r="AG26" s="15">
        <v>19</v>
      </c>
      <c r="AH26" s="282">
        <v>925.3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926.2</v>
      </c>
      <c r="AS26" s="231"/>
      <c r="AT26" s="91"/>
      <c r="AU26" s="94"/>
      <c r="AV26" s="70"/>
      <c r="AW26" s="70">
        <f t="shared" si="11"/>
        <v>0</v>
      </c>
      <c r="AZ26" s="103"/>
      <c r="BA26" s="15">
        <v>19</v>
      </c>
      <c r="BB26" s="91">
        <v>913.5</v>
      </c>
      <c r="BC26" s="231"/>
      <c r="BD26" s="91"/>
      <c r="BE26" s="94"/>
      <c r="BF26" s="70"/>
      <c r="BG26" s="360">
        <f t="shared" si="12"/>
        <v>0</v>
      </c>
      <c r="BJ26" s="103"/>
      <c r="BK26" s="15">
        <v>19</v>
      </c>
      <c r="BL26" s="91">
        <v>914.44</v>
      </c>
      <c r="BM26" s="231"/>
      <c r="BN26" s="91"/>
      <c r="BO26" s="94"/>
      <c r="BP26" s="70"/>
      <c r="BQ26" s="436">
        <f t="shared" si="13"/>
        <v>0</v>
      </c>
      <c r="BR26" s="360"/>
      <c r="BT26" s="103"/>
      <c r="BU26" s="15">
        <v>19</v>
      </c>
      <c r="BV26" s="91">
        <v>865.4</v>
      </c>
      <c r="BW26" s="275"/>
      <c r="BX26" s="91"/>
      <c r="BY26" s="501"/>
      <c r="BZ26" s="276"/>
      <c r="CA26" s="360">
        <f t="shared" si="5"/>
        <v>0</v>
      </c>
      <c r="CD26" s="202"/>
      <c r="CE26" s="15">
        <v>19</v>
      </c>
      <c r="CF26" s="91">
        <v>927.1</v>
      </c>
      <c r="CG26" s="275"/>
      <c r="CH26" s="91"/>
      <c r="CI26" s="277"/>
      <c r="CJ26" s="276"/>
      <c r="CK26" s="360">
        <f t="shared" si="14"/>
        <v>0</v>
      </c>
      <c r="CN26" s="1337"/>
      <c r="CO26" s="15">
        <v>19</v>
      </c>
      <c r="CP26" s="550">
        <v>893.6</v>
      </c>
      <c r="CQ26" s="574"/>
      <c r="CR26" s="550"/>
      <c r="CS26" s="575"/>
      <c r="CT26" s="276"/>
      <c r="CU26" s="365">
        <f t="shared" si="58"/>
        <v>0</v>
      </c>
      <c r="CX26" s="103"/>
      <c r="CY26" s="15">
        <v>19</v>
      </c>
      <c r="CZ26" s="550">
        <v>932.58</v>
      </c>
      <c r="DA26" s="627"/>
      <c r="DB26" s="550"/>
      <c r="DC26" s="680"/>
      <c r="DD26" s="552"/>
      <c r="DE26" s="360">
        <f t="shared" si="15"/>
        <v>0</v>
      </c>
      <c r="DH26" s="103"/>
      <c r="DI26" s="15">
        <v>19</v>
      </c>
      <c r="DJ26" s="550"/>
      <c r="DK26" s="574"/>
      <c r="DL26" s="550"/>
      <c r="DM26" s="575"/>
      <c r="DN26" s="576"/>
      <c r="DO26" s="365">
        <f t="shared" si="16"/>
        <v>0</v>
      </c>
      <c r="DR26" s="103"/>
      <c r="DS26" s="15">
        <v>19</v>
      </c>
      <c r="DT26" s="550"/>
      <c r="DU26" s="574"/>
      <c r="DV26" s="550"/>
      <c r="DW26" s="575"/>
      <c r="DX26" s="576"/>
      <c r="DY26" s="360">
        <f t="shared" si="17"/>
        <v>0</v>
      </c>
      <c r="EB26" s="103"/>
      <c r="EC26" s="15">
        <v>19</v>
      </c>
      <c r="ED26" s="68"/>
      <c r="EE26" s="238"/>
      <c r="EF26" s="68"/>
      <c r="EG26" s="69"/>
      <c r="EH26" s="70"/>
      <c r="EI26" s="360">
        <f t="shared" si="18"/>
        <v>0</v>
      </c>
      <c r="EL26" s="103"/>
      <c r="EM26" s="15">
        <v>19</v>
      </c>
      <c r="EN26" s="68"/>
      <c r="EO26" s="238"/>
      <c r="EP26" s="68"/>
      <c r="EQ26" s="69"/>
      <c r="ER26" s="70"/>
      <c r="ES26" s="360">
        <f t="shared" si="19"/>
        <v>0</v>
      </c>
      <c r="EV26" s="93"/>
      <c r="EW26" s="15">
        <v>19</v>
      </c>
      <c r="EX26" s="550"/>
      <c r="EY26" s="627"/>
      <c r="EZ26" s="550"/>
      <c r="FA26" s="551"/>
      <c r="FB26" s="552"/>
      <c r="FC26" s="360">
        <f t="shared" si="20"/>
        <v>0</v>
      </c>
      <c r="FF26" s="818"/>
      <c r="FG26" s="15">
        <v>19</v>
      </c>
      <c r="FH26" s="550"/>
      <c r="FI26" s="627"/>
      <c r="FJ26" s="550"/>
      <c r="FK26" s="551"/>
      <c r="FL26" s="552"/>
      <c r="FM26" s="230">
        <f t="shared" si="21"/>
        <v>0</v>
      </c>
      <c r="FP26" s="93"/>
      <c r="FQ26" s="15">
        <v>19</v>
      </c>
      <c r="FR26" s="550"/>
      <c r="FS26" s="627"/>
      <c r="FT26" s="550"/>
      <c r="FU26" s="551"/>
      <c r="FV26" s="552"/>
      <c r="FW26" s="230">
        <f t="shared" si="22"/>
        <v>0</v>
      </c>
      <c r="FX26" s="70"/>
      <c r="FZ26" s="103"/>
      <c r="GA26" s="15">
        <v>19</v>
      </c>
      <c r="GB26" s="550"/>
      <c r="GC26" s="231"/>
      <c r="GD26" s="550"/>
      <c r="GE26" s="69"/>
      <c r="GF26" s="70"/>
      <c r="GG26" s="360">
        <f t="shared" si="23"/>
        <v>0</v>
      </c>
      <c r="GJ26" s="103"/>
      <c r="GK26" s="15">
        <v>19</v>
      </c>
      <c r="GL26" s="333"/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0"/>
      <c r="HG26" s="627"/>
      <c r="HH26" s="550"/>
      <c r="HI26" s="680"/>
      <c r="HJ26" s="552"/>
      <c r="HK26" s="230">
        <f t="shared" si="26"/>
        <v>0</v>
      </c>
      <c r="HN26" s="202"/>
      <c r="HO26" s="611">
        <v>19</v>
      </c>
      <c r="HP26" s="550"/>
      <c r="HQ26" s="231"/>
      <c r="HR26" s="550"/>
      <c r="HS26" s="278"/>
      <c r="HT26" s="70"/>
      <c r="HU26" s="230">
        <f t="shared" si="27"/>
        <v>0</v>
      </c>
      <c r="HX26" s="103"/>
      <c r="HY26" s="15">
        <v>19</v>
      </c>
      <c r="HZ26" s="553"/>
      <c r="IA26" s="633"/>
      <c r="IB26" s="553"/>
      <c r="IC26" s="551"/>
      <c r="ID26" s="552"/>
      <c r="IE26" s="360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911"/>
      <c r="IS26" s="611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0">
        <f t="shared" si="31"/>
        <v>0</v>
      </c>
      <c r="JV26" s="911"/>
      <c r="JW26" s="15">
        <v>19</v>
      </c>
      <c r="JX26" s="553"/>
      <c r="JY26" s="633"/>
      <c r="JZ26" s="553"/>
      <c r="KA26" s="551"/>
      <c r="KB26" s="552"/>
      <c r="KC26" s="360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/>
      <c r="KS26" s="238"/>
      <c r="KT26" s="68"/>
      <c r="KU26" s="551"/>
      <c r="KV26" s="552"/>
      <c r="KW26" s="360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550"/>
      <c r="LM26" s="627"/>
      <c r="LN26" s="550"/>
      <c r="LO26" s="680"/>
      <c r="LP26" s="552"/>
      <c r="LQ26" s="360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294"/>
      <c r="M27" s="15">
        <v>20</v>
      </c>
      <c r="N27" s="68">
        <v>896.3</v>
      </c>
      <c r="O27" s="1303"/>
      <c r="P27" s="1304"/>
      <c r="Q27" s="1305"/>
      <c r="R27" s="307"/>
      <c r="S27" s="360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289</v>
      </c>
      <c r="AB27" s="70">
        <v>43</v>
      </c>
      <c r="AC27" s="360">
        <f t="shared" si="9"/>
        <v>39241.800000000003</v>
      </c>
      <c r="AF27" s="103"/>
      <c r="AG27" s="15">
        <v>20</v>
      </c>
      <c r="AH27" s="282">
        <v>893.6</v>
      </c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>
        <v>890.9</v>
      </c>
      <c r="AS27" s="231"/>
      <c r="AT27" s="91"/>
      <c r="AU27" s="94"/>
      <c r="AV27" s="70"/>
      <c r="AW27" s="70">
        <f t="shared" si="11"/>
        <v>0</v>
      </c>
      <c r="AZ27" s="103"/>
      <c r="BA27" s="15">
        <v>20</v>
      </c>
      <c r="BB27" s="91">
        <v>902.6</v>
      </c>
      <c r="BC27" s="231"/>
      <c r="BD27" s="91"/>
      <c r="BE27" s="94"/>
      <c r="BF27" s="70"/>
      <c r="BG27" s="360">
        <f t="shared" si="12"/>
        <v>0</v>
      </c>
      <c r="BJ27" s="103"/>
      <c r="BK27" s="15">
        <v>20</v>
      </c>
      <c r="BL27" s="91">
        <v>908.99</v>
      </c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>
        <v>907.2</v>
      </c>
      <c r="BW27" s="275"/>
      <c r="BX27" s="553"/>
      <c r="BY27" s="501"/>
      <c r="BZ27" s="276"/>
      <c r="CA27" s="360">
        <f t="shared" si="5"/>
        <v>0</v>
      </c>
      <c r="CD27" s="202"/>
      <c r="CE27" s="15">
        <v>20</v>
      </c>
      <c r="CF27" s="91">
        <v>934.4</v>
      </c>
      <c r="CG27" s="275"/>
      <c r="CH27" s="91"/>
      <c r="CI27" s="277"/>
      <c r="CJ27" s="276"/>
      <c r="CK27" s="360">
        <f t="shared" si="14"/>
        <v>0</v>
      </c>
      <c r="CN27" s="1337"/>
      <c r="CO27" s="15">
        <v>20</v>
      </c>
      <c r="CP27" s="550">
        <v>920.8</v>
      </c>
      <c r="CQ27" s="574"/>
      <c r="CR27" s="550"/>
      <c r="CS27" s="575"/>
      <c r="CT27" s="276"/>
      <c r="CU27" s="365">
        <f t="shared" si="58"/>
        <v>0</v>
      </c>
      <c r="CX27" s="103"/>
      <c r="CY27" s="15">
        <v>20</v>
      </c>
      <c r="CZ27" s="550">
        <v>952.54</v>
      </c>
      <c r="DA27" s="627"/>
      <c r="DB27" s="550"/>
      <c r="DC27" s="680"/>
      <c r="DD27" s="552"/>
      <c r="DE27" s="360">
        <f t="shared" si="15"/>
        <v>0</v>
      </c>
      <c r="DH27" s="103"/>
      <c r="DI27" s="15">
        <v>20</v>
      </c>
      <c r="DJ27" s="550"/>
      <c r="DK27" s="574"/>
      <c r="DL27" s="550"/>
      <c r="DM27" s="575"/>
      <c r="DN27" s="576"/>
      <c r="DO27" s="365">
        <f t="shared" si="16"/>
        <v>0</v>
      </c>
      <c r="DR27" s="103"/>
      <c r="DS27" s="15">
        <v>20</v>
      </c>
      <c r="DT27" s="550"/>
      <c r="DU27" s="574"/>
      <c r="DV27" s="550"/>
      <c r="DW27" s="575"/>
      <c r="DX27" s="576"/>
      <c r="DY27" s="360">
        <f t="shared" si="17"/>
        <v>0</v>
      </c>
      <c r="EB27" s="103"/>
      <c r="EC27" s="15">
        <v>20</v>
      </c>
      <c r="ED27" s="68"/>
      <c r="EE27" s="238"/>
      <c r="EF27" s="68"/>
      <c r="EG27" s="69"/>
      <c r="EH27" s="70"/>
      <c r="EI27" s="360">
        <f t="shared" si="18"/>
        <v>0</v>
      </c>
      <c r="EL27" s="103"/>
      <c r="EM27" s="15">
        <v>20</v>
      </c>
      <c r="EN27" s="68"/>
      <c r="EO27" s="238"/>
      <c r="EP27" s="68"/>
      <c r="EQ27" s="69"/>
      <c r="ER27" s="70"/>
      <c r="ES27" s="360">
        <f t="shared" si="19"/>
        <v>0</v>
      </c>
      <c r="EV27" s="93"/>
      <c r="EW27" s="15">
        <v>20</v>
      </c>
      <c r="EX27" s="550"/>
      <c r="EY27" s="627"/>
      <c r="EZ27" s="550"/>
      <c r="FA27" s="551"/>
      <c r="FB27" s="552"/>
      <c r="FC27" s="360">
        <f t="shared" si="20"/>
        <v>0</v>
      </c>
      <c r="FF27" s="818"/>
      <c r="FG27" s="15">
        <v>20</v>
      </c>
      <c r="FH27" s="550"/>
      <c r="FI27" s="627"/>
      <c r="FJ27" s="550"/>
      <c r="FK27" s="551"/>
      <c r="FL27" s="552"/>
      <c r="FM27" s="230">
        <f t="shared" si="21"/>
        <v>0</v>
      </c>
      <c r="FP27" s="93"/>
      <c r="FQ27" s="15">
        <v>20</v>
      </c>
      <c r="FR27" s="550"/>
      <c r="FS27" s="627"/>
      <c r="FT27" s="550"/>
      <c r="FU27" s="551"/>
      <c r="FV27" s="552"/>
      <c r="FW27" s="230">
        <f t="shared" si="22"/>
        <v>0</v>
      </c>
      <c r="FX27" s="70"/>
      <c r="FZ27" s="103"/>
      <c r="GA27" s="15">
        <v>20</v>
      </c>
      <c r="GB27" s="550"/>
      <c r="GC27" s="231"/>
      <c r="GD27" s="550"/>
      <c r="GE27" s="69"/>
      <c r="GF27" s="70"/>
      <c r="GG27" s="360">
        <f t="shared" si="23"/>
        <v>0</v>
      </c>
      <c r="GJ27" s="103"/>
      <c r="GK27" s="15">
        <v>20</v>
      </c>
      <c r="GL27" s="333"/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0"/>
      <c r="HG27" s="627"/>
      <c r="HH27" s="550"/>
      <c r="HI27" s="680"/>
      <c r="HJ27" s="552"/>
      <c r="HK27" s="230">
        <f t="shared" si="26"/>
        <v>0</v>
      </c>
      <c r="HN27" s="202"/>
      <c r="HO27" s="611">
        <v>20</v>
      </c>
      <c r="HP27" s="550"/>
      <c r="HQ27" s="231"/>
      <c r="HR27" s="550"/>
      <c r="HS27" s="278"/>
      <c r="HT27" s="70"/>
      <c r="HU27" s="230">
        <f t="shared" si="27"/>
        <v>0</v>
      </c>
      <c r="HX27" s="103"/>
      <c r="HY27" s="15">
        <v>20</v>
      </c>
      <c r="HZ27" s="553"/>
      <c r="IA27" s="633"/>
      <c r="IB27" s="553"/>
      <c r="IC27" s="551"/>
      <c r="ID27" s="552"/>
      <c r="IE27" s="360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911"/>
      <c r="IS27" s="611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0">
        <f t="shared" si="31"/>
        <v>0</v>
      </c>
      <c r="JV27" s="911"/>
      <c r="JW27" s="15">
        <v>20</v>
      </c>
      <c r="JX27" s="553"/>
      <c r="JY27" s="633"/>
      <c r="JZ27" s="553"/>
      <c r="KA27" s="551"/>
      <c r="KB27" s="552"/>
      <c r="KC27" s="360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/>
      <c r="KS27" s="238"/>
      <c r="KT27" s="68"/>
      <c r="KU27" s="551"/>
      <c r="KV27" s="552"/>
      <c r="KW27" s="360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550"/>
      <c r="LM27" s="627"/>
      <c r="LN27" s="550"/>
      <c r="LO27" s="680"/>
      <c r="LP27" s="552"/>
      <c r="LQ27" s="360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294" t="s">
        <v>264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287</v>
      </c>
      <c r="R28" s="70">
        <v>0</v>
      </c>
      <c r="S28" s="360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289</v>
      </c>
      <c r="AB28" s="70">
        <v>43</v>
      </c>
      <c r="AC28" s="360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303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/>
      <c r="AT28" s="91"/>
      <c r="AU28" s="94"/>
      <c r="AV28" s="70"/>
      <c r="AW28" s="70">
        <f t="shared" si="11"/>
        <v>0</v>
      </c>
      <c r="AZ28" s="103"/>
      <c r="BA28" s="15">
        <v>21</v>
      </c>
      <c r="BB28" s="91">
        <v>912.6</v>
      </c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>
        <v>906.3</v>
      </c>
      <c r="BW28" s="275"/>
      <c r="BX28" s="1142"/>
      <c r="BY28" s="501"/>
      <c r="BZ28" s="276"/>
      <c r="CA28" s="360">
        <f t="shared" si="5"/>
        <v>0</v>
      </c>
      <c r="CD28" s="444"/>
      <c r="CE28" s="15">
        <v>21</v>
      </c>
      <c r="CF28" s="91">
        <v>907.2</v>
      </c>
      <c r="CG28" s="275"/>
      <c r="CH28" s="91"/>
      <c r="CI28" s="277"/>
      <c r="CJ28" s="276"/>
      <c r="CK28" s="360">
        <f t="shared" si="14"/>
        <v>0</v>
      </c>
      <c r="CN28" s="1338"/>
      <c r="CO28" s="15">
        <v>21</v>
      </c>
      <c r="CP28" s="91">
        <v>902.6</v>
      </c>
      <c r="CQ28" s="574"/>
      <c r="CR28" s="91"/>
      <c r="CS28" s="575"/>
      <c r="CT28" s="276"/>
      <c r="CU28" s="365">
        <f t="shared" si="58"/>
        <v>0</v>
      </c>
      <c r="CX28" s="103"/>
      <c r="CY28" s="15">
        <v>21</v>
      </c>
      <c r="CZ28" s="550"/>
      <c r="DA28" s="627"/>
      <c r="DB28" s="550"/>
      <c r="DC28" s="680"/>
      <c r="DD28" s="552"/>
      <c r="DE28" s="360">
        <f t="shared" si="15"/>
        <v>0</v>
      </c>
      <c r="DH28" s="103"/>
      <c r="DI28" s="15">
        <v>21</v>
      </c>
      <c r="DJ28" s="550"/>
      <c r="DK28" s="574"/>
      <c r="DL28" s="550"/>
      <c r="DM28" s="575"/>
      <c r="DN28" s="576"/>
      <c r="DO28" s="365">
        <f t="shared" si="16"/>
        <v>0</v>
      </c>
      <c r="DR28" s="103"/>
      <c r="DS28" s="15">
        <v>21</v>
      </c>
      <c r="DT28" s="550"/>
      <c r="DU28" s="574"/>
      <c r="DV28" s="550"/>
      <c r="DW28" s="575"/>
      <c r="DX28" s="576"/>
      <c r="DY28" s="360">
        <f t="shared" si="17"/>
        <v>0</v>
      </c>
      <c r="EB28" s="103"/>
      <c r="EC28" s="15">
        <v>21</v>
      </c>
      <c r="ED28" s="68"/>
      <c r="EE28" s="238"/>
      <c r="EF28" s="68"/>
      <c r="EG28" s="69"/>
      <c r="EH28" s="70"/>
      <c r="EI28" s="360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0"/>
      <c r="EY28" s="627"/>
      <c r="EZ28" s="550"/>
      <c r="FA28" s="551"/>
      <c r="FB28" s="552"/>
      <c r="FC28" s="360">
        <f t="shared" si="20"/>
        <v>0</v>
      </c>
      <c r="FF28" s="818"/>
      <c r="FG28" s="15">
        <v>21</v>
      </c>
      <c r="FH28" s="550"/>
      <c r="FI28" s="627"/>
      <c r="FJ28" s="550"/>
      <c r="FK28" s="551"/>
      <c r="FL28" s="552"/>
      <c r="FM28" s="230">
        <f t="shared" si="21"/>
        <v>0</v>
      </c>
      <c r="FP28" s="93"/>
      <c r="FQ28" s="15">
        <v>21</v>
      </c>
      <c r="FR28" s="550"/>
      <c r="FS28" s="627"/>
      <c r="FT28" s="550"/>
      <c r="FU28" s="551"/>
      <c r="FV28" s="552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60">
        <f t="shared" si="23"/>
        <v>0</v>
      </c>
      <c r="GJ28" s="103"/>
      <c r="GK28" s="15">
        <v>21</v>
      </c>
      <c r="GL28" s="333"/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0"/>
      <c r="HG28" s="627"/>
      <c r="HH28" s="550"/>
      <c r="HI28" s="680"/>
      <c r="HJ28" s="552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3"/>
      <c r="IA28" s="633"/>
      <c r="IB28" s="553"/>
      <c r="IC28" s="551"/>
      <c r="ID28" s="552"/>
      <c r="IE28" s="360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911"/>
      <c r="IS28" s="611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60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60">
        <f>JR28*JP28</f>
        <v>0</v>
      </c>
      <c r="JV28" s="911"/>
      <c r="JW28" s="15">
        <v>21</v>
      </c>
      <c r="JX28" s="553"/>
      <c r="JY28" s="633"/>
      <c r="JZ28" s="553"/>
      <c r="KA28" s="551"/>
      <c r="KB28" s="552"/>
      <c r="KC28" s="360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/>
      <c r="KS28" s="238"/>
      <c r="KT28" s="68"/>
      <c r="KU28" s="551"/>
      <c r="KV28" s="552"/>
      <c r="KW28" s="360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550"/>
      <c r="LM28" s="627"/>
      <c r="LN28" s="550"/>
      <c r="LO28" s="680"/>
      <c r="LP28" s="552"/>
      <c r="LQ28" s="360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68"/>
      <c r="O29" s="238"/>
      <c r="P29" s="68"/>
      <c r="Q29" s="69"/>
      <c r="R29" s="70"/>
      <c r="S29" s="360">
        <f>SUM(S8:S28)</f>
        <v>0</v>
      </c>
      <c r="V29" s="103"/>
      <c r="W29" s="15"/>
      <c r="X29" s="91"/>
      <c r="Y29" s="231"/>
      <c r="Z29" s="91"/>
      <c r="AA29" s="94"/>
      <c r="AB29" s="70"/>
      <c r="AC29" s="360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39319.199999999997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7"/>
      <c r="DB29" s="91"/>
      <c r="DC29" s="680"/>
      <c r="DD29" s="552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0"/>
      <c r="DU29" s="627"/>
      <c r="DV29" s="550"/>
      <c r="DW29" s="680"/>
      <c r="DX29" s="552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0</v>
      </c>
      <c r="EV29" s="93"/>
      <c r="EW29" s="15">
        <v>22</v>
      </c>
      <c r="EX29" s="550"/>
      <c r="EY29" s="627"/>
      <c r="EZ29" s="550"/>
      <c r="FA29" s="551"/>
      <c r="FB29" s="552"/>
      <c r="FC29" s="360">
        <f t="shared" si="20"/>
        <v>0</v>
      </c>
      <c r="FF29" s="818"/>
      <c r="FG29" s="15">
        <v>22</v>
      </c>
      <c r="FH29" s="550"/>
      <c r="FI29" s="627"/>
      <c r="FJ29" s="550"/>
      <c r="FK29" s="551"/>
      <c r="FL29" s="552"/>
      <c r="FM29" s="360">
        <f t="shared" si="21"/>
        <v>0</v>
      </c>
      <c r="FP29" s="93"/>
      <c r="FQ29" s="15">
        <v>22</v>
      </c>
      <c r="FR29" s="550"/>
      <c r="FS29" s="627"/>
      <c r="FT29" s="550"/>
      <c r="FU29" s="551"/>
      <c r="FV29" s="552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0"/>
      <c r="HG29" s="627"/>
      <c r="HH29" s="550"/>
      <c r="HI29" s="680"/>
      <c r="HJ29" s="552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3"/>
      <c r="IA29" s="633"/>
      <c r="IB29" s="553"/>
      <c r="IC29" s="551"/>
      <c r="ID29" s="552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911"/>
      <c r="IS29" s="611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0"/>
      <c r="JQ29" s="69"/>
      <c r="JR29" s="70"/>
      <c r="JS29" s="360">
        <f>SUM(JS8:JS28)</f>
        <v>0</v>
      </c>
      <c r="JV29" s="911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3"/>
      <c r="KU29" s="551"/>
      <c r="KV29" s="552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550"/>
      <c r="LM29" s="627"/>
      <c r="LN29" s="550"/>
      <c r="LO29" s="680"/>
      <c r="LP29" s="552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4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0"/>
      <c r="V30" s="103"/>
      <c r="W30" s="15"/>
      <c r="X30" s="91"/>
      <c r="Y30" s="231"/>
      <c r="Z30" s="91"/>
      <c r="AA30" s="94"/>
      <c r="AB30" s="70"/>
      <c r="AC30" s="360">
        <f>SUM(AC8:AC29)</f>
        <v>653200.1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60">
        <f>SUM(BG8:BG29)</f>
        <v>0</v>
      </c>
      <c r="BJ30" s="103"/>
      <c r="BK30" s="15"/>
      <c r="BL30" s="91"/>
      <c r="BM30" s="231"/>
      <c r="BN30" s="91"/>
      <c r="BO30" s="94"/>
      <c r="BP30" s="70"/>
      <c r="BQ30" s="360">
        <f>SUM(BQ8:BQ29)</f>
        <v>0</v>
      </c>
      <c r="BT30" s="103"/>
      <c r="BU30" s="15"/>
      <c r="BV30" s="68"/>
      <c r="BW30" s="78"/>
      <c r="BX30" s="68"/>
      <c r="BY30" s="94"/>
      <c r="BZ30" s="70"/>
      <c r="CA30" s="360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0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7"/>
      <c r="DB30" s="68"/>
      <c r="DC30" s="680"/>
      <c r="DD30" s="552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0</v>
      </c>
      <c r="DR30" s="103"/>
      <c r="DS30" s="15"/>
      <c r="DT30" s="68"/>
      <c r="DU30" s="231"/>
      <c r="DV30" s="68"/>
      <c r="DW30" s="94"/>
      <c r="DX30" s="70"/>
      <c r="DY30" s="360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0</v>
      </c>
      <c r="FF30" s="93"/>
      <c r="FG30" s="15"/>
      <c r="FH30" s="550"/>
      <c r="FI30" s="627"/>
      <c r="FJ30" s="584"/>
      <c r="FK30" s="551"/>
      <c r="FL30" s="552"/>
      <c r="FM30" s="360">
        <f>SUM(FM8:FM29)</f>
        <v>0</v>
      </c>
      <c r="FP30" s="93"/>
      <c r="FQ30" s="15"/>
      <c r="FR30" s="550"/>
      <c r="FS30" s="627"/>
      <c r="FT30" s="584"/>
      <c r="FU30" s="551"/>
      <c r="FV30" s="552"/>
      <c r="FW30" s="360">
        <f>SUM(FW8:FW29)</f>
        <v>0</v>
      </c>
      <c r="FZ30" s="103"/>
      <c r="GA30" s="15"/>
      <c r="GB30" s="91"/>
      <c r="GC30" s="231"/>
      <c r="GD30" s="91"/>
      <c r="GE30" s="69"/>
      <c r="GF30" s="70"/>
      <c r="GG30" s="360">
        <f>SUM(GG8:GG29)</f>
        <v>0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911"/>
      <c r="IS30" s="611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4"/>
      <c r="V31" s="175"/>
      <c r="W31" s="37"/>
      <c r="X31" s="294"/>
      <c r="Y31" s="287"/>
      <c r="Z31" s="294"/>
      <c r="AA31" s="301"/>
      <c r="AB31" s="189"/>
      <c r="AC31" s="364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0</v>
      </c>
      <c r="CX31" s="175"/>
      <c r="CY31" s="37">
        <v>24</v>
      </c>
      <c r="CZ31" s="286"/>
      <c r="DA31" s="1143"/>
      <c r="DB31" s="286"/>
      <c r="DC31" s="1144"/>
      <c r="DD31" s="748"/>
      <c r="DE31" s="1145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87"/>
      <c r="GU31" s="52"/>
      <c r="GV31" s="296"/>
      <c r="GW31" s="297"/>
      <c r="GX31" s="298"/>
      <c r="GY31" s="299"/>
      <c r="GZ31" s="300"/>
      <c r="HA31" s="367"/>
      <c r="HD31" s="887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343"/>
      <c r="IS31" s="638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19097</v>
      </c>
      <c r="P32" s="102">
        <f>SUM(P8:P31)</f>
        <v>12769.4</v>
      </c>
      <c r="S32" s="360"/>
      <c r="X32" s="85">
        <f>SUM(X8:X31)</f>
        <v>18733.300000000003</v>
      </c>
      <c r="Z32" s="102">
        <f>SUM(Z8:Z31)</f>
        <v>15190.7</v>
      </c>
      <c r="AH32" s="102">
        <f>SUM(AH8:AH31)</f>
        <v>18990.999999999996</v>
      </c>
      <c r="AJ32" s="102">
        <f>SUM(AJ8:AJ31)</f>
        <v>914.4</v>
      </c>
      <c r="AR32" s="85">
        <f>SUM(AR8:AR31)</f>
        <v>19090.800000000003</v>
      </c>
      <c r="AT32" s="85">
        <f>SUM(AT8:AT31)</f>
        <v>0</v>
      </c>
      <c r="AW32" s="74"/>
      <c r="AZ32" s="74"/>
      <c r="BB32" s="85">
        <f>SUM(BB8:BB31)</f>
        <v>18950.999999999996</v>
      </c>
      <c r="BD32" s="102">
        <f>SUM(BD8:BD31)</f>
        <v>0</v>
      </c>
      <c r="BL32" s="85">
        <f>SUM(BL8:BL31)</f>
        <v>18555.460000000003</v>
      </c>
      <c r="BN32" s="102">
        <f>SUM(BN8:BN31)</f>
        <v>0</v>
      </c>
      <c r="BV32" s="102">
        <f>SUM(BV8:BV31)</f>
        <v>18787.7</v>
      </c>
      <c r="BX32" s="102">
        <f>SUM(BX8:BX31)</f>
        <v>0</v>
      </c>
      <c r="CE32" s="15"/>
      <c r="CF32" s="102">
        <f>SUM(CF8:CF31)</f>
        <v>19297.3</v>
      </c>
      <c r="CH32" s="102">
        <f>SUM(CH8:CH31)</f>
        <v>0</v>
      </c>
      <c r="CP32" s="102">
        <f>SUM(CP8:CP31)</f>
        <v>19036.099999999995</v>
      </c>
      <c r="CR32" s="102">
        <f>SUM(CR8:CR31)</f>
        <v>0</v>
      </c>
      <c r="CZ32" s="102">
        <f>SUM(CZ8:CZ31)</f>
        <v>18770.470000000005</v>
      </c>
      <c r="DB32" s="102">
        <f>SUM(DB8:DB31)</f>
        <v>0</v>
      </c>
      <c r="DE32" s="360">
        <f>SUM(DE8:DE31)</f>
        <v>0</v>
      </c>
      <c r="DJ32" s="102">
        <f>SUM(DJ8:DJ31)</f>
        <v>0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28">
        <f>SUM(FR8:FR31)</f>
        <v>0</v>
      </c>
      <c r="FT32" s="102">
        <f>SUM(FT8:FT31)</f>
        <v>0</v>
      </c>
      <c r="GB32" s="102">
        <f>SUM(GB8:GB31)</f>
        <v>0</v>
      </c>
      <c r="GC32" s="102"/>
      <c r="GD32" s="102">
        <f>SUM(GD8:GD31)</f>
        <v>0</v>
      </c>
      <c r="GE32" s="74" t="s">
        <v>36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324" t="s">
        <v>21</v>
      </c>
      <c r="O33" s="1325"/>
      <c r="P33" s="137">
        <f>Q5-P32</f>
        <v>6327.6</v>
      </c>
      <c r="S33" s="360"/>
      <c r="X33" s="1324" t="s">
        <v>21</v>
      </c>
      <c r="Y33" s="1325"/>
      <c r="Z33" s="137">
        <f>AA5-Z32</f>
        <v>3542.5999999999985</v>
      </c>
      <c r="AH33" s="1324" t="s">
        <v>21</v>
      </c>
      <c r="AI33" s="1325"/>
      <c r="AJ33" s="137">
        <f>AK5-AJ32</f>
        <v>18076.599999999999</v>
      </c>
      <c r="AR33" s="1324" t="s">
        <v>21</v>
      </c>
      <c r="AS33" s="1325"/>
      <c r="AT33" s="137">
        <f>AU5-AT32</f>
        <v>19090.8</v>
      </c>
      <c r="AW33" s="74"/>
      <c r="AZ33" s="74"/>
      <c r="BB33" s="246" t="s">
        <v>21</v>
      </c>
      <c r="BC33" s="247"/>
      <c r="BD33" s="137">
        <f>BE5-BD32</f>
        <v>18951</v>
      </c>
      <c r="BL33" s="796" t="s">
        <v>21</v>
      </c>
      <c r="BM33" s="797"/>
      <c r="BN33" s="137">
        <f>BO5-BN32</f>
        <v>18555.46</v>
      </c>
      <c r="BV33" s="246" t="s">
        <v>21</v>
      </c>
      <c r="BW33" s="247"/>
      <c r="BX33" s="137">
        <f>BV32-BX32</f>
        <v>18787.7</v>
      </c>
      <c r="CE33" s="15"/>
      <c r="CF33" s="246" t="s">
        <v>21</v>
      </c>
      <c r="CG33" s="247"/>
      <c r="CH33" s="137">
        <f>CF32-CH32</f>
        <v>19297.3</v>
      </c>
      <c r="CP33" s="246" t="s">
        <v>21</v>
      </c>
      <c r="CQ33" s="247"/>
      <c r="CR33" s="137">
        <f>CP32-CR32</f>
        <v>19036.099999999995</v>
      </c>
      <c r="CZ33" s="246" t="s">
        <v>21</v>
      </c>
      <c r="DA33" s="247"/>
      <c r="DB33" s="137">
        <f>CZ32-DB32</f>
        <v>18770.470000000005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233" t="s">
        <v>21</v>
      </c>
      <c r="FS33" s="1234"/>
      <c r="FT33" s="205">
        <f>FR32-FT32</f>
        <v>0</v>
      </c>
      <c r="GB33" s="1233" t="s">
        <v>21</v>
      </c>
      <c r="GC33" s="1234"/>
      <c r="GD33" s="137">
        <f>GB32-GD32</f>
        <v>0</v>
      </c>
      <c r="GL33" s="1233" t="s">
        <v>21</v>
      </c>
      <c r="GM33" s="1234"/>
      <c r="GN33" s="137">
        <f>GL32-GN32</f>
        <v>0</v>
      </c>
      <c r="GV33" s="885" t="s">
        <v>21</v>
      </c>
      <c r="GW33" s="886"/>
      <c r="GX33" s="137">
        <f>GV32-GX32</f>
        <v>0</v>
      </c>
      <c r="HF33" s="885" t="s">
        <v>21</v>
      </c>
      <c r="HG33" s="886"/>
      <c r="HH33" s="137">
        <f>HF32-HH32</f>
        <v>0</v>
      </c>
      <c r="HP33" s="885" t="s">
        <v>21</v>
      </c>
      <c r="HQ33" s="886"/>
      <c r="HR33" s="137">
        <f>HP32-HR32</f>
        <v>0</v>
      </c>
      <c r="HZ33" s="885" t="s">
        <v>21</v>
      </c>
      <c r="IA33" s="886"/>
      <c r="IB33" s="137">
        <f>IC5-IB32</f>
        <v>0</v>
      </c>
      <c r="IJ33" s="777" t="s">
        <v>21</v>
      </c>
      <c r="IK33" s="778"/>
      <c r="IL33" s="137">
        <f>IM5-IL32</f>
        <v>0</v>
      </c>
      <c r="IT33" s="777" t="s">
        <v>21</v>
      </c>
      <c r="IU33" s="778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58" t="s">
        <v>21</v>
      </c>
      <c r="SB33" s="1459"/>
      <c r="SC33" s="137">
        <f>SUM(SD5-SC32)</f>
        <v>0</v>
      </c>
      <c r="SK33" s="1458" t="s">
        <v>21</v>
      </c>
      <c r="SL33" s="1459"/>
      <c r="SM33" s="137">
        <f>SUM(SN5-SM32)</f>
        <v>0</v>
      </c>
      <c r="SU33" s="1458" t="s">
        <v>21</v>
      </c>
      <c r="SV33" s="1459"/>
      <c r="SW33" s="205">
        <f>SUM(SX5-SW32)</f>
        <v>0</v>
      </c>
      <c r="TE33" s="1458" t="s">
        <v>21</v>
      </c>
      <c r="TF33" s="1459"/>
      <c r="TG33" s="137">
        <f>SUM(TH5-TG32)</f>
        <v>0</v>
      </c>
      <c r="TO33" s="1458" t="s">
        <v>21</v>
      </c>
      <c r="TP33" s="1459"/>
      <c r="TQ33" s="137">
        <f>SUM(TR5-TQ32)</f>
        <v>0</v>
      </c>
      <c r="TY33" s="1458" t="s">
        <v>21</v>
      </c>
      <c r="TZ33" s="1459"/>
      <c r="UA33" s="137">
        <f>SUM(UB5-UA32)</f>
        <v>0</v>
      </c>
      <c r="UH33" s="1458" t="s">
        <v>21</v>
      </c>
      <c r="UI33" s="1459"/>
      <c r="UJ33" s="137">
        <f>SUM(UK5-UJ32)</f>
        <v>0</v>
      </c>
      <c r="UQ33" s="1458" t="s">
        <v>21</v>
      </c>
      <c r="UR33" s="1459"/>
      <c r="US33" s="137">
        <f>SUM(UT5-US32)</f>
        <v>0</v>
      </c>
      <c r="UZ33" s="1458" t="s">
        <v>21</v>
      </c>
      <c r="VA33" s="145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58" t="s">
        <v>21</v>
      </c>
      <c r="WB33" s="1459"/>
      <c r="WC33" s="137">
        <f>WD5-WC32</f>
        <v>-22</v>
      </c>
      <c r="WJ33" s="1458" t="s">
        <v>21</v>
      </c>
      <c r="WK33" s="1459"/>
      <c r="WL33" s="137">
        <f>WM5-WL32</f>
        <v>-22</v>
      </c>
      <c r="WS33" s="1458" t="s">
        <v>21</v>
      </c>
      <c r="WT33" s="1459"/>
      <c r="WU33" s="137">
        <f>WV5-WU32</f>
        <v>-22</v>
      </c>
      <c r="XB33" s="1458" t="s">
        <v>21</v>
      </c>
      <c r="XC33" s="1459"/>
      <c r="XD33" s="137">
        <f>XE5-XD32</f>
        <v>-22</v>
      </c>
      <c r="XK33" s="1458" t="s">
        <v>21</v>
      </c>
      <c r="XL33" s="1459"/>
      <c r="XM33" s="137">
        <f>XN5-XM32</f>
        <v>-22</v>
      </c>
      <c r="XT33" s="1458" t="s">
        <v>21</v>
      </c>
      <c r="XU33" s="1459"/>
      <c r="XV33" s="137">
        <f>XW5-XV32</f>
        <v>-22</v>
      </c>
      <c r="YC33" s="1458" t="s">
        <v>21</v>
      </c>
      <c r="YD33" s="1459"/>
      <c r="YE33" s="137">
        <f>YF5-YE32</f>
        <v>-22</v>
      </c>
      <c r="YL33" s="1458" t="s">
        <v>21</v>
      </c>
      <c r="YM33" s="1459"/>
      <c r="YN33" s="137">
        <f>YO5-YN32</f>
        <v>-22</v>
      </c>
      <c r="YU33" s="1458" t="s">
        <v>21</v>
      </c>
      <c r="YV33" s="1459"/>
      <c r="YW33" s="137">
        <f>YX5-YW32</f>
        <v>-22</v>
      </c>
      <c r="ZD33" s="1458" t="s">
        <v>21</v>
      </c>
      <c r="ZE33" s="1459"/>
      <c r="ZF33" s="137">
        <f>ZG5-ZF32</f>
        <v>-22</v>
      </c>
      <c r="ZM33" s="1458" t="s">
        <v>21</v>
      </c>
      <c r="ZN33" s="1459"/>
      <c r="ZO33" s="137">
        <f>ZP5-ZO32</f>
        <v>-22</v>
      </c>
      <c r="ZV33" s="1458" t="s">
        <v>21</v>
      </c>
      <c r="ZW33" s="1459"/>
      <c r="ZX33" s="137">
        <f>ZY5-ZX32</f>
        <v>-22</v>
      </c>
      <c r="AAE33" s="1458" t="s">
        <v>21</v>
      </c>
      <c r="AAF33" s="1459"/>
      <c r="AAG33" s="137">
        <f>AAH5-AAG32</f>
        <v>-22</v>
      </c>
      <c r="AAN33" s="1458" t="s">
        <v>21</v>
      </c>
      <c r="AAO33" s="1459"/>
      <c r="AAP33" s="137">
        <f>AAQ5-AAP32</f>
        <v>-22</v>
      </c>
      <c r="AAW33" s="1458" t="s">
        <v>21</v>
      </c>
      <c r="AAX33" s="1459"/>
      <c r="AAY33" s="137">
        <f>AAZ5-AAY32</f>
        <v>-22</v>
      </c>
      <c r="ABF33" s="1458" t="s">
        <v>21</v>
      </c>
      <c r="ABG33" s="1459"/>
      <c r="ABH33" s="137">
        <f>ABH32-ABF32</f>
        <v>22</v>
      </c>
      <c r="ABO33" s="1458" t="s">
        <v>21</v>
      </c>
      <c r="ABP33" s="1459"/>
      <c r="ABQ33" s="137">
        <f>ABR5-ABQ32</f>
        <v>-22</v>
      </c>
      <c r="ABX33" s="1458" t="s">
        <v>21</v>
      </c>
      <c r="ABY33" s="1459"/>
      <c r="ABZ33" s="137">
        <f>ACA5-ABZ32</f>
        <v>-22</v>
      </c>
      <c r="ACG33" s="1458" t="s">
        <v>21</v>
      </c>
      <c r="ACH33" s="1459"/>
      <c r="ACI33" s="137">
        <f>ACJ5-ACI32</f>
        <v>-22</v>
      </c>
      <c r="ACP33" s="1458" t="s">
        <v>21</v>
      </c>
      <c r="ACQ33" s="1459"/>
      <c r="ACR33" s="137">
        <f>ACS5-ACR32</f>
        <v>-22</v>
      </c>
      <c r="ACY33" s="1458" t="s">
        <v>21</v>
      </c>
      <c r="ACZ33" s="1459"/>
      <c r="ADA33" s="137">
        <f>ADB5-ADA32</f>
        <v>-22</v>
      </c>
      <c r="ADH33" s="1458" t="s">
        <v>21</v>
      </c>
      <c r="ADI33" s="1459"/>
      <c r="ADJ33" s="137">
        <f>ADK5-ADJ32</f>
        <v>-22</v>
      </c>
      <c r="ADQ33" s="1458" t="s">
        <v>21</v>
      </c>
      <c r="ADR33" s="1459"/>
      <c r="ADS33" s="137">
        <f>ADT5-ADS32</f>
        <v>-22</v>
      </c>
      <c r="ADZ33" s="1458" t="s">
        <v>21</v>
      </c>
      <c r="AEA33" s="1459"/>
      <c r="AEB33" s="137">
        <f>AEC5-AEB32</f>
        <v>-22</v>
      </c>
      <c r="AEI33" s="1458" t="s">
        <v>21</v>
      </c>
      <c r="AEJ33" s="1459"/>
      <c r="AEK33" s="137">
        <f>AEL5-AEK32</f>
        <v>-22</v>
      </c>
      <c r="AER33" s="1458" t="s">
        <v>21</v>
      </c>
      <c r="AES33" s="1459"/>
      <c r="AET33" s="137">
        <f>AEU5-AET32</f>
        <v>-22</v>
      </c>
      <c r="AFA33" s="1458" t="s">
        <v>21</v>
      </c>
      <c r="AFB33" s="145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322" t="s">
        <v>4</v>
      </c>
      <c r="O34" s="1323"/>
      <c r="P34" s="49"/>
      <c r="S34" s="360"/>
      <c r="X34" s="1322" t="s">
        <v>4</v>
      </c>
      <c r="Y34" s="1323"/>
      <c r="Z34" s="49"/>
      <c r="AH34" s="1322" t="s">
        <v>4</v>
      </c>
      <c r="AI34" s="1323"/>
      <c r="AJ34" s="49"/>
      <c r="AR34" s="1322" t="s">
        <v>4</v>
      </c>
      <c r="AS34" s="1323"/>
      <c r="AT34" s="49"/>
      <c r="AW34" s="74"/>
      <c r="AZ34" s="74"/>
      <c r="BB34" s="248" t="s">
        <v>4</v>
      </c>
      <c r="BC34" s="249"/>
      <c r="BD34" s="49"/>
      <c r="BL34" s="798" t="s">
        <v>4</v>
      </c>
      <c r="BM34" s="79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235" t="s">
        <v>4</v>
      </c>
      <c r="FS34" s="1236"/>
      <c r="FT34" s="49"/>
      <c r="GB34" s="1235" t="s">
        <v>4</v>
      </c>
      <c r="GC34" s="1236"/>
      <c r="GD34" s="49"/>
      <c r="GL34" s="1235" t="s">
        <v>4</v>
      </c>
      <c r="GM34" s="1236"/>
      <c r="GN34" s="49"/>
      <c r="GV34" s="887" t="s">
        <v>4</v>
      </c>
      <c r="GW34" s="888"/>
      <c r="GX34" s="49"/>
      <c r="HF34" s="887" t="s">
        <v>4</v>
      </c>
      <c r="HG34" s="888"/>
      <c r="HH34" s="49"/>
      <c r="HP34" s="887" t="s">
        <v>4</v>
      </c>
      <c r="HQ34" s="888"/>
      <c r="HR34" s="49">
        <v>0</v>
      </c>
      <c r="HZ34" s="887" t="s">
        <v>4</v>
      </c>
      <c r="IA34" s="888"/>
      <c r="IB34" s="49"/>
      <c r="IJ34" s="779" t="s">
        <v>4</v>
      </c>
      <c r="IK34" s="780"/>
      <c r="IL34" s="49"/>
      <c r="IT34" s="779" t="s">
        <v>4</v>
      </c>
      <c r="IU34" s="780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56" t="s">
        <v>4</v>
      </c>
      <c r="SB34" s="1457"/>
      <c r="SC34" s="49"/>
      <c r="SK34" s="1456" t="s">
        <v>4</v>
      </c>
      <c r="SL34" s="1457"/>
      <c r="SM34" s="49"/>
      <c r="SU34" s="1456" t="s">
        <v>4</v>
      </c>
      <c r="SV34" s="1457"/>
      <c r="SW34" s="49"/>
      <c r="TE34" s="1456" t="s">
        <v>4</v>
      </c>
      <c r="TF34" s="1457"/>
      <c r="TG34" s="49"/>
      <c r="TO34" s="1456" t="s">
        <v>4</v>
      </c>
      <c r="TP34" s="1457"/>
      <c r="TQ34" s="49"/>
      <c r="TY34" s="1456" t="s">
        <v>4</v>
      </c>
      <c r="TZ34" s="1457"/>
      <c r="UA34" s="49"/>
      <c r="UH34" s="1456" t="s">
        <v>4</v>
      </c>
      <c r="UI34" s="1457"/>
      <c r="UJ34" s="49"/>
      <c r="UQ34" s="1456" t="s">
        <v>4</v>
      </c>
      <c r="UR34" s="1457"/>
      <c r="US34" s="49"/>
      <c r="UZ34" s="1456" t="s">
        <v>4</v>
      </c>
      <c r="VA34" s="1457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56" t="s">
        <v>4</v>
      </c>
      <c r="WB34" s="1457"/>
      <c r="WC34" s="49"/>
      <c r="WJ34" s="1456" t="s">
        <v>4</v>
      </c>
      <c r="WK34" s="1457"/>
      <c r="WL34" s="49"/>
      <c r="WS34" s="1456" t="s">
        <v>4</v>
      </c>
      <c r="WT34" s="1457"/>
      <c r="WU34" s="49"/>
      <c r="XB34" s="1456" t="s">
        <v>4</v>
      </c>
      <c r="XC34" s="1457"/>
      <c r="XD34" s="49"/>
      <c r="XK34" s="1456" t="s">
        <v>4</v>
      </c>
      <c r="XL34" s="1457"/>
      <c r="XM34" s="49"/>
      <c r="XT34" s="1456" t="s">
        <v>4</v>
      </c>
      <c r="XU34" s="1457"/>
      <c r="XV34" s="49"/>
      <c r="YC34" s="1456" t="s">
        <v>4</v>
      </c>
      <c r="YD34" s="1457"/>
      <c r="YE34" s="49"/>
      <c r="YL34" s="1456" t="s">
        <v>4</v>
      </c>
      <c r="YM34" s="1457"/>
      <c r="YN34" s="49"/>
      <c r="YU34" s="1456" t="s">
        <v>4</v>
      </c>
      <c r="YV34" s="1457"/>
      <c r="YW34" s="49"/>
      <c r="ZD34" s="1456" t="s">
        <v>4</v>
      </c>
      <c r="ZE34" s="1457"/>
      <c r="ZF34" s="49"/>
      <c r="ZM34" s="1456" t="s">
        <v>4</v>
      </c>
      <c r="ZN34" s="1457"/>
      <c r="ZO34" s="49"/>
      <c r="ZV34" s="1456" t="s">
        <v>4</v>
      </c>
      <c r="ZW34" s="1457"/>
      <c r="ZX34" s="49"/>
      <c r="AAE34" s="1456" t="s">
        <v>4</v>
      </c>
      <c r="AAF34" s="1457"/>
      <c r="AAG34" s="49"/>
      <c r="AAN34" s="1456" t="s">
        <v>4</v>
      </c>
      <c r="AAO34" s="1457"/>
      <c r="AAP34" s="49"/>
      <c r="AAW34" s="1456" t="s">
        <v>4</v>
      </c>
      <c r="AAX34" s="1457"/>
      <c r="AAY34" s="49"/>
      <c r="ABF34" s="1456" t="s">
        <v>4</v>
      </c>
      <c r="ABG34" s="1457"/>
      <c r="ABH34" s="49"/>
      <c r="ABO34" s="1456" t="s">
        <v>4</v>
      </c>
      <c r="ABP34" s="1457"/>
      <c r="ABQ34" s="49"/>
      <c r="ABX34" s="1456" t="s">
        <v>4</v>
      </c>
      <c r="ABY34" s="1457"/>
      <c r="ABZ34" s="49"/>
      <c r="ACG34" s="1456" t="s">
        <v>4</v>
      </c>
      <c r="ACH34" s="1457"/>
      <c r="ACI34" s="49"/>
      <c r="ACP34" s="1456" t="s">
        <v>4</v>
      </c>
      <c r="ACQ34" s="1457"/>
      <c r="ACR34" s="49"/>
      <c r="ACY34" s="1456" t="s">
        <v>4</v>
      </c>
      <c r="ACZ34" s="1457"/>
      <c r="ADA34" s="49"/>
      <c r="ADH34" s="1456" t="s">
        <v>4</v>
      </c>
      <c r="ADI34" s="1457"/>
      <c r="ADJ34" s="49"/>
      <c r="ADQ34" s="1456" t="s">
        <v>4</v>
      </c>
      <c r="ADR34" s="1457"/>
      <c r="ADS34" s="49"/>
      <c r="ADZ34" s="1456" t="s">
        <v>4</v>
      </c>
      <c r="AEA34" s="1457"/>
      <c r="AEB34" s="49"/>
      <c r="AEI34" s="1456" t="s">
        <v>4</v>
      </c>
      <c r="AEJ34" s="1457"/>
      <c r="AEK34" s="49"/>
      <c r="AER34" s="1456" t="s">
        <v>4</v>
      </c>
      <c r="AES34" s="1457"/>
      <c r="AET34" s="49"/>
      <c r="AFA34" s="1456" t="s">
        <v>4</v>
      </c>
      <c r="AFB34" s="145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0"/>
      <c r="AW35" s="74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0"/>
      <c r="AW36" s="74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89" t="s">
        <v>74</v>
      </c>
      <c r="C4" s="124"/>
      <c r="D4" s="130"/>
      <c r="E4" s="172"/>
      <c r="F4" s="133"/>
      <c r="G4" s="38"/>
    </row>
    <row r="5" spans="1:15" ht="15.75" x14ac:dyDescent="0.25">
      <c r="A5" s="1470"/>
      <c r="B5" s="148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70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8" t="s">
        <v>21</v>
      </c>
      <c r="E31" s="145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58" t="s">
        <v>21</v>
      </c>
      <c r="E31" s="145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70" t="s">
        <v>103</v>
      </c>
      <c r="B5" s="1485" t="s">
        <v>104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70"/>
      <c r="B6" s="1486"/>
      <c r="C6" s="124"/>
      <c r="D6" s="145"/>
      <c r="E6" s="85"/>
      <c r="F6" s="72"/>
    </row>
    <row r="7" spans="1:11" ht="17.25" thickTop="1" thickBot="1" x14ac:dyDescent="0.3">
      <c r="A7" s="317"/>
      <c r="B7" s="7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7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22">
        <f>E4+E5+E6-F8</f>
        <v>0</v>
      </c>
      <c r="J8" s="417">
        <f>H8*F8</f>
        <v>0</v>
      </c>
    </row>
    <row r="9" spans="1:11" ht="15.75" x14ac:dyDescent="0.25">
      <c r="B9" s="657">
        <f>B8-C9</f>
        <v>0</v>
      </c>
      <c r="C9" s="15"/>
      <c r="D9" s="68">
        <v>0</v>
      </c>
      <c r="E9" s="231"/>
      <c r="F9" s="584">
        <f t="shared" si="0"/>
        <v>0</v>
      </c>
      <c r="G9" s="551"/>
      <c r="H9" s="552"/>
      <c r="I9" s="585">
        <f>I8-F9</f>
        <v>0</v>
      </c>
      <c r="J9" s="586">
        <f t="shared" ref="J9:J39" si="1">H9*F9</f>
        <v>0</v>
      </c>
    </row>
    <row r="10" spans="1:11" ht="15.75" x14ac:dyDescent="0.25">
      <c r="B10" s="657">
        <f t="shared" ref="B10:B39" si="2">B9-C10</f>
        <v>0</v>
      </c>
      <c r="C10" s="15"/>
      <c r="D10" s="68">
        <v>0</v>
      </c>
      <c r="E10" s="231"/>
      <c r="F10" s="584">
        <f t="shared" si="0"/>
        <v>0</v>
      </c>
      <c r="G10" s="551"/>
      <c r="H10" s="552"/>
      <c r="I10" s="585">
        <f t="shared" ref="I10:I38" si="3">I9-F10</f>
        <v>0</v>
      </c>
      <c r="J10" s="58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4">
        <f t="shared" si="0"/>
        <v>0</v>
      </c>
      <c r="G11" s="551"/>
      <c r="H11" s="552"/>
      <c r="I11" s="585">
        <f t="shared" si="3"/>
        <v>0</v>
      </c>
      <c r="J11" s="58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4">
        <f t="shared" si="0"/>
        <v>0</v>
      </c>
      <c r="G12" s="551"/>
      <c r="H12" s="552"/>
      <c r="I12" s="585">
        <f t="shared" si="3"/>
        <v>0</v>
      </c>
      <c r="J12" s="586">
        <f t="shared" si="1"/>
        <v>0</v>
      </c>
      <c r="K12" s="58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4">
        <f t="shared" si="0"/>
        <v>0</v>
      </c>
      <c r="G13" s="551"/>
      <c r="H13" s="552"/>
      <c r="I13" s="585">
        <f t="shared" si="3"/>
        <v>0</v>
      </c>
      <c r="J13" s="586">
        <f t="shared" si="1"/>
        <v>0</v>
      </c>
      <c r="K13" s="582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4">
        <f t="shared" si="0"/>
        <v>0</v>
      </c>
      <c r="G14" s="551"/>
      <c r="H14" s="552"/>
      <c r="I14" s="585">
        <f t="shared" si="3"/>
        <v>0</v>
      </c>
      <c r="J14" s="586">
        <f t="shared" si="1"/>
        <v>0</v>
      </c>
      <c r="K14" s="582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4">
        <f t="shared" si="0"/>
        <v>0</v>
      </c>
      <c r="G15" s="551"/>
      <c r="H15" s="552"/>
      <c r="I15" s="585">
        <f t="shared" si="3"/>
        <v>0</v>
      </c>
      <c r="J15" s="586">
        <f t="shared" si="1"/>
        <v>0</v>
      </c>
      <c r="K15" s="582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4">
        <f>D16</f>
        <v>0</v>
      </c>
      <c r="G16" s="551"/>
      <c r="H16" s="552"/>
      <c r="I16" s="585">
        <f t="shared" si="3"/>
        <v>0</v>
      </c>
      <c r="J16" s="586">
        <f t="shared" si="1"/>
        <v>0</v>
      </c>
      <c r="K16" s="582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4">
        <f>D17</f>
        <v>0</v>
      </c>
      <c r="G17" s="551"/>
      <c r="H17" s="552"/>
      <c r="I17" s="585">
        <f t="shared" si="3"/>
        <v>0</v>
      </c>
      <c r="J17" s="586">
        <f t="shared" si="1"/>
        <v>0</v>
      </c>
      <c r="K17" s="582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4">
        <f t="shared" ref="F18:F39" si="4">D18</f>
        <v>0</v>
      </c>
      <c r="G18" s="551"/>
      <c r="H18" s="552"/>
      <c r="I18" s="585">
        <f t="shared" si="3"/>
        <v>0</v>
      </c>
      <c r="J18" s="586">
        <f t="shared" si="1"/>
        <v>0</v>
      </c>
      <c r="K18" s="582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4">
        <f t="shared" si="4"/>
        <v>0</v>
      </c>
      <c r="G19" s="551"/>
      <c r="H19" s="552"/>
      <c r="I19" s="585">
        <f t="shared" si="3"/>
        <v>0</v>
      </c>
      <c r="J19" s="586">
        <f t="shared" si="1"/>
        <v>0</v>
      </c>
      <c r="K19" s="582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4">
        <f t="shared" si="4"/>
        <v>0</v>
      </c>
      <c r="G20" s="551"/>
      <c r="H20" s="552"/>
      <c r="I20" s="585">
        <f t="shared" si="3"/>
        <v>0</v>
      </c>
      <c r="J20" s="586">
        <f t="shared" si="1"/>
        <v>0</v>
      </c>
      <c r="K20" s="582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4">
        <f t="shared" si="4"/>
        <v>0</v>
      </c>
      <c r="G21" s="551"/>
      <c r="H21" s="552"/>
      <c r="I21" s="585">
        <f t="shared" si="3"/>
        <v>0</v>
      </c>
      <c r="J21" s="586">
        <f t="shared" si="1"/>
        <v>0</v>
      </c>
      <c r="K21" s="582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8" t="s">
        <v>21</v>
      </c>
      <c r="E42" s="1459"/>
      <c r="F42" s="137">
        <f>E4+E5-F40+E6</f>
        <v>0</v>
      </c>
    </row>
    <row r="43" spans="1:10" ht="15.75" thickBot="1" x14ac:dyDescent="0.3">
      <c r="A43" s="121"/>
      <c r="D43" s="826" t="s">
        <v>4</v>
      </c>
      <c r="E43" s="82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0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0" t="s">
        <v>311</v>
      </c>
      <c r="B1" s="1490"/>
      <c r="C1" s="1490"/>
      <c r="D1" s="1490"/>
      <c r="E1" s="1490"/>
      <c r="F1" s="1490"/>
      <c r="G1" s="1490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4"/>
      <c r="C4" s="230"/>
      <c r="D4" s="130"/>
      <c r="E4" s="354"/>
      <c r="F4" s="72"/>
      <c r="G4" s="932"/>
      <c r="H4" s="144"/>
      <c r="I4" s="366"/>
    </row>
    <row r="5" spans="1:10" ht="14.25" customHeight="1" x14ac:dyDescent="0.25">
      <c r="A5" s="1465" t="s">
        <v>95</v>
      </c>
      <c r="B5" s="1491" t="s">
        <v>116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465"/>
      <c r="B6" s="1491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1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111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7">
        <f>B9-C10</f>
        <v>460</v>
      </c>
      <c r="C10" s="611">
        <v>10</v>
      </c>
      <c r="D10" s="553">
        <f>C10*10</f>
        <v>100</v>
      </c>
      <c r="E10" s="633">
        <v>45045</v>
      </c>
      <c r="F10" s="550">
        <f t="shared" ref="F10:F86" si="0">D10</f>
        <v>100</v>
      </c>
      <c r="G10" s="551" t="s">
        <v>113</v>
      </c>
      <c r="H10" s="552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7">
        <f t="shared" ref="B11:B74" si="2">B10-C11</f>
        <v>459</v>
      </c>
      <c r="C11" s="611">
        <v>1</v>
      </c>
      <c r="D11" s="553">
        <f t="shared" ref="D11:D86" si="3">C11*10</f>
        <v>10</v>
      </c>
      <c r="E11" s="633">
        <v>45045</v>
      </c>
      <c r="F11" s="550">
        <f t="shared" si="0"/>
        <v>10</v>
      </c>
      <c r="G11" s="551" t="s">
        <v>114</v>
      </c>
      <c r="H11" s="552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7">
        <f t="shared" si="2"/>
        <v>458</v>
      </c>
      <c r="C12" s="611">
        <v>1</v>
      </c>
      <c r="D12" s="553">
        <f t="shared" si="3"/>
        <v>10</v>
      </c>
      <c r="E12" s="633">
        <v>45052</v>
      </c>
      <c r="F12" s="550">
        <f t="shared" si="0"/>
        <v>10</v>
      </c>
      <c r="G12" s="551" t="s">
        <v>120</v>
      </c>
      <c r="H12" s="552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5">
        <f t="shared" si="2"/>
        <v>448</v>
      </c>
      <c r="C13" s="611">
        <v>10</v>
      </c>
      <c r="D13" s="553">
        <f t="shared" si="3"/>
        <v>100</v>
      </c>
      <c r="E13" s="633">
        <v>45055</v>
      </c>
      <c r="F13" s="550">
        <f t="shared" si="0"/>
        <v>100</v>
      </c>
      <c r="G13" s="551" t="s">
        <v>122</v>
      </c>
      <c r="H13" s="552">
        <v>48</v>
      </c>
      <c r="I13" s="904">
        <f t="shared" si="4"/>
        <v>4480</v>
      </c>
      <c r="J13" s="59">
        <f t="shared" si="1"/>
        <v>4800</v>
      </c>
    </row>
    <row r="14" spans="1:10" x14ac:dyDescent="0.25">
      <c r="A14" s="74"/>
      <c r="B14" s="657">
        <f t="shared" si="2"/>
        <v>448</v>
      </c>
      <c r="C14" s="611"/>
      <c r="D14" s="553">
        <f t="shared" si="3"/>
        <v>0</v>
      </c>
      <c r="E14" s="938"/>
      <c r="F14" s="550">
        <f t="shared" si="0"/>
        <v>0</v>
      </c>
      <c r="G14" s="551"/>
      <c r="H14" s="552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7">
        <f t="shared" si="2"/>
        <v>440</v>
      </c>
      <c r="C15" s="611">
        <v>8</v>
      </c>
      <c r="D15" s="785">
        <f t="shared" si="3"/>
        <v>80</v>
      </c>
      <c r="E15" s="994">
        <v>45059</v>
      </c>
      <c r="F15" s="688">
        <f t="shared" si="0"/>
        <v>80</v>
      </c>
      <c r="G15" s="786" t="s">
        <v>123</v>
      </c>
      <c r="H15" s="787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7">
        <f t="shared" si="2"/>
        <v>430</v>
      </c>
      <c r="C16" s="611">
        <v>10</v>
      </c>
      <c r="D16" s="785">
        <f t="shared" si="3"/>
        <v>100</v>
      </c>
      <c r="E16" s="994">
        <v>45059</v>
      </c>
      <c r="F16" s="688">
        <f t="shared" si="0"/>
        <v>100</v>
      </c>
      <c r="G16" s="786" t="s">
        <v>124</v>
      </c>
      <c r="H16" s="787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7">
        <f t="shared" si="2"/>
        <v>422</v>
      </c>
      <c r="C17" s="611">
        <v>8</v>
      </c>
      <c r="D17" s="785">
        <f t="shared" si="3"/>
        <v>80</v>
      </c>
      <c r="E17" s="994">
        <v>45066</v>
      </c>
      <c r="F17" s="688">
        <f t="shared" si="0"/>
        <v>80</v>
      </c>
      <c r="G17" s="786" t="s">
        <v>126</v>
      </c>
      <c r="H17" s="787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7">
        <f t="shared" si="2"/>
        <v>412</v>
      </c>
      <c r="C18" s="611">
        <v>10</v>
      </c>
      <c r="D18" s="785">
        <f t="shared" si="3"/>
        <v>100</v>
      </c>
      <c r="E18" s="994">
        <v>45068</v>
      </c>
      <c r="F18" s="688">
        <f t="shared" si="0"/>
        <v>100</v>
      </c>
      <c r="G18" s="786" t="s">
        <v>127</v>
      </c>
      <c r="H18" s="787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5">
        <f t="shared" si="2"/>
        <v>404</v>
      </c>
      <c r="C19" s="611">
        <v>8</v>
      </c>
      <c r="D19" s="785">
        <f t="shared" si="3"/>
        <v>80</v>
      </c>
      <c r="E19" s="994">
        <v>45082</v>
      </c>
      <c r="F19" s="688">
        <f t="shared" si="0"/>
        <v>80</v>
      </c>
      <c r="G19" s="786" t="s">
        <v>130</v>
      </c>
      <c r="H19" s="787">
        <v>48</v>
      </c>
      <c r="I19" s="904">
        <f t="shared" si="4"/>
        <v>4040</v>
      </c>
      <c r="J19" s="59">
        <f t="shared" si="1"/>
        <v>3840</v>
      </c>
    </row>
    <row r="20" spans="1:10" x14ac:dyDescent="0.25">
      <c r="A20" s="74"/>
      <c r="B20" s="657">
        <f t="shared" si="2"/>
        <v>404</v>
      </c>
      <c r="C20" s="611"/>
      <c r="D20" s="785">
        <f t="shared" si="3"/>
        <v>0</v>
      </c>
      <c r="E20" s="994"/>
      <c r="F20" s="688">
        <f t="shared" si="0"/>
        <v>0</v>
      </c>
      <c r="G20" s="786"/>
      <c r="H20" s="787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7">
        <f t="shared" si="2"/>
        <v>399</v>
      </c>
      <c r="C21" s="611">
        <v>5</v>
      </c>
      <c r="D21" s="691">
        <f t="shared" si="3"/>
        <v>50</v>
      </c>
      <c r="E21" s="938">
        <v>45084</v>
      </c>
      <c r="F21" s="690">
        <f t="shared" si="0"/>
        <v>50</v>
      </c>
      <c r="G21" s="692" t="s">
        <v>133</v>
      </c>
      <c r="H21" s="693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7">
        <f t="shared" si="2"/>
        <v>394</v>
      </c>
      <c r="C22" s="611">
        <v>5</v>
      </c>
      <c r="D22" s="691">
        <f t="shared" si="3"/>
        <v>50</v>
      </c>
      <c r="E22" s="938">
        <v>45087</v>
      </c>
      <c r="F22" s="690">
        <f t="shared" si="0"/>
        <v>50</v>
      </c>
      <c r="G22" s="692" t="s">
        <v>134</v>
      </c>
      <c r="H22" s="693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7">
        <f t="shared" si="2"/>
        <v>392</v>
      </c>
      <c r="C23" s="611">
        <v>2</v>
      </c>
      <c r="D23" s="691">
        <f t="shared" si="3"/>
        <v>20</v>
      </c>
      <c r="E23" s="938">
        <v>45087</v>
      </c>
      <c r="F23" s="690">
        <f t="shared" si="0"/>
        <v>20</v>
      </c>
      <c r="G23" s="692" t="s">
        <v>136</v>
      </c>
      <c r="H23" s="693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7">
        <f t="shared" si="2"/>
        <v>386</v>
      </c>
      <c r="C24" s="611">
        <v>6</v>
      </c>
      <c r="D24" s="691">
        <f t="shared" si="3"/>
        <v>60</v>
      </c>
      <c r="E24" s="938">
        <v>45089</v>
      </c>
      <c r="F24" s="690">
        <f t="shared" si="0"/>
        <v>60</v>
      </c>
      <c r="G24" s="692" t="s">
        <v>135</v>
      </c>
      <c r="H24" s="693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7">
        <f t="shared" si="2"/>
        <v>382</v>
      </c>
      <c r="C25" s="611">
        <v>4</v>
      </c>
      <c r="D25" s="691">
        <f t="shared" si="3"/>
        <v>40</v>
      </c>
      <c r="E25" s="938">
        <v>45094</v>
      </c>
      <c r="F25" s="690">
        <f t="shared" si="0"/>
        <v>40</v>
      </c>
      <c r="G25" s="692" t="s">
        <v>137</v>
      </c>
      <c r="H25" s="693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7">
        <f t="shared" si="2"/>
        <v>352</v>
      </c>
      <c r="C26" s="611">
        <v>30</v>
      </c>
      <c r="D26" s="691">
        <f t="shared" si="3"/>
        <v>300</v>
      </c>
      <c r="E26" s="938">
        <v>45098</v>
      </c>
      <c r="F26" s="690">
        <f t="shared" si="0"/>
        <v>300</v>
      </c>
      <c r="G26" s="692" t="s">
        <v>138</v>
      </c>
      <c r="H26" s="1055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7">
        <f t="shared" si="2"/>
        <v>348</v>
      </c>
      <c r="C27" s="611">
        <v>4</v>
      </c>
      <c r="D27" s="691">
        <f t="shared" si="3"/>
        <v>40</v>
      </c>
      <c r="E27" s="938">
        <v>45099</v>
      </c>
      <c r="F27" s="690">
        <f t="shared" si="0"/>
        <v>40</v>
      </c>
      <c r="G27" s="692" t="s">
        <v>140</v>
      </c>
      <c r="H27" s="693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7">
        <f t="shared" si="2"/>
        <v>347</v>
      </c>
      <c r="C28" s="611">
        <v>1</v>
      </c>
      <c r="D28" s="691">
        <f t="shared" si="3"/>
        <v>10</v>
      </c>
      <c r="E28" s="938">
        <v>45100</v>
      </c>
      <c r="F28" s="690">
        <f t="shared" si="0"/>
        <v>10</v>
      </c>
      <c r="G28" s="692" t="s">
        <v>141</v>
      </c>
      <c r="H28" s="693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7">
        <f t="shared" si="2"/>
        <v>287</v>
      </c>
      <c r="C29" s="611">
        <v>60</v>
      </c>
      <c r="D29" s="691">
        <f t="shared" si="3"/>
        <v>600</v>
      </c>
      <c r="E29" s="938">
        <v>45104</v>
      </c>
      <c r="F29" s="690">
        <f t="shared" si="0"/>
        <v>600</v>
      </c>
      <c r="G29" s="692" t="s">
        <v>143</v>
      </c>
      <c r="H29" s="1055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7">
        <f t="shared" si="2"/>
        <v>283</v>
      </c>
      <c r="C30" s="611">
        <v>4</v>
      </c>
      <c r="D30" s="691">
        <f t="shared" si="3"/>
        <v>40</v>
      </c>
      <c r="E30" s="938">
        <v>45105</v>
      </c>
      <c r="F30" s="690">
        <f t="shared" si="0"/>
        <v>40</v>
      </c>
      <c r="G30" s="692" t="s">
        <v>144</v>
      </c>
      <c r="H30" s="693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5">
        <f t="shared" si="2"/>
        <v>278</v>
      </c>
      <c r="C31" s="611">
        <v>5</v>
      </c>
      <c r="D31" s="691">
        <f t="shared" si="3"/>
        <v>50</v>
      </c>
      <c r="E31" s="938">
        <v>45108</v>
      </c>
      <c r="F31" s="690">
        <f t="shared" si="0"/>
        <v>50</v>
      </c>
      <c r="G31" s="692" t="s">
        <v>145</v>
      </c>
      <c r="H31" s="693">
        <v>48</v>
      </c>
      <c r="I31" s="904">
        <f t="shared" si="4"/>
        <v>2780</v>
      </c>
      <c r="J31" s="59">
        <f t="shared" si="1"/>
        <v>2400</v>
      </c>
    </row>
    <row r="32" spans="1:10" x14ac:dyDescent="0.25">
      <c r="A32" s="74"/>
      <c r="B32" s="657">
        <f t="shared" si="2"/>
        <v>278</v>
      </c>
      <c r="C32" s="611"/>
      <c r="D32" s="691">
        <f t="shared" si="3"/>
        <v>0</v>
      </c>
      <c r="E32" s="938"/>
      <c r="F32" s="690">
        <f t="shared" si="0"/>
        <v>0</v>
      </c>
      <c r="G32" s="692"/>
      <c r="H32" s="693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7">
        <f t="shared" si="2"/>
        <v>273</v>
      </c>
      <c r="C33" s="611">
        <v>5</v>
      </c>
      <c r="D33" s="1089">
        <f t="shared" si="3"/>
        <v>50</v>
      </c>
      <c r="E33" s="1090">
        <v>45110</v>
      </c>
      <c r="F33" s="1091">
        <f t="shared" si="0"/>
        <v>50</v>
      </c>
      <c r="G33" s="1092" t="s">
        <v>150</v>
      </c>
      <c r="H33" s="1093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7">
        <f t="shared" si="2"/>
        <v>270</v>
      </c>
      <c r="C34" s="611">
        <v>3</v>
      </c>
      <c r="D34" s="1089">
        <f t="shared" si="3"/>
        <v>30</v>
      </c>
      <c r="E34" s="1090">
        <v>45113</v>
      </c>
      <c r="F34" s="1091">
        <f t="shared" si="0"/>
        <v>30</v>
      </c>
      <c r="G34" s="1092" t="s">
        <v>151</v>
      </c>
      <c r="H34" s="1093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7">
        <f t="shared" si="2"/>
        <v>262</v>
      </c>
      <c r="C35" s="611">
        <v>8</v>
      </c>
      <c r="D35" s="1089">
        <f t="shared" si="3"/>
        <v>80</v>
      </c>
      <c r="E35" s="1090">
        <v>45117</v>
      </c>
      <c r="F35" s="1091">
        <f t="shared" si="0"/>
        <v>80</v>
      </c>
      <c r="G35" s="1092" t="s">
        <v>154</v>
      </c>
      <c r="H35" s="1093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7">
        <f t="shared" si="2"/>
        <v>257</v>
      </c>
      <c r="C36" s="611">
        <v>5</v>
      </c>
      <c r="D36" s="1089">
        <f t="shared" si="3"/>
        <v>50</v>
      </c>
      <c r="E36" s="1090">
        <v>45118</v>
      </c>
      <c r="F36" s="1091">
        <f t="shared" si="0"/>
        <v>50</v>
      </c>
      <c r="G36" s="1092" t="s">
        <v>155</v>
      </c>
      <c r="H36" s="1093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7">
        <f t="shared" si="2"/>
        <v>256</v>
      </c>
      <c r="C37" s="611">
        <v>1</v>
      </c>
      <c r="D37" s="1089">
        <f t="shared" si="3"/>
        <v>10</v>
      </c>
      <c r="E37" s="1090">
        <v>45119</v>
      </c>
      <c r="F37" s="1091">
        <f t="shared" si="0"/>
        <v>10</v>
      </c>
      <c r="G37" s="1092" t="s">
        <v>157</v>
      </c>
      <c r="H37" s="1093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7">
        <f t="shared" si="2"/>
        <v>254</v>
      </c>
      <c r="C38" s="564">
        <v>2</v>
      </c>
      <c r="D38" s="1089">
        <f t="shared" si="3"/>
        <v>20</v>
      </c>
      <c r="E38" s="1094">
        <v>45121</v>
      </c>
      <c r="F38" s="1091">
        <f t="shared" si="0"/>
        <v>20</v>
      </c>
      <c r="G38" s="1092" t="s">
        <v>158</v>
      </c>
      <c r="H38" s="1093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7">
        <f t="shared" si="2"/>
        <v>244</v>
      </c>
      <c r="C39" s="564">
        <v>10</v>
      </c>
      <c r="D39" s="1089">
        <f t="shared" si="3"/>
        <v>100</v>
      </c>
      <c r="E39" s="1094">
        <v>45122</v>
      </c>
      <c r="F39" s="1091">
        <f t="shared" si="0"/>
        <v>100</v>
      </c>
      <c r="G39" s="1092" t="s">
        <v>160</v>
      </c>
      <c r="H39" s="1093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7">
        <f t="shared" si="2"/>
        <v>239</v>
      </c>
      <c r="C40" s="564">
        <v>5</v>
      </c>
      <c r="D40" s="1089">
        <f t="shared" si="3"/>
        <v>50</v>
      </c>
      <c r="E40" s="1094">
        <v>45122</v>
      </c>
      <c r="F40" s="1091">
        <f t="shared" si="0"/>
        <v>50</v>
      </c>
      <c r="G40" s="1092" t="s">
        <v>161</v>
      </c>
      <c r="H40" s="1093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7">
        <f t="shared" si="2"/>
        <v>231</v>
      </c>
      <c r="C41" s="611">
        <v>8</v>
      </c>
      <c r="D41" s="1089">
        <f t="shared" si="3"/>
        <v>80</v>
      </c>
      <c r="E41" s="1094">
        <v>45125</v>
      </c>
      <c r="F41" s="1091">
        <f t="shared" si="0"/>
        <v>80</v>
      </c>
      <c r="G41" s="1092" t="s">
        <v>162</v>
      </c>
      <c r="H41" s="1093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7">
        <f t="shared" si="2"/>
        <v>181</v>
      </c>
      <c r="C42" s="611">
        <v>50</v>
      </c>
      <c r="D42" s="1089">
        <f t="shared" si="3"/>
        <v>500</v>
      </c>
      <c r="E42" s="1094">
        <v>45125</v>
      </c>
      <c r="F42" s="1091">
        <f t="shared" si="0"/>
        <v>500</v>
      </c>
      <c r="G42" s="1092" t="s">
        <v>163</v>
      </c>
      <c r="H42" s="1093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7">
        <f t="shared" si="2"/>
        <v>175</v>
      </c>
      <c r="C43" s="611">
        <v>6</v>
      </c>
      <c r="D43" s="1089">
        <f t="shared" si="3"/>
        <v>60</v>
      </c>
      <c r="E43" s="1094">
        <v>45128</v>
      </c>
      <c r="F43" s="1091">
        <f t="shared" si="0"/>
        <v>60</v>
      </c>
      <c r="G43" s="1092" t="s">
        <v>164</v>
      </c>
      <c r="H43" s="1093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7">
        <f t="shared" si="2"/>
        <v>172</v>
      </c>
      <c r="C44" s="611">
        <v>3</v>
      </c>
      <c r="D44" s="1089">
        <f t="shared" si="3"/>
        <v>30</v>
      </c>
      <c r="E44" s="1094">
        <v>45129</v>
      </c>
      <c r="F44" s="1091">
        <f t="shared" si="0"/>
        <v>30</v>
      </c>
      <c r="G44" s="1092" t="s">
        <v>165</v>
      </c>
      <c r="H44" s="1093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7">
        <f t="shared" si="2"/>
        <v>166</v>
      </c>
      <c r="C45" s="611">
        <v>6</v>
      </c>
      <c r="D45" s="1089">
        <f t="shared" si="3"/>
        <v>60</v>
      </c>
      <c r="E45" s="1094">
        <v>45129</v>
      </c>
      <c r="F45" s="1091">
        <f t="shared" si="0"/>
        <v>60</v>
      </c>
      <c r="G45" s="1092" t="s">
        <v>166</v>
      </c>
      <c r="H45" s="1093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7">
        <f t="shared" si="2"/>
        <v>165</v>
      </c>
      <c r="C46" s="611">
        <v>1</v>
      </c>
      <c r="D46" s="1089">
        <f t="shared" si="3"/>
        <v>10</v>
      </c>
      <c r="E46" s="1094">
        <v>45129</v>
      </c>
      <c r="F46" s="1091">
        <f t="shared" si="0"/>
        <v>10</v>
      </c>
      <c r="G46" s="1092" t="s">
        <v>167</v>
      </c>
      <c r="H46" s="1093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7">
        <f t="shared" si="2"/>
        <v>159</v>
      </c>
      <c r="C47" s="611">
        <v>6</v>
      </c>
      <c r="D47" s="1089">
        <f t="shared" si="3"/>
        <v>60</v>
      </c>
      <c r="E47" s="1094">
        <v>45131</v>
      </c>
      <c r="F47" s="1091">
        <f t="shared" si="0"/>
        <v>60</v>
      </c>
      <c r="G47" s="1092" t="s">
        <v>168</v>
      </c>
      <c r="H47" s="1093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7">
        <f t="shared" si="2"/>
        <v>151</v>
      </c>
      <c r="C48" s="611">
        <v>8</v>
      </c>
      <c r="D48" s="1089">
        <f t="shared" si="3"/>
        <v>80</v>
      </c>
      <c r="E48" s="1094">
        <v>45134</v>
      </c>
      <c r="F48" s="1091">
        <f t="shared" si="0"/>
        <v>80</v>
      </c>
      <c r="G48" s="1092" t="s">
        <v>172</v>
      </c>
      <c r="H48" s="1093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7">
        <f t="shared" si="2"/>
        <v>147</v>
      </c>
      <c r="C49" s="611">
        <v>4</v>
      </c>
      <c r="D49" s="1089">
        <f t="shared" si="3"/>
        <v>40</v>
      </c>
      <c r="E49" s="1094">
        <v>45136</v>
      </c>
      <c r="F49" s="1091">
        <f t="shared" si="0"/>
        <v>40</v>
      </c>
      <c r="G49" s="1092" t="s">
        <v>177</v>
      </c>
      <c r="H49" s="1093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7">
        <f t="shared" si="2"/>
        <v>146</v>
      </c>
      <c r="C50" s="611">
        <v>1</v>
      </c>
      <c r="D50" s="1089">
        <f t="shared" si="3"/>
        <v>10</v>
      </c>
      <c r="E50" s="1094">
        <v>45136</v>
      </c>
      <c r="F50" s="1091">
        <f t="shared" si="0"/>
        <v>10</v>
      </c>
      <c r="G50" s="1092" t="s">
        <v>178</v>
      </c>
      <c r="H50" s="1093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5">
        <f t="shared" si="2"/>
        <v>146</v>
      </c>
      <c r="C51" s="611"/>
      <c r="D51" s="1089">
        <f t="shared" si="3"/>
        <v>0</v>
      </c>
      <c r="E51" s="1094"/>
      <c r="F51" s="1091">
        <f t="shared" si="0"/>
        <v>0</v>
      </c>
      <c r="G51" s="1092"/>
      <c r="H51" s="1093"/>
      <c r="I51" s="904">
        <f t="shared" si="5"/>
        <v>1460</v>
      </c>
      <c r="J51" s="59">
        <f t="shared" si="6"/>
        <v>0</v>
      </c>
    </row>
    <row r="52" spans="1:10" ht="15.75" x14ac:dyDescent="0.25">
      <c r="A52" s="19"/>
      <c r="B52" s="657">
        <f t="shared" si="2"/>
        <v>145</v>
      </c>
      <c r="C52" s="611">
        <v>1</v>
      </c>
      <c r="D52" s="1202">
        <f t="shared" si="3"/>
        <v>10</v>
      </c>
      <c r="E52" s="1203">
        <v>45138</v>
      </c>
      <c r="F52" s="1204">
        <f t="shared" si="0"/>
        <v>10</v>
      </c>
      <c r="G52" s="1205" t="s">
        <v>198</v>
      </c>
      <c r="H52" s="1132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7">
        <f t="shared" si="2"/>
        <v>135</v>
      </c>
      <c r="C53" s="611">
        <v>10</v>
      </c>
      <c r="D53" s="1202">
        <f t="shared" si="3"/>
        <v>100</v>
      </c>
      <c r="E53" s="1203">
        <v>45139</v>
      </c>
      <c r="F53" s="1204">
        <f t="shared" si="0"/>
        <v>100</v>
      </c>
      <c r="G53" s="1205" t="s">
        <v>199</v>
      </c>
      <c r="H53" s="1132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7">
        <f t="shared" si="2"/>
        <v>125</v>
      </c>
      <c r="C54" s="611">
        <v>10</v>
      </c>
      <c r="D54" s="1202">
        <f t="shared" si="3"/>
        <v>100</v>
      </c>
      <c r="E54" s="1203">
        <v>45141</v>
      </c>
      <c r="F54" s="1204">
        <f t="shared" si="0"/>
        <v>100</v>
      </c>
      <c r="G54" s="1205" t="s">
        <v>202</v>
      </c>
      <c r="H54" s="1132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7">
        <f t="shared" si="2"/>
        <v>119</v>
      </c>
      <c r="C55" s="611">
        <v>6</v>
      </c>
      <c r="D55" s="1202">
        <f t="shared" si="3"/>
        <v>60</v>
      </c>
      <c r="E55" s="1203">
        <v>45142</v>
      </c>
      <c r="F55" s="1204">
        <f t="shared" si="0"/>
        <v>60</v>
      </c>
      <c r="G55" s="1205" t="s">
        <v>208</v>
      </c>
      <c r="H55" s="1132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7">
        <f t="shared" si="2"/>
        <v>113</v>
      </c>
      <c r="C56" s="611">
        <v>6</v>
      </c>
      <c r="D56" s="1202">
        <f t="shared" si="3"/>
        <v>60</v>
      </c>
      <c r="E56" s="1203">
        <v>45143</v>
      </c>
      <c r="F56" s="1204">
        <f t="shared" si="0"/>
        <v>60</v>
      </c>
      <c r="G56" s="1205" t="s">
        <v>209</v>
      </c>
      <c r="H56" s="1132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7">
        <f t="shared" si="2"/>
        <v>107</v>
      </c>
      <c r="C57" s="611">
        <v>6</v>
      </c>
      <c r="D57" s="1202">
        <f t="shared" si="3"/>
        <v>60</v>
      </c>
      <c r="E57" s="1203">
        <v>45145</v>
      </c>
      <c r="F57" s="1204">
        <f t="shared" si="0"/>
        <v>60</v>
      </c>
      <c r="G57" s="1205" t="s">
        <v>206</v>
      </c>
      <c r="H57" s="1132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7">
        <f t="shared" si="2"/>
        <v>99</v>
      </c>
      <c r="C58" s="611">
        <v>8</v>
      </c>
      <c r="D58" s="1202">
        <f t="shared" si="3"/>
        <v>80</v>
      </c>
      <c r="E58" s="1203">
        <v>45146</v>
      </c>
      <c r="F58" s="1204">
        <f t="shared" si="0"/>
        <v>80</v>
      </c>
      <c r="G58" s="1205" t="s">
        <v>215</v>
      </c>
      <c r="H58" s="1132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7">
        <f t="shared" si="2"/>
        <v>89</v>
      </c>
      <c r="C59" s="611">
        <v>10</v>
      </c>
      <c r="D59" s="1202">
        <f t="shared" si="3"/>
        <v>100</v>
      </c>
      <c r="E59" s="1203">
        <v>45151</v>
      </c>
      <c r="F59" s="1204">
        <f t="shared" si="0"/>
        <v>100</v>
      </c>
      <c r="G59" s="1205" t="s">
        <v>225</v>
      </c>
      <c r="H59" s="1132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7">
        <f t="shared" si="2"/>
        <v>81</v>
      </c>
      <c r="C60" s="611">
        <v>8</v>
      </c>
      <c r="D60" s="1202">
        <f t="shared" si="3"/>
        <v>80</v>
      </c>
      <c r="E60" s="1203">
        <v>45152</v>
      </c>
      <c r="F60" s="1204">
        <f t="shared" si="0"/>
        <v>80</v>
      </c>
      <c r="G60" s="1205" t="s">
        <v>229</v>
      </c>
      <c r="H60" s="1132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7">
        <f t="shared" si="2"/>
        <v>76</v>
      </c>
      <c r="C61" s="611">
        <v>5</v>
      </c>
      <c r="D61" s="1202">
        <f t="shared" si="3"/>
        <v>50</v>
      </c>
      <c r="E61" s="1203">
        <v>45155</v>
      </c>
      <c r="F61" s="1204">
        <f t="shared" si="0"/>
        <v>50</v>
      </c>
      <c r="G61" s="1205" t="s">
        <v>242</v>
      </c>
      <c r="H61" s="1132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7">
        <f t="shared" si="2"/>
        <v>70</v>
      </c>
      <c r="C62" s="611">
        <v>6</v>
      </c>
      <c r="D62" s="1202">
        <f t="shared" si="3"/>
        <v>60</v>
      </c>
      <c r="E62" s="1203">
        <v>45156</v>
      </c>
      <c r="F62" s="1204">
        <f t="shared" si="0"/>
        <v>60</v>
      </c>
      <c r="G62" s="1205" t="s">
        <v>244</v>
      </c>
      <c r="H62" s="1132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7">
        <f t="shared" si="2"/>
        <v>62</v>
      </c>
      <c r="C63" s="611">
        <v>8</v>
      </c>
      <c r="D63" s="1202">
        <f t="shared" si="3"/>
        <v>80</v>
      </c>
      <c r="E63" s="1203">
        <v>45157</v>
      </c>
      <c r="F63" s="1204">
        <f t="shared" si="0"/>
        <v>80</v>
      </c>
      <c r="G63" s="1205" t="s">
        <v>246</v>
      </c>
      <c r="H63" s="1132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7">
        <f t="shared" si="2"/>
        <v>57</v>
      </c>
      <c r="C64" s="611">
        <v>5</v>
      </c>
      <c r="D64" s="1202">
        <f t="shared" si="3"/>
        <v>50</v>
      </c>
      <c r="E64" s="1203">
        <v>45160</v>
      </c>
      <c r="F64" s="1204">
        <f t="shared" si="0"/>
        <v>50</v>
      </c>
      <c r="G64" s="1205" t="s">
        <v>257</v>
      </c>
      <c r="H64" s="1132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7">
        <f t="shared" si="2"/>
        <v>51</v>
      </c>
      <c r="C65" s="611">
        <v>6</v>
      </c>
      <c r="D65" s="1202">
        <f t="shared" si="3"/>
        <v>60</v>
      </c>
      <c r="E65" s="1203">
        <v>45163</v>
      </c>
      <c r="F65" s="1204">
        <f t="shared" si="0"/>
        <v>60</v>
      </c>
      <c r="G65" s="1205" t="s">
        <v>261</v>
      </c>
      <c r="H65" s="1132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7">
        <f t="shared" si="2"/>
        <v>43</v>
      </c>
      <c r="C66" s="611">
        <v>8</v>
      </c>
      <c r="D66" s="1202">
        <f t="shared" si="3"/>
        <v>80</v>
      </c>
      <c r="E66" s="1203">
        <v>45166</v>
      </c>
      <c r="F66" s="1204">
        <f t="shared" si="0"/>
        <v>80</v>
      </c>
      <c r="G66" s="1205" t="s">
        <v>270</v>
      </c>
      <c r="H66" s="1132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7">
        <f t="shared" si="2"/>
        <v>39</v>
      </c>
      <c r="C67" s="611">
        <v>4</v>
      </c>
      <c r="D67" s="1202">
        <f t="shared" si="3"/>
        <v>40</v>
      </c>
      <c r="E67" s="1203">
        <v>45171</v>
      </c>
      <c r="F67" s="1204">
        <f t="shared" si="0"/>
        <v>40</v>
      </c>
      <c r="G67" s="1205" t="s">
        <v>305</v>
      </c>
      <c r="H67" s="1132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15">
        <f t="shared" si="2"/>
        <v>39</v>
      </c>
      <c r="C68" s="611"/>
      <c r="D68" s="1202">
        <f t="shared" si="3"/>
        <v>0</v>
      </c>
      <c r="E68" s="1203"/>
      <c r="F68" s="1204">
        <f t="shared" si="0"/>
        <v>0</v>
      </c>
      <c r="G68" s="1205"/>
      <c r="H68" s="1132"/>
      <c r="I68" s="904">
        <f t="shared" si="5"/>
        <v>390</v>
      </c>
      <c r="J68" s="59">
        <f t="shared" si="1"/>
        <v>0</v>
      </c>
    </row>
    <row r="69" spans="1:10" ht="15.75" x14ac:dyDescent="0.25">
      <c r="B69" s="657">
        <f t="shared" si="2"/>
        <v>39</v>
      </c>
      <c r="C69" s="611"/>
      <c r="D69" s="1390">
        <f t="shared" si="3"/>
        <v>0</v>
      </c>
      <c r="E69" s="1391"/>
      <c r="F69" s="1392">
        <f t="shared" si="0"/>
        <v>0</v>
      </c>
      <c r="G69" s="1393"/>
      <c r="H69" s="1394"/>
      <c r="I69" s="1185">
        <f t="shared" si="5"/>
        <v>390</v>
      </c>
      <c r="J69" s="59">
        <f t="shared" si="1"/>
        <v>0</v>
      </c>
    </row>
    <row r="70" spans="1:10" ht="15.75" x14ac:dyDescent="0.25">
      <c r="B70" s="657">
        <f t="shared" si="2"/>
        <v>39</v>
      </c>
      <c r="C70" s="611"/>
      <c r="D70" s="1390">
        <f t="shared" si="3"/>
        <v>0</v>
      </c>
      <c r="E70" s="1391"/>
      <c r="F70" s="1392">
        <f t="shared" si="0"/>
        <v>0</v>
      </c>
      <c r="G70" s="1393"/>
      <c r="H70" s="1394"/>
      <c r="I70" s="1185">
        <f t="shared" si="5"/>
        <v>390</v>
      </c>
      <c r="J70" s="59">
        <f t="shared" si="1"/>
        <v>0</v>
      </c>
    </row>
    <row r="71" spans="1:10" ht="15.75" x14ac:dyDescent="0.25">
      <c r="B71" s="657">
        <f t="shared" si="2"/>
        <v>39</v>
      </c>
      <c r="C71" s="611"/>
      <c r="D71" s="1390">
        <f t="shared" si="3"/>
        <v>0</v>
      </c>
      <c r="E71" s="1391"/>
      <c r="F71" s="1392">
        <f t="shared" si="0"/>
        <v>0</v>
      </c>
      <c r="G71" s="1393"/>
      <c r="H71" s="1394"/>
      <c r="I71" s="1185">
        <f t="shared" si="5"/>
        <v>390</v>
      </c>
      <c r="J71" s="59">
        <f t="shared" si="1"/>
        <v>0</v>
      </c>
    </row>
    <row r="72" spans="1:10" ht="15.75" x14ac:dyDescent="0.25">
      <c r="B72" s="657">
        <f t="shared" si="2"/>
        <v>39</v>
      </c>
      <c r="C72" s="611"/>
      <c r="D72" s="1390">
        <f t="shared" si="3"/>
        <v>0</v>
      </c>
      <c r="E72" s="1391"/>
      <c r="F72" s="1392">
        <f t="shared" si="0"/>
        <v>0</v>
      </c>
      <c r="G72" s="1393"/>
      <c r="H72" s="1394"/>
      <c r="I72" s="1185">
        <f t="shared" si="5"/>
        <v>390</v>
      </c>
      <c r="J72" s="59">
        <f t="shared" si="1"/>
        <v>0</v>
      </c>
    </row>
    <row r="73" spans="1:10" ht="15.75" x14ac:dyDescent="0.25">
      <c r="B73" s="657">
        <f t="shared" si="2"/>
        <v>39</v>
      </c>
      <c r="C73" s="611"/>
      <c r="D73" s="1390">
        <f t="shared" si="3"/>
        <v>0</v>
      </c>
      <c r="E73" s="1391"/>
      <c r="F73" s="1392">
        <f t="shared" si="0"/>
        <v>0</v>
      </c>
      <c r="G73" s="1393"/>
      <c r="H73" s="1394"/>
      <c r="I73" s="1185">
        <f t="shared" si="5"/>
        <v>390</v>
      </c>
      <c r="J73" s="59">
        <f t="shared" si="1"/>
        <v>0</v>
      </c>
    </row>
    <row r="74" spans="1:10" ht="15.75" x14ac:dyDescent="0.25">
      <c r="B74" s="657">
        <f t="shared" si="2"/>
        <v>39</v>
      </c>
      <c r="C74" s="611"/>
      <c r="D74" s="1390">
        <f t="shared" si="3"/>
        <v>0</v>
      </c>
      <c r="E74" s="1391"/>
      <c r="F74" s="1392">
        <f t="shared" si="0"/>
        <v>0</v>
      </c>
      <c r="G74" s="1393"/>
      <c r="H74" s="1394"/>
      <c r="I74" s="1185">
        <f t="shared" si="5"/>
        <v>390</v>
      </c>
      <c r="J74" s="59">
        <f t="shared" ref="J74:J85" si="7">H74*F74</f>
        <v>0</v>
      </c>
    </row>
    <row r="75" spans="1:10" ht="15.75" x14ac:dyDescent="0.25">
      <c r="B75" s="657">
        <f t="shared" ref="B75:B86" si="8">B74-C75</f>
        <v>39</v>
      </c>
      <c r="C75" s="611"/>
      <c r="D75" s="1390">
        <f t="shared" si="3"/>
        <v>0</v>
      </c>
      <c r="E75" s="1391"/>
      <c r="F75" s="1392">
        <f t="shared" si="0"/>
        <v>0</v>
      </c>
      <c r="G75" s="1393"/>
      <c r="H75" s="1394"/>
      <c r="I75" s="1185">
        <f t="shared" si="5"/>
        <v>390</v>
      </c>
      <c r="J75" s="59">
        <f t="shared" si="7"/>
        <v>0</v>
      </c>
    </row>
    <row r="76" spans="1:10" ht="15.75" x14ac:dyDescent="0.25">
      <c r="B76" s="657">
        <f t="shared" si="8"/>
        <v>39</v>
      </c>
      <c r="C76" s="611"/>
      <c r="D76" s="1390">
        <f t="shared" si="3"/>
        <v>0</v>
      </c>
      <c r="E76" s="1391"/>
      <c r="F76" s="1392">
        <f t="shared" si="0"/>
        <v>0</v>
      </c>
      <c r="G76" s="1393"/>
      <c r="H76" s="1394"/>
      <c r="I76" s="1185">
        <f t="shared" si="5"/>
        <v>390</v>
      </c>
      <c r="J76" s="59">
        <f t="shared" si="7"/>
        <v>0</v>
      </c>
    </row>
    <row r="77" spans="1:10" ht="15.75" x14ac:dyDescent="0.25">
      <c r="B77" s="657">
        <f t="shared" si="8"/>
        <v>39</v>
      </c>
      <c r="C77" s="611"/>
      <c r="D77" s="1390">
        <f t="shared" si="3"/>
        <v>0</v>
      </c>
      <c r="E77" s="1391"/>
      <c r="F77" s="1392">
        <f t="shared" si="0"/>
        <v>0</v>
      </c>
      <c r="G77" s="1393"/>
      <c r="H77" s="1394"/>
      <c r="I77" s="1185">
        <f t="shared" si="5"/>
        <v>390</v>
      </c>
      <c r="J77" s="59">
        <f t="shared" si="7"/>
        <v>0</v>
      </c>
    </row>
    <row r="78" spans="1:10" ht="15.75" x14ac:dyDescent="0.25">
      <c r="B78" s="657">
        <f t="shared" si="8"/>
        <v>39</v>
      </c>
      <c r="C78" s="611"/>
      <c r="D78" s="1390">
        <f t="shared" si="3"/>
        <v>0</v>
      </c>
      <c r="E78" s="1391"/>
      <c r="F78" s="1392">
        <f t="shared" si="0"/>
        <v>0</v>
      </c>
      <c r="G78" s="1393"/>
      <c r="H78" s="1394"/>
      <c r="I78" s="1185">
        <f t="shared" si="5"/>
        <v>390</v>
      </c>
      <c r="J78" s="59">
        <f t="shared" si="7"/>
        <v>0</v>
      </c>
    </row>
    <row r="79" spans="1:10" ht="15.75" x14ac:dyDescent="0.25">
      <c r="B79" s="657">
        <f t="shared" si="8"/>
        <v>39</v>
      </c>
      <c r="C79" s="611"/>
      <c r="D79" s="1390">
        <f t="shared" si="3"/>
        <v>0</v>
      </c>
      <c r="E79" s="1391"/>
      <c r="F79" s="1392">
        <f t="shared" si="0"/>
        <v>0</v>
      </c>
      <c r="G79" s="1393"/>
      <c r="H79" s="1394"/>
      <c r="I79" s="1185">
        <f t="shared" si="5"/>
        <v>390</v>
      </c>
      <c r="J79" s="59">
        <f t="shared" si="7"/>
        <v>0</v>
      </c>
    </row>
    <row r="80" spans="1:10" ht="15.75" x14ac:dyDescent="0.25">
      <c r="B80" s="657">
        <f t="shared" si="8"/>
        <v>39</v>
      </c>
      <c r="C80" s="611"/>
      <c r="D80" s="1390">
        <f t="shared" si="3"/>
        <v>0</v>
      </c>
      <c r="E80" s="1391"/>
      <c r="F80" s="1392">
        <f t="shared" si="0"/>
        <v>0</v>
      </c>
      <c r="G80" s="1393"/>
      <c r="H80" s="1394"/>
      <c r="I80" s="1185">
        <f t="shared" si="5"/>
        <v>390</v>
      </c>
      <c r="J80" s="59">
        <f t="shared" si="7"/>
        <v>0</v>
      </c>
    </row>
    <row r="81" spans="1:10" ht="15.75" x14ac:dyDescent="0.25">
      <c r="B81" s="657">
        <f t="shared" si="8"/>
        <v>39</v>
      </c>
      <c r="C81" s="611"/>
      <c r="D81" s="1390">
        <f t="shared" si="3"/>
        <v>0</v>
      </c>
      <c r="E81" s="1391"/>
      <c r="F81" s="1392">
        <f t="shared" si="0"/>
        <v>0</v>
      </c>
      <c r="G81" s="1393"/>
      <c r="H81" s="1394"/>
      <c r="I81" s="1185">
        <f t="shared" si="5"/>
        <v>390</v>
      </c>
      <c r="J81" s="59">
        <f t="shared" si="7"/>
        <v>0</v>
      </c>
    </row>
    <row r="82" spans="1:10" ht="15.75" x14ac:dyDescent="0.25">
      <c r="B82" s="657">
        <f t="shared" si="8"/>
        <v>39</v>
      </c>
      <c r="C82" s="611"/>
      <c r="D82" s="1390">
        <f t="shared" si="3"/>
        <v>0</v>
      </c>
      <c r="E82" s="1391"/>
      <c r="F82" s="1392">
        <f t="shared" si="0"/>
        <v>0</v>
      </c>
      <c r="G82" s="1393"/>
      <c r="H82" s="1394"/>
      <c r="I82" s="1185">
        <f t="shared" si="5"/>
        <v>390</v>
      </c>
      <c r="J82" s="59">
        <f t="shared" si="7"/>
        <v>0</v>
      </c>
    </row>
    <row r="83" spans="1:10" ht="15.75" x14ac:dyDescent="0.25">
      <c r="B83" s="657">
        <f t="shared" si="8"/>
        <v>39</v>
      </c>
      <c r="C83" s="611"/>
      <c r="D83" s="1390">
        <f t="shared" si="3"/>
        <v>0</v>
      </c>
      <c r="E83" s="1391"/>
      <c r="F83" s="1392">
        <f t="shared" si="0"/>
        <v>0</v>
      </c>
      <c r="G83" s="1393"/>
      <c r="H83" s="1394"/>
      <c r="I83" s="1185">
        <f t="shared" si="5"/>
        <v>390</v>
      </c>
      <c r="J83" s="59">
        <f t="shared" si="7"/>
        <v>0</v>
      </c>
    </row>
    <row r="84" spans="1:10" ht="15.75" x14ac:dyDescent="0.25">
      <c r="B84" s="657">
        <f t="shared" si="8"/>
        <v>39</v>
      </c>
      <c r="C84" s="611"/>
      <c r="D84" s="1202">
        <f t="shared" si="3"/>
        <v>0</v>
      </c>
      <c r="E84" s="1203"/>
      <c r="F84" s="1204">
        <f t="shared" si="0"/>
        <v>0</v>
      </c>
      <c r="G84" s="1205"/>
      <c r="H84" s="1132"/>
      <c r="I84" s="230">
        <f t="shared" si="5"/>
        <v>390</v>
      </c>
      <c r="J84" s="59">
        <f t="shared" si="7"/>
        <v>0</v>
      </c>
    </row>
    <row r="85" spans="1:10" ht="15.75" x14ac:dyDescent="0.25">
      <c r="B85" s="657">
        <f t="shared" si="8"/>
        <v>39</v>
      </c>
      <c r="C85" s="611"/>
      <c r="D85" s="1202">
        <f t="shared" si="3"/>
        <v>0</v>
      </c>
      <c r="E85" s="1203"/>
      <c r="F85" s="1204">
        <f t="shared" si="0"/>
        <v>0</v>
      </c>
      <c r="G85" s="1205"/>
      <c r="H85" s="1132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7">
        <f t="shared" si="8"/>
        <v>39</v>
      </c>
      <c r="C86" s="37"/>
      <c r="D86" s="553">
        <f t="shared" si="3"/>
        <v>0</v>
      </c>
      <c r="E86" s="233"/>
      <c r="F86" s="485">
        <f t="shared" si="0"/>
        <v>0</v>
      </c>
      <c r="G86" s="135"/>
      <c r="H86" s="189"/>
      <c r="I86" s="813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58" t="s">
        <v>21</v>
      </c>
      <c r="E89" s="1459"/>
      <c r="F89" s="137">
        <f>G5-F87</f>
        <v>0</v>
      </c>
    </row>
    <row r="90" spans="1:10" ht="15.75" thickBot="1" x14ac:dyDescent="0.3">
      <c r="A90" s="121"/>
      <c r="D90" s="930" t="s">
        <v>4</v>
      </c>
      <c r="E90" s="931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3" t="s">
        <v>93</v>
      </c>
      <c r="B1" s="1453"/>
      <c r="C1" s="1453"/>
      <c r="D1" s="1453"/>
      <c r="E1" s="1453"/>
      <c r="F1" s="1453"/>
      <c r="G1" s="1453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465"/>
      <c r="B5" s="1492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465"/>
      <c r="B6" s="1492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8" t="s">
        <v>21</v>
      </c>
      <c r="E32" s="145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7"/>
      <c r="F10" s="584">
        <f t="shared" si="0"/>
        <v>0</v>
      </c>
      <c r="G10" s="551"/>
      <c r="H10" s="552"/>
      <c r="I10" s="737">
        <f>I9-F10</f>
        <v>0</v>
      </c>
    </row>
    <row r="11" spans="1:9" x14ac:dyDescent="0.25">
      <c r="B11" s="378">
        <f>B10-C11</f>
        <v>0</v>
      </c>
      <c r="C11" s="72"/>
      <c r="D11" s="68"/>
      <c r="E11" s="627"/>
      <c r="F11" s="584">
        <f t="shared" si="0"/>
        <v>0</v>
      </c>
      <c r="G11" s="551"/>
      <c r="H11" s="552"/>
      <c r="I11" s="737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7"/>
      <c r="F12" s="584">
        <f t="shared" si="0"/>
        <v>0</v>
      </c>
      <c r="G12" s="551"/>
      <c r="H12" s="552"/>
      <c r="I12" s="737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7"/>
      <c r="F13" s="584">
        <f t="shared" si="0"/>
        <v>0</v>
      </c>
      <c r="G13" s="551"/>
      <c r="H13" s="552"/>
      <c r="I13" s="737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7"/>
      <c r="F14" s="584">
        <f t="shared" si="0"/>
        <v>0</v>
      </c>
      <c r="G14" s="551"/>
      <c r="H14" s="552"/>
      <c r="I14" s="737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8" t="s">
        <v>21</v>
      </c>
      <c r="E29" s="145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24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27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5" t="s">
        <v>312</v>
      </c>
      <c r="B1" s="1455"/>
      <c r="C1" s="1455"/>
      <c r="D1" s="1455"/>
      <c r="E1" s="1455"/>
      <c r="F1" s="1455"/>
      <c r="G1" s="145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27"/>
      <c r="G4" s="1128"/>
      <c r="H4" s="144"/>
      <c r="I4" s="366"/>
    </row>
    <row r="5" spans="1:10" ht="14.25" customHeight="1" x14ac:dyDescent="0.25">
      <c r="A5" s="1465" t="s">
        <v>95</v>
      </c>
      <c r="B5" s="1492" t="s">
        <v>117</v>
      </c>
      <c r="C5" s="359">
        <v>350</v>
      </c>
      <c r="D5" s="130">
        <v>45131</v>
      </c>
      <c r="E5" s="85">
        <v>14400</v>
      </c>
      <c r="F5" s="1127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465"/>
      <c r="B6" s="1492"/>
      <c r="C6" s="360"/>
      <c r="D6" s="130"/>
      <c r="E6" s="74"/>
      <c r="F6" s="1127"/>
      <c r="G6" s="1127"/>
      <c r="H6" s="74"/>
      <c r="I6" s="230"/>
    </row>
    <row r="7" spans="1:10" ht="15.75" thickBot="1" x14ac:dyDescent="0.3">
      <c r="A7" s="213"/>
      <c r="B7" s="1492"/>
      <c r="C7" s="360"/>
      <c r="D7" s="130"/>
      <c r="E7" s="74"/>
      <c r="F7" s="1127"/>
      <c r="G7" s="1127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48" t="s">
        <v>57</v>
      </c>
      <c r="I8" s="949" t="s">
        <v>3</v>
      </c>
      <c r="J8" s="947"/>
    </row>
    <row r="9" spans="1:10" ht="15.75" thickTop="1" x14ac:dyDescent="0.25">
      <c r="A9" s="736"/>
      <c r="B9" s="657">
        <f>F4+F5+F6-C9+F7</f>
        <v>1430</v>
      </c>
      <c r="C9" s="611">
        <v>10</v>
      </c>
      <c r="D9" s="550">
        <f t="shared" ref="D9:D15" si="0">10*C9</f>
        <v>100</v>
      </c>
      <c r="E9" s="1131">
        <v>45132</v>
      </c>
      <c r="F9" s="550">
        <f>D9</f>
        <v>100</v>
      </c>
      <c r="G9" s="551" t="s">
        <v>169</v>
      </c>
      <c r="H9" s="552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69"/>
      <c r="B10" s="657">
        <f>B9-C10</f>
        <v>1380</v>
      </c>
      <c r="C10" s="611">
        <v>50</v>
      </c>
      <c r="D10" s="550">
        <f t="shared" si="0"/>
        <v>500</v>
      </c>
      <c r="E10" s="678">
        <v>45132</v>
      </c>
      <c r="F10" s="550">
        <f t="shared" ref="F10:F68" si="1">D10</f>
        <v>500</v>
      </c>
      <c r="G10" s="551" t="s">
        <v>171</v>
      </c>
      <c r="H10" s="552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69"/>
      <c r="B11" s="657">
        <f t="shared" ref="B11:B67" si="3">B10-C11</f>
        <v>1375</v>
      </c>
      <c r="C11" s="611">
        <v>5</v>
      </c>
      <c r="D11" s="550">
        <f t="shared" si="0"/>
        <v>50</v>
      </c>
      <c r="E11" s="678">
        <v>45134</v>
      </c>
      <c r="F11" s="550">
        <f t="shared" si="1"/>
        <v>50</v>
      </c>
      <c r="G11" s="551" t="s">
        <v>175</v>
      </c>
      <c r="H11" s="552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36"/>
      <c r="B12" s="615">
        <f t="shared" si="3"/>
        <v>1375</v>
      </c>
      <c r="C12" s="611"/>
      <c r="D12" s="550">
        <f t="shared" si="0"/>
        <v>0</v>
      </c>
      <c r="E12" s="678"/>
      <c r="F12" s="550">
        <f t="shared" si="1"/>
        <v>0</v>
      </c>
      <c r="G12" s="551"/>
      <c r="H12" s="552"/>
      <c r="I12" s="904">
        <f t="shared" si="4"/>
        <v>13750</v>
      </c>
      <c r="J12" s="59">
        <f t="shared" si="2"/>
        <v>0</v>
      </c>
    </row>
    <row r="13" spans="1:10" x14ac:dyDescent="0.25">
      <c r="A13" s="569"/>
      <c r="B13" s="657">
        <f t="shared" si="3"/>
        <v>1365</v>
      </c>
      <c r="C13" s="611">
        <v>10</v>
      </c>
      <c r="D13" s="1183">
        <f t="shared" si="0"/>
        <v>100</v>
      </c>
      <c r="E13" s="1184">
        <v>45146</v>
      </c>
      <c r="F13" s="1183">
        <f t="shared" si="1"/>
        <v>100</v>
      </c>
      <c r="G13" s="1079" t="s">
        <v>214</v>
      </c>
      <c r="H13" s="1080">
        <v>48</v>
      </c>
      <c r="I13" s="1185">
        <f t="shared" si="4"/>
        <v>13650</v>
      </c>
      <c r="J13" s="59">
        <f t="shared" si="2"/>
        <v>4800</v>
      </c>
    </row>
    <row r="14" spans="1:10" x14ac:dyDescent="0.25">
      <c r="A14" s="569"/>
      <c r="B14" s="657">
        <f t="shared" si="3"/>
        <v>1363</v>
      </c>
      <c r="C14" s="611">
        <v>2</v>
      </c>
      <c r="D14" s="1183">
        <f t="shared" si="0"/>
        <v>20</v>
      </c>
      <c r="E14" s="1184">
        <v>45146</v>
      </c>
      <c r="F14" s="1183">
        <f t="shared" si="1"/>
        <v>20</v>
      </c>
      <c r="G14" s="1079" t="s">
        <v>216</v>
      </c>
      <c r="H14" s="1080">
        <v>48</v>
      </c>
      <c r="I14" s="1185">
        <f t="shared" si="4"/>
        <v>13630</v>
      </c>
      <c r="J14" s="59">
        <f t="shared" si="2"/>
        <v>960</v>
      </c>
    </row>
    <row r="15" spans="1:10" x14ac:dyDescent="0.25">
      <c r="A15" s="569"/>
      <c r="B15" s="657">
        <f t="shared" si="3"/>
        <v>1263</v>
      </c>
      <c r="C15" s="611">
        <v>100</v>
      </c>
      <c r="D15" s="1183">
        <f t="shared" si="0"/>
        <v>1000</v>
      </c>
      <c r="E15" s="1184">
        <v>45147</v>
      </c>
      <c r="F15" s="1183">
        <f t="shared" si="1"/>
        <v>1000</v>
      </c>
      <c r="G15" s="1079" t="s">
        <v>220</v>
      </c>
      <c r="H15" s="1080">
        <v>35</v>
      </c>
      <c r="I15" s="1185">
        <f t="shared" si="4"/>
        <v>12630</v>
      </c>
      <c r="J15" s="59">
        <f t="shared" si="2"/>
        <v>35000</v>
      </c>
    </row>
    <row r="16" spans="1:10" x14ac:dyDescent="0.25">
      <c r="A16" s="569"/>
      <c r="B16" s="657">
        <f t="shared" si="3"/>
        <v>1259</v>
      </c>
      <c r="C16" s="611">
        <v>4</v>
      </c>
      <c r="D16" s="1183">
        <f>10*C16</f>
        <v>40</v>
      </c>
      <c r="E16" s="1184">
        <v>45150</v>
      </c>
      <c r="F16" s="1183">
        <f t="shared" si="1"/>
        <v>40</v>
      </c>
      <c r="G16" s="1079" t="s">
        <v>224</v>
      </c>
      <c r="H16" s="1080">
        <v>48</v>
      </c>
      <c r="I16" s="1185">
        <f t="shared" si="4"/>
        <v>12590</v>
      </c>
      <c r="J16" s="59">
        <f t="shared" si="2"/>
        <v>1920</v>
      </c>
    </row>
    <row r="17" spans="1:10" x14ac:dyDescent="0.25">
      <c r="A17" s="569"/>
      <c r="B17" s="657">
        <f t="shared" si="3"/>
        <v>1257</v>
      </c>
      <c r="C17" s="611">
        <v>2</v>
      </c>
      <c r="D17" s="1183">
        <f t="shared" ref="D17:D68" si="5">10*C17</f>
        <v>20</v>
      </c>
      <c r="E17" s="1184">
        <v>45152</v>
      </c>
      <c r="F17" s="1183">
        <f t="shared" si="1"/>
        <v>20</v>
      </c>
      <c r="G17" s="1079" t="s">
        <v>230</v>
      </c>
      <c r="H17" s="1080">
        <v>48</v>
      </c>
      <c r="I17" s="1185">
        <f t="shared" si="4"/>
        <v>12570</v>
      </c>
      <c r="J17" s="59">
        <f t="shared" si="2"/>
        <v>960</v>
      </c>
    </row>
    <row r="18" spans="1:10" x14ac:dyDescent="0.25">
      <c r="A18" s="569"/>
      <c r="B18" s="657">
        <f t="shared" si="3"/>
        <v>1237</v>
      </c>
      <c r="C18" s="611">
        <v>20</v>
      </c>
      <c r="D18" s="1183">
        <f t="shared" si="5"/>
        <v>200</v>
      </c>
      <c r="E18" s="1184">
        <v>45152</v>
      </c>
      <c r="F18" s="1183">
        <f t="shared" si="1"/>
        <v>200</v>
      </c>
      <c r="G18" s="1079" t="s">
        <v>231</v>
      </c>
      <c r="H18" s="1080">
        <v>35</v>
      </c>
      <c r="I18" s="1185">
        <f t="shared" si="4"/>
        <v>12370</v>
      </c>
      <c r="J18" s="59">
        <f t="shared" si="2"/>
        <v>7000</v>
      </c>
    </row>
    <row r="19" spans="1:10" x14ac:dyDescent="0.25">
      <c r="A19" s="569"/>
      <c r="B19" s="657">
        <f t="shared" si="3"/>
        <v>1236</v>
      </c>
      <c r="C19" s="611">
        <v>1</v>
      </c>
      <c r="D19" s="1183">
        <f t="shared" si="5"/>
        <v>10</v>
      </c>
      <c r="E19" s="1184">
        <v>45154</v>
      </c>
      <c r="F19" s="1183">
        <f t="shared" si="1"/>
        <v>10</v>
      </c>
      <c r="G19" s="1079" t="s">
        <v>239</v>
      </c>
      <c r="H19" s="1080">
        <v>48</v>
      </c>
      <c r="I19" s="1185">
        <f t="shared" si="4"/>
        <v>12360</v>
      </c>
      <c r="J19" s="59">
        <f t="shared" si="2"/>
        <v>480</v>
      </c>
    </row>
    <row r="20" spans="1:10" x14ac:dyDescent="0.25">
      <c r="A20" s="569"/>
      <c r="B20" s="657">
        <f t="shared" si="3"/>
        <v>1196</v>
      </c>
      <c r="C20" s="611">
        <v>40</v>
      </c>
      <c r="D20" s="1183">
        <f t="shared" si="5"/>
        <v>400</v>
      </c>
      <c r="E20" s="1184">
        <v>45157</v>
      </c>
      <c r="F20" s="1183">
        <f t="shared" si="1"/>
        <v>400</v>
      </c>
      <c r="G20" s="1079" t="s">
        <v>248</v>
      </c>
      <c r="H20" s="1080">
        <v>35</v>
      </c>
      <c r="I20" s="1185">
        <f t="shared" si="4"/>
        <v>11960</v>
      </c>
      <c r="J20" s="59">
        <f t="shared" si="2"/>
        <v>14000</v>
      </c>
    </row>
    <row r="21" spans="1:10" x14ac:dyDescent="0.25">
      <c r="A21" s="569"/>
      <c r="B21" s="657">
        <f t="shared" si="3"/>
        <v>1192</v>
      </c>
      <c r="C21" s="611">
        <v>4</v>
      </c>
      <c r="D21" s="1183">
        <f t="shared" si="5"/>
        <v>40</v>
      </c>
      <c r="E21" s="1184">
        <v>45159</v>
      </c>
      <c r="F21" s="1183">
        <f t="shared" si="1"/>
        <v>40</v>
      </c>
      <c r="G21" s="1079" t="s">
        <v>250</v>
      </c>
      <c r="H21" s="1080">
        <v>48</v>
      </c>
      <c r="I21" s="1185">
        <f t="shared" si="4"/>
        <v>11920</v>
      </c>
      <c r="J21" s="59">
        <f t="shared" si="2"/>
        <v>1920</v>
      </c>
    </row>
    <row r="22" spans="1:10" x14ac:dyDescent="0.25">
      <c r="A22" s="569"/>
      <c r="B22" s="657">
        <f t="shared" si="3"/>
        <v>1184</v>
      </c>
      <c r="C22" s="611">
        <v>8</v>
      </c>
      <c r="D22" s="1183">
        <f t="shared" si="5"/>
        <v>80</v>
      </c>
      <c r="E22" s="1184">
        <v>45162</v>
      </c>
      <c r="F22" s="1183">
        <f t="shared" si="1"/>
        <v>80</v>
      </c>
      <c r="G22" s="1079" t="s">
        <v>259</v>
      </c>
      <c r="H22" s="1080">
        <v>48</v>
      </c>
      <c r="I22" s="1185">
        <f t="shared" si="4"/>
        <v>11840</v>
      </c>
      <c r="J22" s="59">
        <f t="shared" si="2"/>
        <v>3840</v>
      </c>
    </row>
    <row r="23" spans="1:10" x14ac:dyDescent="0.25">
      <c r="A23" s="939"/>
      <c r="B23" s="657">
        <f t="shared" si="3"/>
        <v>1182</v>
      </c>
      <c r="C23" s="611">
        <v>2</v>
      </c>
      <c r="D23" s="1183">
        <f t="shared" si="5"/>
        <v>20</v>
      </c>
      <c r="E23" s="1186">
        <v>45164</v>
      </c>
      <c r="F23" s="1183">
        <f t="shared" si="1"/>
        <v>20</v>
      </c>
      <c r="G23" s="1079" t="s">
        <v>265</v>
      </c>
      <c r="H23" s="1080">
        <v>48</v>
      </c>
      <c r="I23" s="1185">
        <f t="shared" si="4"/>
        <v>11820</v>
      </c>
      <c r="J23" s="59">
        <f t="shared" si="2"/>
        <v>960</v>
      </c>
    </row>
    <row r="24" spans="1:10" x14ac:dyDescent="0.25">
      <c r="A24" s="939"/>
      <c r="B24" s="657">
        <f t="shared" si="3"/>
        <v>1181</v>
      </c>
      <c r="C24" s="611">
        <v>1</v>
      </c>
      <c r="D24" s="1183">
        <f t="shared" si="5"/>
        <v>10</v>
      </c>
      <c r="E24" s="1186">
        <v>45171</v>
      </c>
      <c r="F24" s="1183">
        <f t="shared" si="1"/>
        <v>10</v>
      </c>
      <c r="G24" s="1079" t="s">
        <v>298</v>
      </c>
      <c r="H24" s="1080">
        <v>48</v>
      </c>
      <c r="I24" s="1185">
        <f t="shared" si="4"/>
        <v>11810</v>
      </c>
      <c r="J24" s="59">
        <f t="shared" si="2"/>
        <v>480</v>
      </c>
    </row>
    <row r="25" spans="1:10" x14ac:dyDescent="0.25">
      <c r="A25" s="939"/>
      <c r="B25" s="615">
        <f t="shared" si="3"/>
        <v>1181</v>
      </c>
      <c r="C25" s="611"/>
      <c r="D25" s="1183">
        <f t="shared" si="5"/>
        <v>0</v>
      </c>
      <c r="E25" s="1186"/>
      <c r="F25" s="1183">
        <f t="shared" si="1"/>
        <v>0</v>
      </c>
      <c r="G25" s="1079"/>
      <c r="H25" s="1080"/>
      <c r="I25" s="1395">
        <f t="shared" si="4"/>
        <v>11810</v>
      </c>
      <c r="J25" s="59">
        <f t="shared" si="2"/>
        <v>0</v>
      </c>
    </row>
    <row r="26" spans="1:10" x14ac:dyDescent="0.25">
      <c r="A26" s="939"/>
      <c r="B26" s="657">
        <f t="shared" si="3"/>
        <v>1181</v>
      </c>
      <c r="C26" s="611"/>
      <c r="D26" s="688">
        <f t="shared" si="5"/>
        <v>0</v>
      </c>
      <c r="E26" s="1396"/>
      <c r="F26" s="688">
        <f t="shared" si="1"/>
        <v>0</v>
      </c>
      <c r="G26" s="786"/>
      <c r="H26" s="787"/>
      <c r="I26" s="1102">
        <f t="shared" si="4"/>
        <v>11810</v>
      </c>
      <c r="J26" s="59">
        <f t="shared" si="2"/>
        <v>0</v>
      </c>
    </row>
    <row r="27" spans="1:10" x14ac:dyDescent="0.25">
      <c r="A27" s="939"/>
      <c r="B27" s="657">
        <f t="shared" si="3"/>
        <v>1181</v>
      </c>
      <c r="C27" s="611"/>
      <c r="D27" s="688">
        <f t="shared" si="5"/>
        <v>0</v>
      </c>
      <c r="E27" s="1396"/>
      <c r="F27" s="688">
        <f t="shared" si="1"/>
        <v>0</v>
      </c>
      <c r="G27" s="786"/>
      <c r="H27" s="787"/>
      <c r="I27" s="1102">
        <f t="shared" si="4"/>
        <v>11810</v>
      </c>
      <c r="J27" s="59">
        <f t="shared" si="2"/>
        <v>0</v>
      </c>
    </row>
    <row r="28" spans="1:10" x14ac:dyDescent="0.25">
      <c r="A28" s="582"/>
      <c r="B28" s="657">
        <f t="shared" si="3"/>
        <v>1181</v>
      </c>
      <c r="C28" s="611"/>
      <c r="D28" s="688">
        <f t="shared" si="5"/>
        <v>0</v>
      </c>
      <c r="E28" s="1396"/>
      <c r="F28" s="688">
        <f t="shared" si="1"/>
        <v>0</v>
      </c>
      <c r="G28" s="786"/>
      <c r="H28" s="787"/>
      <c r="I28" s="1102">
        <f t="shared" si="4"/>
        <v>11810</v>
      </c>
      <c r="J28" s="59">
        <f t="shared" si="2"/>
        <v>0</v>
      </c>
    </row>
    <row r="29" spans="1:10" x14ac:dyDescent="0.25">
      <c r="A29" s="582"/>
      <c r="B29" s="657">
        <f t="shared" si="3"/>
        <v>1181</v>
      </c>
      <c r="C29" s="611"/>
      <c r="D29" s="688">
        <f t="shared" si="5"/>
        <v>0</v>
      </c>
      <c r="E29" s="1396"/>
      <c r="F29" s="688">
        <f t="shared" si="1"/>
        <v>0</v>
      </c>
      <c r="G29" s="786"/>
      <c r="H29" s="787"/>
      <c r="I29" s="1102">
        <f t="shared" si="4"/>
        <v>11810</v>
      </c>
      <c r="J29" s="59">
        <f t="shared" si="2"/>
        <v>0</v>
      </c>
    </row>
    <row r="30" spans="1:10" x14ac:dyDescent="0.25">
      <c r="A30" s="582"/>
      <c r="B30" s="657">
        <f t="shared" si="3"/>
        <v>1181</v>
      </c>
      <c r="C30" s="611"/>
      <c r="D30" s="688">
        <f t="shared" si="5"/>
        <v>0</v>
      </c>
      <c r="E30" s="1396"/>
      <c r="F30" s="688">
        <f t="shared" si="1"/>
        <v>0</v>
      </c>
      <c r="G30" s="786"/>
      <c r="H30" s="787"/>
      <c r="I30" s="1102">
        <f t="shared" si="4"/>
        <v>11810</v>
      </c>
      <c r="J30" s="59">
        <f t="shared" si="2"/>
        <v>0</v>
      </c>
    </row>
    <row r="31" spans="1:10" x14ac:dyDescent="0.25">
      <c r="A31" s="582"/>
      <c r="B31" s="657">
        <f t="shared" si="3"/>
        <v>1181</v>
      </c>
      <c r="C31" s="611"/>
      <c r="D31" s="688">
        <f t="shared" si="5"/>
        <v>0</v>
      </c>
      <c r="E31" s="1396"/>
      <c r="F31" s="688">
        <f t="shared" si="1"/>
        <v>0</v>
      </c>
      <c r="G31" s="786"/>
      <c r="H31" s="787"/>
      <c r="I31" s="1102">
        <f t="shared" si="4"/>
        <v>11810</v>
      </c>
      <c r="J31" s="59">
        <f t="shared" si="2"/>
        <v>0</v>
      </c>
    </row>
    <row r="32" spans="1:10" x14ac:dyDescent="0.25">
      <c r="A32" s="582"/>
      <c r="B32" s="657">
        <f t="shared" si="3"/>
        <v>1181</v>
      </c>
      <c r="C32" s="611"/>
      <c r="D32" s="688">
        <f t="shared" si="5"/>
        <v>0</v>
      </c>
      <c r="E32" s="1396"/>
      <c r="F32" s="688">
        <f t="shared" si="1"/>
        <v>0</v>
      </c>
      <c r="G32" s="786"/>
      <c r="H32" s="787"/>
      <c r="I32" s="1102">
        <f t="shared" si="4"/>
        <v>11810</v>
      </c>
      <c r="J32" s="59">
        <f t="shared" si="2"/>
        <v>0</v>
      </c>
    </row>
    <row r="33" spans="1:10" x14ac:dyDescent="0.25">
      <c r="A33" s="582"/>
      <c r="B33" s="657">
        <f t="shared" si="3"/>
        <v>1181</v>
      </c>
      <c r="C33" s="611"/>
      <c r="D33" s="688">
        <f t="shared" si="5"/>
        <v>0</v>
      </c>
      <c r="E33" s="1396"/>
      <c r="F33" s="688">
        <f t="shared" si="1"/>
        <v>0</v>
      </c>
      <c r="G33" s="786"/>
      <c r="H33" s="787"/>
      <c r="I33" s="1102">
        <f t="shared" si="4"/>
        <v>11810</v>
      </c>
      <c r="J33" s="59">
        <f t="shared" si="2"/>
        <v>0</v>
      </c>
    </row>
    <row r="34" spans="1:10" x14ac:dyDescent="0.25">
      <c r="A34" s="582"/>
      <c r="B34" s="657">
        <f t="shared" si="3"/>
        <v>1181</v>
      </c>
      <c r="C34" s="611"/>
      <c r="D34" s="688">
        <f t="shared" si="5"/>
        <v>0</v>
      </c>
      <c r="E34" s="1396"/>
      <c r="F34" s="688">
        <f t="shared" si="1"/>
        <v>0</v>
      </c>
      <c r="G34" s="786"/>
      <c r="H34" s="787"/>
      <c r="I34" s="1102">
        <f t="shared" si="4"/>
        <v>11810</v>
      </c>
      <c r="J34" s="59">
        <f t="shared" si="2"/>
        <v>0</v>
      </c>
    </row>
    <row r="35" spans="1:10" x14ac:dyDescent="0.25">
      <c r="A35" s="582"/>
      <c r="B35" s="657">
        <f t="shared" si="3"/>
        <v>1181</v>
      </c>
      <c r="C35" s="611"/>
      <c r="D35" s="688">
        <f t="shared" si="5"/>
        <v>0</v>
      </c>
      <c r="E35" s="1396"/>
      <c r="F35" s="688">
        <f t="shared" si="1"/>
        <v>0</v>
      </c>
      <c r="G35" s="786"/>
      <c r="H35" s="787"/>
      <c r="I35" s="1102">
        <f t="shared" si="4"/>
        <v>11810</v>
      </c>
      <c r="J35" s="59">
        <f t="shared" si="2"/>
        <v>0</v>
      </c>
    </row>
    <row r="36" spans="1:10" x14ac:dyDescent="0.25">
      <c r="A36" s="582"/>
      <c r="B36" s="657">
        <f t="shared" si="3"/>
        <v>1181</v>
      </c>
      <c r="C36" s="611"/>
      <c r="D36" s="688">
        <f t="shared" si="5"/>
        <v>0</v>
      </c>
      <c r="E36" s="1396"/>
      <c r="F36" s="688">
        <f t="shared" si="1"/>
        <v>0</v>
      </c>
      <c r="G36" s="786"/>
      <c r="H36" s="787"/>
      <c r="I36" s="1102">
        <f t="shared" si="4"/>
        <v>11810</v>
      </c>
      <c r="J36" s="59">
        <f t="shared" si="2"/>
        <v>0</v>
      </c>
    </row>
    <row r="37" spans="1:10" x14ac:dyDescent="0.25">
      <c r="A37" s="582"/>
      <c r="B37" s="657">
        <f t="shared" si="3"/>
        <v>1181</v>
      </c>
      <c r="C37" s="611"/>
      <c r="D37" s="688">
        <f t="shared" si="5"/>
        <v>0</v>
      </c>
      <c r="E37" s="1396"/>
      <c r="F37" s="688">
        <f t="shared" si="1"/>
        <v>0</v>
      </c>
      <c r="G37" s="786"/>
      <c r="H37" s="787"/>
      <c r="I37" s="1102">
        <f t="shared" si="4"/>
        <v>11810</v>
      </c>
      <c r="J37" s="59">
        <f t="shared" si="2"/>
        <v>0</v>
      </c>
    </row>
    <row r="38" spans="1:10" x14ac:dyDescent="0.25">
      <c r="A38" s="582"/>
      <c r="B38" s="657">
        <f t="shared" si="3"/>
        <v>1181</v>
      </c>
      <c r="C38" s="611"/>
      <c r="D38" s="688">
        <f t="shared" si="5"/>
        <v>0</v>
      </c>
      <c r="E38" s="1396"/>
      <c r="F38" s="688">
        <f t="shared" si="1"/>
        <v>0</v>
      </c>
      <c r="G38" s="786"/>
      <c r="H38" s="787"/>
      <c r="I38" s="1102">
        <f t="shared" si="4"/>
        <v>11810</v>
      </c>
      <c r="J38" s="59">
        <f t="shared" si="2"/>
        <v>0</v>
      </c>
    </row>
    <row r="39" spans="1:10" x14ac:dyDescent="0.25">
      <c r="A39" s="582"/>
      <c r="B39" s="657">
        <f t="shared" si="3"/>
        <v>1181</v>
      </c>
      <c r="C39" s="611"/>
      <c r="D39" s="688">
        <f t="shared" si="5"/>
        <v>0</v>
      </c>
      <c r="E39" s="1396"/>
      <c r="F39" s="688">
        <f t="shared" si="1"/>
        <v>0</v>
      </c>
      <c r="G39" s="786"/>
      <c r="H39" s="787"/>
      <c r="I39" s="1102">
        <f t="shared" si="4"/>
        <v>11810</v>
      </c>
      <c r="J39" s="59">
        <f t="shared" si="2"/>
        <v>0</v>
      </c>
    </row>
    <row r="40" spans="1:10" x14ac:dyDescent="0.25">
      <c r="A40" s="582"/>
      <c r="B40" s="657">
        <f t="shared" si="3"/>
        <v>1181</v>
      </c>
      <c r="C40" s="611"/>
      <c r="D40" s="688">
        <f t="shared" si="5"/>
        <v>0</v>
      </c>
      <c r="E40" s="1396"/>
      <c r="F40" s="688">
        <f t="shared" si="1"/>
        <v>0</v>
      </c>
      <c r="G40" s="786"/>
      <c r="H40" s="787"/>
      <c r="I40" s="1102">
        <f t="shared" si="4"/>
        <v>11810</v>
      </c>
      <c r="J40" s="59">
        <f t="shared" si="2"/>
        <v>0</v>
      </c>
    </row>
    <row r="41" spans="1:10" x14ac:dyDescent="0.25">
      <c r="A41" s="582"/>
      <c r="B41" s="657">
        <f t="shared" si="3"/>
        <v>1181</v>
      </c>
      <c r="C41" s="611"/>
      <c r="D41" s="688">
        <f t="shared" si="5"/>
        <v>0</v>
      </c>
      <c r="E41" s="1396"/>
      <c r="F41" s="688">
        <f t="shared" si="1"/>
        <v>0</v>
      </c>
      <c r="G41" s="786"/>
      <c r="H41" s="787"/>
      <c r="I41" s="1102">
        <f t="shared" si="4"/>
        <v>11810</v>
      </c>
      <c r="J41" s="59">
        <f t="shared" si="2"/>
        <v>0</v>
      </c>
    </row>
    <row r="42" spans="1:10" x14ac:dyDescent="0.25">
      <c r="A42" s="582"/>
      <c r="B42" s="657">
        <f t="shared" si="3"/>
        <v>1181</v>
      </c>
      <c r="C42" s="611"/>
      <c r="D42" s="688">
        <f t="shared" si="5"/>
        <v>0</v>
      </c>
      <c r="E42" s="1396"/>
      <c r="F42" s="688">
        <f t="shared" si="1"/>
        <v>0</v>
      </c>
      <c r="G42" s="786"/>
      <c r="H42" s="787"/>
      <c r="I42" s="1102">
        <f t="shared" si="4"/>
        <v>11810</v>
      </c>
      <c r="J42" s="59">
        <f t="shared" si="2"/>
        <v>0</v>
      </c>
    </row>
    <row r="43" spans="1:10" x14ac:dyDescent="0.25">
      <c r="A43" s="582"/>
      <c r="B43" s="657">
        <f t="shared" si="3"/>
        <v>1181</v>
      </c>
      <c r="C43" s="611"/>
      <c r="D43" s="688">
        <f t="shared" si="5"/>
        <v>0</v>
      </c>
      <c r="E43" s="1396"/>
      <c r="F43" s="688">
        <f t="shared" si="1"/>
        <v>0</v>
      </c>
      <c r="G43" s="786"/>
      <c r="H43" s="787"/>
      <c r="I43" s="1102">
        <f t="shared" si="4"/>
        <v>11810</v>
      </c>
      <c r="J43" s="59">
        <f t="shared" si="2"/>
        <v>0</v>
      </c>
    </row>
    <row r="44" spans="1:10" x14ac:dyDescent="0.25">
      <c r="A44" s="582"/>
      <c r="B44" s="657">
        <f t="shared" si="3"/>
        <v>1181</v>
      </c>
      <c r="C44" s="611"/>
      <c r="D44" s="688">
        <f t="shared" si="5"/>
        <v>0</v>
      </c>
      <c r="E44" s="1396"/>
      <c r="F44" s="688">
        <f t="shared" si="1"/>
        <v>0</v>
      </c>
      <c r="G44" s="786"/>
      <c r="H44" s="787"/>
      <c r="I44" s="1102">
        <f t="shared" si="4"/>
        <v>11810</v>
      </c>
      <c r="J44" s="59">
        <f t="shared" si="2"/>
        <v>0</v>
      </c>
    </row>
    <row r="45" spans="1:10" x14ac:dyDescent="0.25">
      <c r="A45" s="582"/>
      <c r="B45" s="657">
        <f t="shared" si="3"/>
        <v>1181</v>
      </c>
      <c r="C45" s="611"/>
      <c r="D45" s="688">
        <f t="shared" si="5"/>
        <v>0</v>
      </c>
      <c r="E45" s="1396"/>
      <c r="F45" s="688">
        <f t="shared" si="1"/>
        <v>0</v>
      </c>
      <c r="G45" s="786"/>
      <c r="H45" s="787"/>
      <c r="I45" s="1102">
        <f t="shared" si="4"/>
        <v>11810</v>
      </c>
      <c r="J45" s="59">
        <f t="shared" si="2"/>
        <v>0</v>
      </c>
    </row>
    <row r="46" spans="1:10" x14ac:dyDescent="0.25">
      <c r="A46" s="582"/>
      <c r="B46" s="657">
        <f t="shared" si="3"/>
        <v>1181</v>
      </c>
      <c r="C46" s="611"/>
      <c r="D46" s="688">
        <f t="shared" si="5"/>
        <v>0</v>
      </c>
      <c r="E46" s="1396"/>
      <c r="F46" s="688">
        <f t="shared" si="1"/>
        <v>0</v>
      </c>
      <c r="G46" s="786"/>
      <c r="H46" s="787"/>
      <c r="I46" s="1102">
        <f t="shared" si="4"/>
        <v>11810</v>
      </c>
      <c r="J46" s="59">
        <f t="shared" si="2"/>
        <v>0</v>
      </c>
    </row>
    <row r="47" spans="1:10" x14ac:dyDescent="0.25">
      <c r="A47" s="582"/>
      <c r="B47" s="657">
        <f t="shared" si="3"/>
        <v>1181</v>
      </c>
      <c r="C47" s="611"/>
      <c r="D47" s="688">
        <f t="shared" si="5"/>
        <v>0</v>
      </c>
      <c r="E47" s="1396"/>
      <c r="F47" s="688">
        <f t="shared" si="1"/>
        <v>0</v>
      </c>
      <c r="G47" s="786"/>
      <c r="H47" s="787"/>
      <c r="I47" s="1102">
        <f t="shared" si="4"/>
        <v>11810</v>
      </c>
      <c r="J47" s="59">
        <f t="shared" si="2"/>
        <v>0</v>
      </c>
    </row>
    <row r="48" spans="1:10" x14ac:dyDescent="0.25">
      <c r="A48" s="582"/>
      <c r="B48" s="657">
        <f t="shared" si="3"/>
        <v>1181</v>
      </c>
      <c r="C48" s="611"/>
      <c r="D48" s="688">
        <f t="shared" si="5"/>
        <v>0</v>
      </c>
      <c r="E48" s="1396"/>
      <c r="F48" s="688">
        <f t="shared" si="1"/>
        <v>0</v>
      </c>
      <c r="G48" s="786"/>
      <c r="H48" s="787"/>
      <c r="I48" s="1102">
        <f t="shared" si="4"/>
        <v>11810</v>
      </c>
      <c r="J48" s="59">
        <f t="shared" si="2"/>
        <v>0</v>
      </c>
    </row>
    <row r="49" spans="1:10" x14ac:dyDescent="0.25">
      <c r="A49" s="582"/>
      <c r="B49" s="657">
        <f t="shared" si="3"/>
        <v>1181</v>
      </c>
      <c r="C49" s="611"/>
      <c r="D49" s="688">
        <f t="shared" si="5"/>
        <v>0</v>
      </c>
      <c r="E49" s="1396"/>
      <c r="F49" s="688">
        <f t="shared" si="1"/>
        <v>0</v>
      </c>
      <c r="G49" s="786"/>
      <c r="H49" s="787"/>
      <c r="I49" s="1102">
        <f t="shared" si="4"/>
        <v>11810</v>
      </c>
      <c r="J49" s="59">
        <f t="shared" si="2"/>
        <v>0</v>
      </c>
    </row>
    <row r="50" spans="1:10" x14ac:dyDescent="0.25">
      <c r="A50" s="582"/>
      <c r="B50" s="657">
        <f t="shared" si="3"/>
        <v>1181</v>
      </c>
      <c r="C50" s="611"/>
      <c r="D50" s="688">
        <f t="shared" si="5"/>
        <v>0</v>
      </c>
      <c r="E50" s="1396"/>
      <c r="F50" s="688">
        <f t="shared" si="1"/>
        <v>0</v>
      </c>
      <c r="G50" s="786"/>
      <c r="H50" s="787"/>
      <c r="I50" s="1102">
        <f t="shared" si="4"/>
        <v>11810</v>
      </c>
      <c r="J50" s="59">
        <f t="shared" si="2"/>
        <v>0</v>
      </c>
    </row>
    <row r="51" spans="1:10" x14ac:dyDescent="0.25">
      <c r="A51" s="582"/>
      <c r="B51" s="657">
        <f t="shared" si="3"/>
        <v>1181</v>
      </c>
      <c r="C51" s="611"/>
      <c r="D51" s="688">
        <f t="shared" si="5"/>
        <v>0</v>
      </c>
      <c r="E51" s="1396"/>
      <c r="F51" s="688">
        <f t="shared" si="1"/>
        <v>0</v>
      </c>
      <c r="G51" s="786"/>
      <c r="H51" s="787"/>
      <c r="I51" s="1102">
        <f t="shared" si="4"/>
        <v>11810</v>
      </c>
      <c r="J51" s="59">
        <f t="shared" si="2"/>
        <v>0</v>
      </c>
    </row>
    <row r="52" spans="1:10" x14ac:dyDescent="0.25">
      <c r="A52" s="582"/>
      <c r="B52" s="657">
        <f t="shared" si="3"/>
        <v>1181</v>
      </c>
      <c r="C52" s="611"/>
      <c r="D52" s="550">
        <f t="shared" si="5"/>
        <v>0</v>
      </c>
      <c r="E52" s="674"/>
      <c r="F52" s="550">
        <f t="shared" si="1"/>
        <v>0</v>
      </c>
      <c r="G52" s="551"/>
      <c r="H52" s="787"/>
      <c r="I52" s="230">
        <f t="shared" si="4"/>
        <v>11810</v>
      </c>
      <c r="J52" s="59">
        <f t="shared" si="2"/>
        <v>0</v>
      </c>
    </row>
    <row r="53" spans="1:10" x14ac:dyDescent="0.25">
      <c r="A53" s="582"/>
      <c r="B53" s="657">
        <f t="shared" si="3"/>
        <v>1181</v>
      </c>
      <c r="C53" s="611"/>
      <c r="D53" s="550">
        <f t="shared" si="5"/>
        <v>0</v>
      </c>
      <c r="E53" s="674"/>
      <c r="F53" s="550">
        <f t="shared" si="1"/>
        <v>0</v>
      </c>
      <c r="G53" s="551"/>
      <c r="H53" s="787"/>
      <c r="I53" s="230">
        <f t="shared" si="4"/>
        <v>11810</v>
      </c>
      <c r="J53" s="59">
        <f t="shared" si="2"/>
        <v>0</v>
      </c>
    </row>
    <row r="54" spans="1:10" ht="15.75" x14ac:dyDescent="0.25">
      <c r="A54" s="582"/>
      <c r="B54" s="657">
        <f t="shared" si="3"/>
        <v>1181</v>
      </c>
      <c r="C54" s="611"/>
      <c r="D54" s="1133">
        <f t="shared" si="5"/>
        <v>0</v>
      </c>
      <c r="E54" s="1134"/>
      <c r="F54" s="1133">
        <f t="shared" si="1"/>
        <v>0</v>
      </c>
      <c r="G54" s="1135"/>
      <c r="H54" s="1132"/>
      <c r="I54" s="230">
        <f t="shared" si="4"/>
        <v>11810</v>
      </c>
      <c r="J54" s="59">
        <f t="shared" si="2"/>
        <v>0</v>
      </c>
    </row>
    <row r="55" spans="1:10" ht="15.75" x14ac:dyDescent="0.25">
      <c r="A55" s="582"/>
      <c r="B55" s="657">
        <f t="shared" si="3"/>
        <v>1181</v>
      </c>
      <c r="C55" s="611"/>
      <c r="D55" s="1133">
        <f t="shared" si="5"/>
        <v>0</v>
      </c>
      <c r="E55" s="1134"/>
      <c r="F55" s="1133">
        <f t="shared" si="1"/>
        <v>0</v>
      </c>
      <c r="G55" s="1135"/>
      <c r="H55" s="1132"/>
      <c r="I55" s="230">
        <f t="shared" si="4"/>
        <v>11810</v>
      </c>
      <c r="J55" s="59">
        <f t="shared" si="2"/>
        <v>0</v>
      </c>
    </row>
    <row r="56" spans="1:10" ht="15.75" x14ac:dyDescent="0.25">
      <c r="A56" s="582"/>
      <c r="B56" s="657">
        <f t="shared" si="3"/>
        <v>1181</v>
      </c>
      <c r="C56" s="611"/>
      <c r="D56" s="1133">
        <f t="shared" si="5"/>
        <v>0</v>
      </c>
      <c r="E56" s="1134"/>
      <c r="F56" s="1133">
        <f t="shared" si="1"/>
        <v>0</v>
      </c>
      <c r="G56" s="1135"/>
      <c r="H56" s="1132"/>
      <c r="I56" s="230">
        <f t="shared" si="4"/>
        <v>11810</v>
      </c>
      <c r="J56" s="59">
        <f t="shared" si="2"/>
        <v>0</v>
      </c>
    </row>
    <row r="57" spans="1:10" ht="15.75" x14ac:dyDescent="0.25">
      <c r="A57" s="582"/>
      <c r="B57" s="657">
        <f t="shared" si="3"/>
        <v>1181</v>
      </c>
      <c r="C57" s="611"/>
      <c r="D57" s="1133">
        <f t="shared" si="5"/>
        <v>0</v>
      </c>
      <c r="E57" s="1134"/>
      <c r="F57" s="1133">
        <f t="shared" si="1"/>
        <v>0</v>
      </c>
      <c r="G57" s="1135"/>
      <c r="H57" s="1132"/>
      <c r="I57" s="230">
        <f t="shared" si="4"/>
        <v>11810</v>
      </c>
      <c r="J57" s="59">
        <f t="shared" si="2"/>
        <v>0</v>
      </c>
    </row>
    <row r="58" spans="1:10" ht="15.75" x14ac:dyDescent="0.25">
      <c r="A58" s="582"/>
      <c r="B58" s="657">
        <f t="shared" si="3"/>
        <v>1181</v>
      </c>
      <c r="C58" s="611"/>
      <c r="D58" s="1133">
        <f t="shared" si="5"/>
        <v>0</v>
      </c>
      <c r="E58" s="1134"/>
      <c r="F58" s="1133">
        <f t="shared" si="1"/>
        <v>0</v>
      </c>
      <c r="G58" s="1135"/>
      <c r="H58" s="1132"/>
      <c r="I58" s="230">
        <f t="shared" si="4"/>
        <v>11810</v>
      </c>
      <c r="J58" s="59">
        <f t="shared" si="2"/>
        <v>0</v>
      </c>
    </row>
    <row r="59" spans="1:10" ht="15.75" x14ac:dyDescent="0.25">
      <c r="A59" s="582"/>
      <c r="B59" s="657">
        <f t="shared" si="3"/>
        <v>1181</v>
      </c>
      <c r="C59" s="611"/>
      <c r="D59" s="1133">
        <f t="shared" si="5"/>
        <v>0</v>
      </c>
      <c r="E59" s="1134"/>
      <c r="F59" s="1133">
        <f t="shared" si="1"/>
        <v>0</v>
      </c>
      <c r="G59" s="1135"/>
      <c r="H59" s="1132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36">
        <f t="shared" si="5"/>
        <v>0</v>
      </c>
      <c r="E60" s="1137"/>
      <c r="F60" s="1136">
        <f t="shared" si="1"/>
        <v>0</v>
      </c>
      <c r="G60" s="1138"/>
      <c r="H60" s="1095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36">
        <f t="shared" si="5"/>
        <v>0</v>
      </c>
      <c r="E61" s="1137"/>
      <c r="F61" s="1136">
        <f t="shared" si="1"/>
        <v>0</v>
      </c>
      <c r="G61" s="1138"/>
      <c r="H61" s="1095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36">
        <f t="shared" si="5"/>
        <v>0</v>
      </c>
      <c r="E62" s="1137"/>
      <c r="F62" s="1136">
        <f t="shared" si="1"/>
        <v>0</v>
      </c>
      <c r="G62" s="1138"/>
      <c r="H62" s="1095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36">
        <f t="shared" si="5"/>
        <v>0</v>
      </c>
      <c r="E63" s="1137"/>
      <c r="F63" s="1136">
        <f t="shared" si="1"/>
        <v>0</v>
      </c>
      <c r="G63" s="1138"/>
      <c r="H63" s="1095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36">
        <f t="shared" si="5"/>
        <v>0</v>
      </c>
      <c r="E64" s="1137"/>
      <c r="F64" s="1136">
        <f t="shared" si="1"/>
        <v>0</v>
      </c>
      <c r="G64" s="1138"/>
      <c r="H64" s="1095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36">
        <f t="shared" si="5"/>
        <v>0</v>
      </c>
      <c r="E65" s="1137"/>
      <c r="F65" s="1136">
        <f t="shared" si="1"/>
        <v>0</v>
      </c>
      <c r="G65" s="1138"/>
      <c r="H65" s="1095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36">
        <f t="shared" si="5"/>
        <v>0</v>
      </c>
      <c r="E66" s="1137"/>
      <c r="F66" s="1136">
        <f t="shared" si="1"/>
        <v>0</v>
      </c>
      <c r="G66" s="1138"/>
      <c r="H66" s="1095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3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3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3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3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3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3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3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3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52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27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58" t="s">
        <v>21</v>
      </c>
      <c r="E78" s="1459"/>
      <c r="F78" s="137">
        <f>G5-F76</f>
        <v>0</v>
      </c>
    </row>
    <row r="79" spans="1:10" ht="15.75" thickBot="1" x14ac:dyDescent="0.3">
      <c r="A79" s="121"/>
      <c r="D79" s="1125" t="s">
        <v>4</v>
      </c>
      <c r="E79" s="1126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E61" sqref="E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5" t="s">
        <v>180</v>
      </c>
      <c r="B1" s="1455"/>
      <c r="C1" s="1455"/>
      <c r="D1" s="1455"/>
      <c r="E1" s="1455"/>
      <c r="F1" s="1455"/>
      <c r="G1" s="145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493" t="s">
        <v>101</v>
      </c>
      <c r="C4" s="230"/>
      <c r="D4" s="130"/>
      <c r="E4" s="354">
        <v>30</v>
      </c>
      <c r="F4" s="72">
        <v>3</v>
      </c>
      <c r="G4" s="932"/>
      <c r="H4" s="144"/>
      <c r="I4" s="366"/>
    </row>
    <row r="5" spans="1:10" ht="14.25" customHeight="1" x14ac:dyDescent="0.25">
      <c r="A5" s="1465" t="s">
        <v>95</v>
      </c>
      <c r="B5" s="1493"/>
      <c r="C5" s="359">
        <v>450</v>
      </c>
      <c r="D5" s="130">
        <v>45044</v>
      </c>
      <c r="E5" s="85">
        <v>4800</v>
      </c>
      <c r="F5" s="72">
        <v>480</v>
      </c>
      <c r="G5" s="48">
        <f>F75</f>
        <v>2260</v>
      </c>
      <c r="H5" s="134">
        <f>E5-G5+E4+E6+E7</f>
        <v>2570</v>
      </c>
      <c r="I5" s="363"/>
    </row>
    <row r="6" spans="1:10" x14ac:dyDescent="0.25">
      <c r="A6" s="1465"/>
      <c r="B6" s="149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3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1"/>
      <c r="D9" s="553">
        <f>C9*10</f>
        <v>0</v>
      </c>
      <c r="E9" s="633"/>
      <c r="F9" s="550">
        <f>D9</f>
        <v>0</v>
      </c>
      <c r="G9" s="551"/>
      <c r="H9" s="552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110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69"/>
      <c r="B17" s="615">
        <f t="shared" si="2"/>
        <v>352</v>
      </c>
      <c r="C17" s="953">
        <v>100</v>
      </c>
      <c r="D17" s="518">
        <f t="shared" si="3"/>
        <v>1000</v>
      </c>
      <c r="E17" s="633">
        <v>45054</v>
      </c>
      <c r="F17" s="550">
        <f t="shared" si="0"/>
        <v>1000</v>
      </c>
      <c r="G17" s="551" t="s">
        <v>121</v>
      </c>
      <c r="H17" s="515">
        <v>41.5</v>
      </c>
      <c r="I17" s="904">
        <f t="shared" si="4"/>
        <v>3520</v>
      </c>
      <c r="J17" s="583">
        <f t="shared" si="1"/>
        <v>41500</v>
      </c>
    </row>
    <row r="18" spans="1:10" x14ac:dyDescent="0.25">
      <c r="A18" s="569"/>
      <c r="B18" s="657">
        <f t="shared" si="2"/>
        <v>352</v>
      </c>
      <c r="C18" s="611"/>
      <c r="D18" s="68">
        <f t="shared" si="3"/>
        <v>0</v>
      </c>
      <c r="E18" s="633"/>
      <c r="F18" s="550">
        <f t="shared" si="0"/>
        <v>0</v>
      </c>
      <c r="G18" s="551"/>
      <c r="H18" s="552"/>
      <c r="I18" s="230">
        <f t="shared" si="4"/>
        <v>3520</v>
      </c>
      <c r="J18" s="583">
        <f t="shared" si="1"/>
        <v>0</v>
      </c>
    </row>
    <row r="19" spans="1:10" x14ac:dyDescent="0.25">
      <c r="A19" s="569"/>
      <c r="B19" s="657">
        <f t="shared" si="2"/>
        <v>347</v>
      </c>
      <c r="C19" s="611">
        <v>5</v>
      </c>
      <c r="D19" s="784">
        <f t="shared" si="3"/>
        <v>50</v>
      </c>
      <c r="E19" s="994">
        <v>45059</v>
      </c>
      <c r="F19" s="688">
        <f t="shared" si="0"/>
        <v>50</v>
      </c>
      <c r="G19" s="786" t="s">
        <v>124</v>
      </c>
      <c r="H19" s="787">
        <v>52</v>
      </c>
      <c r="I19" s="230">
        <f t="shared" si="4"/>
        <v>3470</v>
      </c>
      <c r="J19" s="583">
        <f t="shared" si="1"/>
        <v>2600</v>
      </c>
    </row>
    <row r="20" spans="1:10" x14ac:dyDescent="0.25">
      <c r="A20" s="569"/>
      <c r="B20" s="657">
        <f t="shared" si="2"/>
        <v>342</v>
      </c>
      <c r="C20" s="611">
        <v>5</v>
      </c>
      <c r="D20" s="784">
        <f t="shared" si="3"/>
        <v>50</v>
      </c>
      <c r="E20" s="994">
        <v>45061</v>
      </c>
      <c r="F20" s="688">
        <f t="shared" si="0"/>
        <v>50</v>
      </c>
      <c r="G20" s="786" t="s">
        <v>125</v>
      </c>
      <c r="H20" s="787">
        <v>52</v>
      </c>
      <c r="I20" s="230">
        <f t="shared" si="4"/>
        <v>3420</v>
      </c>
      <c r="J20" s="583">
        <f t="shared" si="1"/>
        <v>2600</v>
      </c>
    </row>
    <row r="21" spans="1:10" x14ac:dyDescent="0.25">
      <c r="A21" s="569"/>
      <c r="B21" s="657">
        <f t="shared" si="2"/>
        <v>337</v>
      </c>
      <c r="C21" s="611">
        <v>5</v>
      </c>
      <c r="D21" s="784">
        <f t="shared" si="3"/>
        <v>50</v>
      </c>
      <c r="E21" s="994">
        <v>45073</v>
      </c>
      <c r="F21" s="688">
        <f t="shared" si="0"/>
        <v>50</v>
      </c>
      <c r="G21" s="786" t="s">
        <v>129</v>
      </c>
      <c r="H21" s="787">
        <v>52</v>
      </c>
      <c r="I21" s="230">
        <f t="shared" si="4"/>
        <v>3370</v>
      </c>
      <c r="J21" s="583">
        <f t="shared" si="1"/>
        <v>2600</v>
      </c>
    </row>
    <row r="22" spans="1:10" x14ac:dyDescent="0.25">
      <c r="A22" s="569"/>
      <c r="B22" s="657">
        <f t="shared" si="2"/>
        <v>332</v>
      </c>
      <c r="C22" s="611">
        <v>5</v>
      </c>
      <c r="D22" s="784">
        <f t="shared" si="3"/>
        <v>50</v>
      </c>
      <c r="E22" s="994">
        <v>45075</v>
      </c>
      <c r="F22" s="688">
        <f t="shared" si="0"/>
        <v>50</v>
      </c>
      <c r="G22" s="786" t="s">
        <v>128</v>
      </c>
      <c r="H22" s="787">
        <v>52</v>
      </c>
      <c r="I22" s="230">
        <f t="shared" si="4"/>
        <v>3320</v>
      </c>
      <c r="J22" s="583">
        <f t="shared" si="1"/>
        <v>2600</v>
      </c>
    </row>
    <row r="23" spans="1:10" x14ac:dyDescent="0.25">
      <c r="A23" s="939"/>
      <c r="B23" s="615">
        <f t="shared" si="2"/>
        <v>329</v>
      </c>
      <c r="C23" s="564">
        <v>3</v>
      </c>
      <c r="D23" s="784">
        <f t="shared" si="3"/>
        <v>30</v>
      </c>
      <c r="E23" s="991">
        <v>45082</v>
      </c>
      <c r="F23" s="688">
        <f t="shared" si="0"/>
        <v>30</v>
      </c>
      <c r="G23" s="786" t="s">
        <v>131</v>
      </c>
      <c r="H23" s="787">
        <v>52</v>
      </c>
      <c r="I23" s="904">
        <f t="shared" si="4"/>
        <v>3290</v>
      </c>
      <c r="J23" s="583">
        <f t="shared" si="1"/>
        <v>1560</v>
      </c>
    </row>
    <row r="24" spans="1:10" s="582" customFormat="1" x14ac:dyDescent="0.25">
      <c r="A24" s="939"/>
      <c r="B24" s="657">
        <f t="shared" si="2"/>
        <v>329</v>
      </c>
      <c r="C24" s="564"/>
      <c r="D24" s="784">
        <f t="shared" si="3"/>
        <v>0</v>
      </c>
      <c r="E24" s="991"/>
      <c r="F24" s="688">
        <f t="shared" si="0"/>
        <v>0</v>
      </c>
      <c r="G24" s="786"/>
      <c r="H24" s="787"/>
      <c r="I24" s="230">
        <f t="shared" si="4"/>
        <v>3290</v>
      </c>
      <c r="J24" s="583">
        <f t="shared" si="1"/>
        <v>0</v>
      </c>
    </row>
    <row r="25" spans="1:10" s="582" customFormat="1" x14ac:dyDescent="0.25">
      <c r="A25" s="939"/>
      <c r="B25" s="657">
        <f t="shared" si="2"/>
        <v>321</v>
      </c>
      <c r="C25" s="564">
        <v>8</v>
      </c>
      <c r="D25" s="478">
        <f t="shared" si="3"/>
        <v>80</v>
      </c>
      <c r="E25" s="935">
        <v>45087</v>
      </c>
      <c r="F25" s="690">
        <f t="shared" si="0"/>
        <v>80</v>
      </c>
      <c r="G25" s="692" t="s">
        <v>134</v>
      </c>
      <c r="H25" s="693">
        <v>52</v>
      </c>
      <c r="I25" s="230">
        <f t="shared" si="4"/>
        <v>3210</v>
      </c>
      <c r="J25" s="583">
        <f t="shared" si="1"/>
        <v>4160</v>
      </c>
    </row>
    <row r="26" spans="1:10" s="582" customFormat="1" x14ac:dyDescent="0.25">
      <c r="A26" s="939"/>
      <c r="B26" s="657">
        <f t="shared" si="2"/>
        <v>319</v>
      </c>
      <c r="C26" s="564">
        <v>2</v>
      </c>
      <c r="D26" s="478">
        <f t="shared" si="3"/>
        <v>20</v>
      </c>
      <c r="E26" s="935">
        <v>45094</v>
      </c>
      <c r="F26" s="690">
        <f t="shared" si="0"/>
        <v>20</v>
      </c>
      <c r="G26" s="692" t="s">
        <v>137</v>
      </c>
      <c r="H26" s="693">
        <v>52</v>
      </c>
      <c r="I26" s="230">
        <f t="shared" si="4"/>
        <v>3190</v>
      </c>
      <c r="J26" s="583">
        <f t="shared" si="1"/>
        <v>1040</v>
      </c>
    </row>
    <row r="27" spans="1:10" s="582" customFormat="1" x14ac:dyDescent="0.25">
      <c r="A27" s="939"/>
      <c r="B27" s="657">
        <f t="shared" si="2"/>
        <v>317</v>
      </c>
      <c r="C27" s="564">
        <v>2</v>
      </c>
      <c r="D27" s="478">
        <f t="shared" si="3"/>
        <v>20</v>
      </c>
      <c r="E27" s="935">
        <v>45099</v>
      </c>
      <c r="F27" s="690">
        <f t="shared" si="0"/>
        <v>20</v>
      </c>
      <c r="G27" s="692" t="s">
        <v>140</v>
      </c>
      <c r="H27" s="693">
        <v>52</v>
      </c>
      <c r="I27" s="230">
        <f t="shared" si="4"/>
        <v>3170</v>
      </c>
      <c r="J27" s="583">
        <f t="shared" si="1"/>
        <v>1040</v>
      </c>
    </row>
    <row r="28" spans="1:10" s="582" customFormat="1" x14ac:dyDescent="0.25">
      <c r="A28" s="939"/>
      <c r="B28" s="615">
        <f t="shared" si="2"/>
        <v>312</v>
      </c>
      <c r="C28" s="564">
        <v>5</v>
      </c>
      <c r="D28" s="478">
        <f t="shared" si="3"/>
        <v>50</v>
      </c>
      <c r="E28" s="935">
        <v>45108</v>
      </c>
      <c r="F28" s="690">
        <f t="shared" si="0"/>
        <v>50</v>
      </c>
      <c r="G28" s="692" t="s">
        <v>145</v>
      </c>
      <c r="H28" s="693">
        <v>52</v>
      </c>
      <c r="I28" s="904">
        <f t="shared" si="4"/>
        <v>3120</v>
      </c>
      <c r="J28" s="583">
        <f t="shared" si="1"/>
        <v>2600</v>
      </c>
    </row>
    <row r="29" spans="1:10" s="582" customFormat="1" x14ac:dyDescent="0.25">
      <c r="A29" s="939"/>
      <c r="B29" s="657">
        <f t="shared" si="2"/>
        <v>312</v>
      </c>
      <c r="C29" s="564"/>
      <c r="D29" s="478">
        <f t="shared" si="3"/>
        <v>0</v>
      </c>
      <c r="E29" s="935"/>
      <c r="F29" s="690">
        <f t="shared" si="0"/>
        <v>0</v>
      </c>
      <c r="G29" s="692"/>
      <c r="H29" s="693"/>
      <c r="I29" s="230">
        <f t="shared" si="4"/>
        <v>3120</v>
      </c>
      <c r="J29" s="583">
        <f t="shared" si="1"/>
        <v>0</v>
      </c>
    </row>
    <row r="30" spans="1:10" s="582" customFormat="1" x14ac:dyDescent="0.25">
      <c r="A30" s="939"/>
      <c r="B30" s="657">
        <f t="shared" si="2"/>
        <v>309</v>
      </c>
      <c r="C30" s="564">
        <v>3</v>
      </c>
      <c r="D30" s="1096">
        <f t="shared" si="3"/>
        <v>30</v>
      </c>
      <c r="E30" s="1097">
        <v>45110</v>
      </c>
      <c r="F30" s="689">
        <f t="shared" si="0"/>
        <v>30</v>
      </c>
      <c r="G30" s="734" t="s">
        <v>150</v>
      </c>
      <c r="H30" s="581">
        <v>51.5</v>
      </c>
      <c r="I30" s="230">
        <f t="shared" si="4"/>
        <v>3090</v>
      </c>
      <c r="J30" s="583">
        <f t="shared" si="1"/>
        <v>1545</v>
      </c>
    </row>
    <row r="31" spans="1:10" s="582" customFormat="1" x14ac:dyDescent="0.25">
      <c r="A31" s="939"/>
      <c r="B31" s="657">
        <f t="shared" si="2"/>
        <v>307</v>
      </c>
      <c r="C31" s="564">
        <v>2</v>
      </c>
      <c r="D31" s="1096">
        <f t="shared" si="3"/>
        <v>20</v>
      </c>
      <c r="E31" s="1097">
        <v>45115</v>
      </c>
      <c r="F31" s="689">
        <f t="shared" si="0"/>
        <v>20</v>
      </c>
      <c r="G31" s="734" t="s">
        <v>153</v>
      </c>
      <c r="H31" s="581">
        <v>52</v>
      </c>
      <c r="I31" s="230">
        <f t="shared" si="4"/>
        <v>3070</v>
      </c>
      <c r="J31" s="583">
        <f t="shared" si="1"/>
        <v>1040</v>
      </c>
    </row>
    <row r="32" spans="1:10" s="582" customFormat="1" x14ac:dyDescent="0.25">
      <c r="A32" s="939"/>
      <c r="B32" s="657">
        <f t="shared" si="2"/>
        <v>305</v>
      </c>
      <c r="C32" s="564">
        <v>2</v>
      </c>
      <c r="D32" s="1096">
        <f t="shared" si="3"/>
        <v>20</v>
      </c>
      <c r="E32" s="1097">
        <v>45118</v>
      </c>
      <c r="F32" s="689">
        <f t="shared" si="0"/>
        <v>20</v>
      </c>
      <c r="G32" s="734" t="s">
        <v>155</v>
      </c>
      <c r="H32" s="581">
        <v>52</v>
      </c>
      <c r="I32" s="230">
        <f t="shared" si="4"/>
        <v>3050</v>
      </c>
      <c r="J32" s="583">
        <f t="shared" si="1"/>
        <v>1040</v>
      </c>
    </row>
    <row r="33" spans="1:10" s="582" customFormat="1" x14ac:dyDescent="0.25">
      <c r="A33" s="939"/>
      <c r="B33" s="657">
        <f t="shared" si="2"/>
        <v>305</v>
      </c>
      <c r="C33" s="564"/>
      <c r="D33" s="1096">
        <f t="shared" si="3"/>
        <v>0</v>
      </c>
      <c r="E33" s="1097"/>
      <c r="F33" s="689">
        <f t="shared" si="0"/>
        <v>0</v>
      </c>
      <c r="G33" s="734"/>
      <c r="H33" s="581"/>
      <c r="I33" s="230">
        <f t="shared" si="4"/>
        <v>3050</v>
      </c>
      <c r="J33" s="583">
        <f t="shared" si="1"/>
        <v>0</v>
      </c>
    </row>
    <row r="34" spans="1:10" s="582" customFormat="1" x14ac:dyDescent="0.25">
      <c r="A34" s="939"/>
      <c r="B34" s="657">
        <f t="shared" si="2"/>
        <v>303</v>
      </c>
      <c r="C34" s="564">
        <v>2</v>
      </c>
      <c r="D34" s="1096">
        <f t="shared" si="3"/>
        <v>20</v>
      </c>
      <c r="E34" s="1097">
        <v>45129</v>
      </c>
      <c r="F34" s="689">
        <f t="shared" si="0"/>
        <v>20</v>
      </c>
      <c r="G34" s="734" t="s">
        <v>166</v>
      </c>
      <c r="H34" s="581">
        <v>52</v>
      </c>
      <c r="I34" s="230">
        <f t="shared" si="4"/>
        <v>3030</v>
      </c>
      <c r="J34" s="583">
        <f t="shared" si="1"/>
        <v>1040</v>
      </c>
    </row>
    <row r="35" spans="1:10" s="582" customFormat="1" x14ac:dyDescent="0.25">
      <c r="A35" s="939"/>
      <c r="B35" s="657">
        <f t="shared" si="2"/>
        <v>300</v>
      </c>
      <c r="C35" s="564">
        <v>3</v>
      </c>
      <c r="D35" s="1096">
        <f t="shared" si="3"/>
        <v>30</v>
      </c>
      <c r="E35" s="1097">
        <v>45132</v>
      </c>
      <c r="F35" s="689">
        <f t="shared" si="0"/>
        <v>30</v>
      </c>
      <c r="G35" s="734" t="s">
        <v>170</v>
      </c>
      <c r="H35" s="581">
        <v>52</v>
      </c>
      <c r="I35" s="230">
        <f t="shared" si="4"/>
        <v>3000</v>
      </c>
      <c r="J35" s="583">
        <f t="shared" si="1"/>
        <v>1560</v>
      </c>
    </row>
    <row r="36" spans="1:10" s="582" customFormat="1" x14ac:dyDescent="0.25">
      <c r="A36" s="939"/>
      <c r="B36" s="657">
        <f t="shared" si="2"/>
        <v>290</v>
      </c>
      <c r="C36" s="564">
        <v>10</v>
      </c>
      <c r="D36" s="1096">
        <f t="shared" si="3"/>
        <v>100</v>
      </c>
      <c r="E36" s="1097">
        <v>45134</v>
      </c>
      <c r="F36" s="689">
        <f t="shared" si="0"/>
        <v>100</v>
      </c>
      <c r="G36" s="734" t="s">
        <v>173</v>
      </c>
      <c r="H36" s="581">
        <v>52</v>
      </c>
      <c r="I36" s="230">
        <f t="shared" si="4"/>
        <v>2900</v>
      </c>
      <c r="J36" s="583">
        <f t="shared" si="1"/>
        <v>5200</v>
      </c>
    </row>
    <row r="37" spans="1:10" s="582" customFormat="1" x14ac:dyDescent="0.25">
      <c r="A37" s="939"/>
      <c r="B37" s="615">
        <f t="shared" si="2"/>
        <v>280</v>
      </c>
      <c r="C37" s="564">
        <v>10</v>
      </c>
      <c r="D37" s="1096">
        <f t="shared" si="3"/>
        <v>100</v>
      </c>
      <c r="E37" s="1097">
        <v>45135</v>
      </c>
      <c r="F37" s="689">
        <f t="shared" si="0"/>
        <v>100</v>
      </c>
      <c r="G37" s="734" t="s">
        <v>176</v>
      </c>
      <c r="H37" s="581">
        <v>52</v>
      </c>
      <c r="I37" s="904">
        <f t="shared" si="4"/>
        <v>2800</v>
      </c>
      <c r="J37" s="583">
        <f t="shared" si="1"/>
        <v>5200</v>
      </c>
    </row>
    <row r="38" spans="1:10" s="582" customFormat="1" x14ac:dyDescent="0.25">
      <c r="A38" s="939"/>
      <c r="B38" s="657">
        <f t="shared" si="2"/>
        <v>280</v>
      </c>
      <c r="C38" s="564"/>
      <c r="D38" s="1096">
        <f t="shared" si="3"/>
        <v>0</v>
      </c>
      <c r="E38" s="1097"/>
      <c r="F38" s="689">
        <f t="shared" si="0"/>
        <v>0</v>
      </c>
      <c r="G38" s="734"/>
      <c r="H38" s="581"/>
      <c r="I38" s="230">
        <f t="shared" si="4"/>
        <v>2800</v>
      </c>
      <c r="J38" s="583">
        <f t="shared" si="1"/>
        <v>0</v>
      </c>
    </row>
    <row r="39" spans="1:10" s="582" customFormat="1" x14ac:dyDescent="0.25">
      <c r="A39" s="939"/>
      <c r="B39" s="657">
        <f t="shared" si="2"/>
        <v>270</v>
      </c>
      <c r="C39" s="564">
        <v>10</v>
      </c>
      <c r="D39" s="997">
        <f t="shared" si="3"/>
        <v>100</v>
      </c>
      <c r="E39" s="1187">
        <v>45145</v>
      </c>
      <c r="F39" s="1188">
        <f t="shared" si="0"/>
        <v>100</v>
      </c>
      <c r="G39" s="995" t="s">
        <v>226</v>
      </c>
      <c r="H39" s="996">
        <v>52</v>
      </c>
      <c r="I39" s="230">
        <f t="shared" si="4"/>
        <v>2700</v>
      </c>
      <c r="J39" s="583">
        <f t="shared" si="1"/>
        <v>5200</v>
      </c>
    </row>
    <row r="40" spans="1:10" s="582" customFormat="1" x14ac:dyDescent="0.25">
      <c r="A40" s="939"/>
      <c r="B40" s="657">
        <f t="shared" si="2"/>
        <v>267</v>
      </c>
      <c r="C40" s="564">
        <v>3</v>
      </c>
      <c r="D40" s="997">
        <f t="shared" si="3"/>
        <v>30</v>
      </c>
      <c r="E40" s="1187">
        <v>45151</v>
      </c>
      <c r="F40" s="1188">
        <f t="shared" si="0"/>
        <v>30</v>
      </c>
      <c r="G40" s="995" t="s">
        <v>225</v>
      </c>
      <c r="H40" s="996">
        <v>52</v>
      </c>
      <c r="I40" s="230">
        <f t="shared" si="4"/>
        <v>2670</v>
      </c>
      <c r="J40" s="583">
        <f t="shared" si="1"/>
        <v>1560</v>
      </c>
    </row>
    <row r="41" spans="1:10" s="582" customFormat="1" x14ac:dyDescent="0.25">
      <c r="A41" s="939"/>
      <c r="B41" s="657">
        <f t="shared" si="2"/>
        <v>265</v>
      </c>
      <c r="C41" s="564">
        <v>2</v>
      </c>
      <c r="D41" s="997">
        <f t="shared" si="3"/>
        <v>20</v>
      </c>
      <c r="E41" s="1187">
        <v>45157</v>
      </c>
      <c r="F41" s="1188">
        <f t="shared" si="0"/>
        <v>20</v>
      </c>
      <c r="G41" s="995" t="s">
        <v>246</v>
      </c>
      <c r="H41" s="996">
        <v>52</v>
      </c>
      <c r="I41" s="230">
        <f t="shared" si="4"/>
        <v>2650</v>
      </c>
      <c r="J41" s="583">
        <f t="shared" si="1"/>
        <v>1040</v>
      </c>
    </row>
    <row r="42" spans="1:10" s="582" customFormat="1" x14ac:dyDescent="0.25">
      <c r="A42" s="939"/>
      <c r="B42" s="657">
        <f t="shared" si="2"/>
        <v>263</v>
      </c>
      <c r="C42" s="564">
        <v>2</v>
      </c>
      <c r="D42" s="997">
        <f t="shared" si="3"/>
        <v>20</v>
      </c>
      <c r="E42" s="1187">
        <v>45159</v>
      </c>
      <c r="F42" s="1188">
        <f t="shared" si="0"/>
        <v>20</v>
      </c>
      <c r="G42" s="995" t="s">
        <v>251</v>
      </c>
      <c r="H42" s="996">
        <v>52</v>
      </c>
      <c r="I42" s="230">
        <f t="shared" si="4"/>
        <v>2630</v>
      </c>
      <c r="J42" s="583">
        <f t="shared" si="1"/>
        <v>1040</v>
      </c>
    </row>
    <row r="43" spans="1:10" s="582" customFormat="1" x14ac:dyDescent="0.25">
      <c r="A43" s="939"/>
      <c r="B43" s="657">
        <f t="shared" si="2"/>
        <v>260</v>
      </c>
      <c r="C43" s="564">
        <v>3</v>
      </c>
      <c r="D43" s="997">
        <f t="shared" si="3"/>
        <v>30</v>
      </c>
      <c r="E43" s="1187">
        <v>45160</v>
      </c>
      <c r="F43" s="1188">
        <f t="shared" si="0"/>
        <v>30</v>
      </c>
      <c r="G43" s="995" t="s">
        <v>257</v>
      </c>
      <c r="H43" s="996">
        <v>52</v>
      </c>
      <c r="I43" s="230">
        <f t="shared" si="4"/>
        <v>2600</v>
      </c>
      <c r="J43" s="583">
        <f t="shared" si="1"/>
        <v>1560</v>
      </c>
    </row>
    <row r="44" spans="1:10" x14ac:dyDescent="0.25">
      <c r="A44" s="939"/>
      <c r="B44" s="657">
        <f t="shared" si="2"/>
        <v>257</v>
      </c>
      <c r="C44" s="564">
        <v>3</v>
      </c>
      <c r="D44" s="997">
        <f t="shared" si="3"/>
        <v>30</v>
      </c>
      <c r="E44" s="1187">
        <v>45171</v>
      </c>
      <c r="F44" s="1188">
        <f t="shared" si="0"/>
        <v>30</v>
      </c>
      <c r="G44" s="995" t="s">
        <v>305</v>
      </c>
      <c r="H44" s="996">
        <v>52</v>
      </c>
      <c r="I44" s="230">
        <f t="shared" si="4"/>
        <v>2570</v>
      </c>
      <c r="J44" s="583">
        <f t="shared" si="1"/>
        <v>1560</v>
      </c>
    </row>
    <row r="45" spans="1:10" x14ac:dyDescent="0.25">
      <c r="A45" s="939"/>
      <c r="B45" s="615">
        <f t="shared" si="2"/>
        <v>257</v>
      </c>
      <c r="C45" s="564"/>
      <c r="D45" s="997">
        <f t="shared" si="3"/>
        <v>0</v>
      </c>
      <c r="E45" s="1187"/>
      <c r="F45" s="1188">
        <f t="shared" si="0"/>
        <v>0</v>
      </c>
      <c r="G45" s="995"/>
      <c r="H45" s="996"/>
      <c r="I45" s="904">
        <f t="shared" si="4"/>
        <v>2570</v>
      </c>
      <c r="J45" s="583">
        <f t="shared" si="1"/>
        <v>0</v>
      </c>
    </row>
    <row r="46" spans="1:10" x14ac:dyDescent="0.25">
      <c r="A46" s="939"/>
      <c r="B46" s="657">
        <f t="shared" si="2"/>
        <v>257</v>
      </c>
      <c r="C46" s="611"/>
      <c r="D46" s="1397">
        <f t="shared" si="3"/>
        <v>0</v>
      </c>
      <c r="E46" s="1398"/>
      <c r="F46" s="1399">
        <f t="shared" si="0"/>
        <v>0</v>
      </c>
      <c r="G46" s="1400"/>
      <c r="H46" s="1401"/>
      <c r="I46" s="1402">
        <f t="shared" si="4"/>
        <v>2570</v>
      </c>
      <c r="J46" s="583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397">
        <f t="shared" si="3"/>
        <v>0</v>
      </c>
      <c r="E47" s="1403"/>
      <c r="F47" s="1404">
        <f t="shared" si="0"/>
        <v>0</v>
      </c>
      <c r="G47" s="1405"/>
      <c r="H47" s="1406"/>
      <c r="I47" s="1402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397">
        <f t="shared" si="3"/>
        <v>0</v>
      </c>
      <c r="E48" s="1403"/>
      <c r="F48" s="1404">
        <f t="shared" si="0"/>
        <v>0</v>
      </c>
      <c r="G48" s="1405"/>
      <c r="H48" s="1406"/>
      <c r="I48" s="1402">
        <f t="shared" si="4"/>
        <v>2570</v>
      </c>
      <c r="J48" s="59">
        <f t="shared" si="1"/>
        <v>0</v>
      </c>
    </row>
    <row r="49" spans="2:10" x14ac:dyDescent="0.25">
      <c r="B49" s="174">
        <f t="shared" si="2"/>
        <v>257</v>
      </c>
      <c r="C49" s="15"/>
      <c r="D49" s="1397">
        <f t="shared" si="3"/>
        <v>0</v>
      </c>
      <c r="E49" s="1403"/>
      <c r="F49" s="1404">
        <f t="shared" si="0"/>
        <v>0</v>
      </c>
      <c r="G49" s="1405"/>
      <c r="H49" s="1406"/>
      <c r="I49" s="1402">
        <f t="shared" ref="I49:I73" si="5">I48-F49</f>
        <v>2570</v>
      </c>
      <c r="J49" s="59">
        <f t="shared" ref="J49:J73" si="6">H49*F49</f>
        <v>0</v>
      </c>
    </row>
    <row r="50" spans="2:10" x14ac:dyDescent="0.25">
      <c r="B50" s="174">
        <f t="shared" si="2"/>
        <v>257</v>
      </c>
      <c r="C50" s="15"/>
      <c r="D50" s="1397">
        <f t="shared" si="3"/>
        <v>0</v>
      </c>
      <c r="E50" s="1403"/>
      <c r="F50" s="1404">
        <f t="shared" si="0"/>
        <v>0</v>
      </c>
      <c r="G50" s="1405"/>
      <c r="H50" s="1406"/>
      <c r="I50" s="1402">
        <f t="shared" si="5"/>
        <v>2570</v>
      </c>
      <c r="J50" s="59">
        <f t="shared" si="6"/>
        <v>0</v>
      </c>
    </row>
    <row r="51" spans="2:10" x14ac:dyDescent="0.25">
      <c r="B51" s="174">
        <f t="shared" si="2"/>
        <v>257</v>
      </c>
      <c r="C51" s="15"/>
      <c r="D51" s="1397">
        <f t="shared" si="3"/>
        <v>0</v>
      </c>
      <c r="E51" s="1403"/>
      <c r="F51" s="1404">
        <f t="shared" si="0"/>
        <v>0</v>
      </c>
      <c r="G51" s="1405"/>
      <c r="H51" s="1406"/>
      <c r="I51" s="1402">
        <f t="shared" si="5"/>
        <v>2570</v>
      </c>
      <c r="J51" s="59">
        <f t="shared" si="6"/>
        <v>0</v>
      </c>
    </row>
    <row r="52" spans="2:10" x14ac:dyDescent="0.25">
      <c r="B52" s="174">
        <f t="shared" si="2"/>
        <v>257</v>
      </c>
      <c r="C52" s="15"/>
      <c r="D52" s="1397">
        <f t="shared" si="3"/>
        <v>0</v>
      </c>
      <c r="E52" s="1403"/>
      <c r="F52" s="1404">
        <f t="shared" si="0"/>
        <v>0</v>
      </c>
      <c r="G52" s="1405"/>
      <c r="H52" s="1406"/>
      <c r="I52" s="1402">
        <f t="shared" si="5"/>
        <v>2570</v>
      </c>
      <c r="J52" s="59">
        <f t="shared" si="6"/>
        <v>0</v>
      </c>
    </row>
    <row r="53" spans="2:10" x14ac:dyDescent="0.25">
      <c r="B53" s="174">
        <f t="shared" si="2"/>
        <v>257</v>
      </c>
      <c r="C53" s="15"/>
      <c r="D53" s="1397">
        <f t="shared" si="3"/>
        <v>0</v>
      </c>
      <c r="E53" s="1403"/>
      <c r="F53" s="1404">
        <f t="shared" si="0"/>
        <v>0</v>
      </c>
      <c r="G53" s="1405"/>
      <c r="H53" s="1406"/>
      <c r="I53" s="1402">
        <f t="shared" si="5"/>
        <v>2570</v>
      </c>
      <c r="J53" s="59">
        <f t="shared" si="6"/>
        <v>0</v>
      </c>
    </row>
    <row r="54" spans="2:10" x14ac:dyDescent="0.25">
      <c r="B54" s="174">
        <f t="shared" si="2"/>
        <v>257</v>
      </c>
      <c r="C54" s="15"/>
      <c r="D54" s="1397">
        <f t="shared" si="3"/>
        <v>0</v>
      </c>
      <c r="E54" s="1403"/>
      <c r="F54" s="1404">
        <f t="shared" si="0"/>
        <v>0</v>
      </c>
      <c r="G54" s="1405"/>
      <c r="H54" s="1406"/>
      <c r="I54" s="1402">
        <f t="shared" si="5"/>
        <v>2570</v>
      </c>
      <c r="J54" s="59">
        <f t="shared" si="6"/>
        <v>0</v>
      </c>
    </row>
    <row r="55" spans="2:10" x14ac:dyDescent="0.25">
      <c r="B55" s="174">
        <f t="shared" si="2"/>
        <v>257</v>
      </c>
      <c r="C55" s="15"/>
      <c r="D55" s="1397">
        <f t="shared" si="3"/>
        <v>0</v>
      </c>
      <c r="E55" s="1403"/>
      <c r="F55" s="1404">
        <f t="shared" si="0"/>
        <v>0</v>
      </c>
      <c r="G55" s="1405"/>
      <c r="H55" s="1406"/>
      <c r="I55" s="1402">
        <f t="shared" si="5"/>
        <v>2570</v>
      </c>
      <c r="J55" s="59">
        <f t="shared" si="6"/>
        <v>0</v>
      </c>
    </row>
    <row r="56" spans="2:10" x14ac:dyDescent="0.25">
      <c r="B56" s="174">
        <f t="shared" si="2"/>
        <v>257</v>
      </c>
      <c r="C56" s="15"/>
      <c r="D56" s="1397">
        <f t="shared" si="3"/>
        <v>0</v>
      </c>
      <c r="E56" s="1403"/>
      <c r="F56" s="1404">
        <f t="shared" si="0"/>
        <v>0</v>
      </c>
      <c r="G56" s="1405"/>
      <c r="H56" s="1406"/>
      <c r="I56" s="1402">
        <f t="shared" si="5"/>
        <v>2570</v>
      </c>
      <c r="J56" s="59">
        <f t="shared" si="6"/>
        <v>0</v>
      </c>
    </row>
    <row r="57" spans="2:10" x14ac:dyDescent="0.25">
      <c r="B57" s="174">
        <f t="shared" si="2"/>
        <v>257</v>
      </c>
      <c r="C57" s="15"/>
      <c r="D57" s="1397">
        <f t="shared" si="3"/>
        <v>0</v>
      </c>
      <c r="E57" s="1403"/>
      <c r="F57" s="1404">
        <f t="shared" si="0"/>
        <v>0</v>
      </c>
      <c r="G57" s="1405"/>
      <c r="H57" s="1406"/>
      <c r="I57" s="1402">
        <f t="shared" si="5"/>
        <v>2570</v>
      </c>
      <c r="J57" s="59">
        <f t="shared" si="6"/>
        <v>0</v>
      </c>
    </row>
    <row r="58" spans="2:10" x14ac:dyDescent="0.25">
      <c r="B58" s="174">
        <f t="shared" si="2"/>
        <v>257</v>
      </c>
      <c r="C58" s="15"/>
      <c r="D58" s="1397">
        <f t="shared" si="3"/>
        <v>0</v>
      </c>
      <c r="E58" s="1403"/>
      <c r="F58" s="1404">
        <f t="shared" si="0"/>
        <v>0</v>
      </c>
      <c r="G58" s="1405"/>
      <c r="H58" s="1406"/>
      <c r="I58" s="1402">
        <f t="shared" si="5"/>
        <v>2570</v>
      </c>
      <c r="J58" s="59">
        <f t="shared" si="6"/>
        <v>0</v>
      </c>
    </row>
    <row r="59" spans="2:10" x14ac:dyDescent="0.25">
      <c r="B59" s="174">
        <f t="shared" si="2"/>
        <v>257</v>
      </c>
      <c r="C59" s="15"/>
      <c r="D59" s="1397">
        <f t="shared" si="3"/>
        <v>0</v>
      </c>
      <c r="E59" s="1403"/>
      <c r="F59" s="1404">
        <f t="shared" si="0"/>
        <v>0</v>
      </c>
      <c r="G59" s="1405"/>
      <c r="H59" s="1406"/>
      <c r="I59" s="1402">
        <f t="shared" si="5"/>
        <v>2570</v>
      </c>
      <c r="J59" s="59">
        <f t="shared" si="6"/>
        <v>0</v>
      </c>
    </row>
    <row r="60" spans="2:10" x14ac:dyDescent="0.25">
      <c r="B60" s="174">
        <f t="shared" si="2"/>
        <v>257</v>
      </c>
      <c r="C60" s="15"/>
      <c r="D60" s="1397">
        <f t="shared" si="3"/>
        <v>0</v>
      </c>
      <c r="E60" s="1403"/>
      <c r="F60" s="1404">
        <f t="shared" si="0"/>
        <v>0</v>
      </c>
      <c r="G60" s="1405"/>
      <c r="H60" s="1406"/>
      <c r="I60" s="1402">
        <f t="shared" si="5"/>
        <v>2570</v>
      </c>
      <c r="J60" s="59">
        <f t="shared" si="6"/>
        <v>0</v>
      </c>
    </row>
    <row r="61" spans="2:10" x14ac:dyDescent="0.25">
      <c r="B61" s="174">
        <f t="shared" si="2"/>
        <v>257</v>
      </c>
      <c r="C61" s="15"/>
      <c r="D61" s="1397">
        <f t="shared" si="3"/>
        <v>0</v>
      </c>
      <c r="E61" s="1403"/>
      <c r="F61" s="1404">
        <f t="shared" si="0"/>
        <v>0</v>
      </c>
      <c r="G61" s="1405"/>
      <c r="H61" s="1406"/>
      <c r="I61" s="1402">
        <f t="shared" si="5"/>
        <v>2570</v>
      </c>
      <c r="J61" s="59">
        <f t="shared" si="6"/>
        <v>0</v>
      </c>
    </row>
    <row r="62" spans="2:10" x14ac:dyDescent="0.25">
      <c r="B62" s="174">
        <f t="shared" si="2"/>
        <v>257</v>
      </c>
      <c r="C62" s="15"/>
      <c r="D62" s="1397">
        <f t="shared" si="3"/>
        <v>0</v>
      </c>
      <c r="E62" s="1403"/>
      <c r="F62" s="1404">
        <f t="shared" si="0"/>
        <v>0</v>
      </c>
      <c r="G62" s="1405"/>
      <c r="H62" s="1406"/>
      <c r="I62" s="1402">
        <f t="shared" si="5"/>
        <v>2570</v>
      </c>
      <c r="J62" s="59">
        <f t="shared" si="6"/>
        <v>0</v>
      </c>
    </row>
    <row r="63" spans="2:10" x14ac:dyDescent="0.25">
      <c r="B63" s="174">
        <f t="shared" si="2"/>
        <v>257</v>
      </c>
      <c r="C63" s="15"/>
      <c r="D63" s="1397">
        <f t="shared" si="3"/>
        <v>0</v>
      </c>
      <c r="E63" s="1403"/>
      <c r="F63" s="1404">
        <f t="shared" si="0"/>
        <v>0</v>
      </c>
      <c r="G63" s="1405"/>
      <c r="H63" s="1406"/>
      <c r="I63" s="1402">
        <f t="shared" si="5"/>
        <v>2570</v>
      </c>
      <c r="J63" s="59">
        <f t="shared" si="6"/>
        <v>0</v>
      </c>
    </row>
    <row r="64" spans="2:10" x14ac:dyDescent="0.25">
      <c r="B64" s="174">
        <f t="shared" si="2"/>
        <v>257</v>
      </c>
      <c r="C64" s="15"/>
      <c r="D64" s="1397">
        <f t="shared" si="3"/>
        <v>0</v>
      </c>
      <c r="E64" s="1403"/>
      <c r="F64" s="1404">
        <f t="shared" si="0"/>
        <v>0</v>
      </c>
      <c r="G64" s="1405"/>
      <c r="H64" s="1406"/>
      <c r="I64" s="1402">
        <f t="shared" si="5"/>
        <v>2570</v>
      </c>
      <c r="J64" s="59">
        <f t="shared" si="6"/>
        <v>0</v>
      </c>
    </row>
    <row r="65" spans="1:10" x14ac:dyDescent="0.25">
      <c r="B65" s="174">
        <f t="shared" si="2"/>
        <v>257</v>
      </c>
      <c r="C65" s="15"/>
      <c r="D65" s="1397">
        <f t="shared" si="3"/>
        <v>0</v>
      </c>
      <c r="E65" s="1403"/>
      <c r="F65" s="1404">
        <f t="shared" si="0"/>
        <v>0</v>
      </c>
      <c r="G65" s="1405"/>
      <c r="H65" s="1406"/>
      <c r="I65" s="1402">
        <f t="shared" si="5"/>
        <v>2570</v>
      </c>
      <c r="J65" s="59">
        <f t="shared" si="6"/>
        <v>0</v>
      </c>
    </row>
    <row r="66" spans="1:10" x14ac:dyDescent="0.25">
      <c r="B66" s="174">
        <f t="shared" si="2"/>
        <v>257</v>
      </c>
      <c r="C66" s="15"/>
      <c r="D66" s="1397">
        <f t="shared" si="3"/>
        <v>0</v>
      </c>
      <c r="E66" s="1403"/>
      <c r="F66" s="1404">
        <f t="shared" si="0"/>
        <v>0</v>
      </c>
      <c r="G66" s="1405"/>
      <c r="H66" s="1406"/>
      <c r="I66" s="1402">
        <f t="shared" si="5"/>
        <v>2570</v>
      </c>
      <c r="J66" s="59">
        <f t="shared" si="6"/>
        <v>0</v>
      </c>
    </row>
    <row r="67" spans="1:10" x14ac:dyDescent="0.25">
      <c r="B67" s="174">
        <f t="shared" si="2"/>
        <v>257</v>
      </c>
      <c r="C67" s="15"/>
      <c r="D67" s="1397">
        <f t="shared" si="3"/>
        <v>0</v>
      </c>
      <c r="E67" s="1403"/>
      <c r="F67" s="1404">
        <f t="shared" si="0"/>
        <v>0</v>
      </c>
      <c r="G67" s="1405"/>
      <c r="H67" s="1406"/>
      <c r="I67" s="1402">
        <f t="shared" si="5"/>
        <v>2570</v>
      </c>
      <c r="J67" s="59">
        <f t="shared" si="6"/>
        <v>0</v>
      </c>
    </row>
    <row r="68" spans="1:10" x14ac:dyDescent="0.25">
      <c r="B68" s="174">
        <f t="shared" si="2"/>
        <v>257</v>
      </c>
      <c r="C68" s="15"/>
      <c r="D68" s="997"/>
      <c r="E68" s="1189"/>
      <c r="F68" s="1190">
        <f t="shared" si="0"/>
        <v>0</v>
      </c>
      <c r="G68" s="998"/>
      <c r="H68" s="999"/>
      <c r="I68" s="230">
        <f t="shared" si="5"/>
        <v>2570</v>
      </c>
      <c r="J68" s="59">
        <f t="shared" si="6"/>
        <v>0</v>
      </c>
    </row>
    <row r="69" spans="1:10" x14ac:dyDescent="0.25">
      <c r="B69" s="174">
        <f t="shared" si="2"/>
        <v>257</v>
      </c>
      <c r="C69" s="15"/>
      <c r="D69" s="997"/>
      <c r="E69" s="1189"/>
      <c r="F69" s="1190">
        <f t="shared" si="0"/>
        <v>0</v>
      </c>
      <c r="G69" s="998"/>
      <c r="H69" s="999"/>
      <c r="I69" s="230">
        <f t="shared" si="5"/>
        <v>2570</v>
      </c>
      <c r="J69" s="59">
        <f t="shared" si="6"/>
        <v>0</v>
      </c>
    </row>
    <row r="70" spans="1:10" x14ac:dyDescent="0.25">
      <c r="B70" s="174">
        <f t="shared" si="2"/>
        <v>257</v>
      </c>
      <c r="C70" s="15"/>
      <c r="D70" s="997"/>
      <c r="E70" s="1189"/>
      <c r="F70" s="1190">
        <f t="shared" si="0"/>
        <v>0</v>
      </c>
      <c r="G70" s="998"/>
      <c r="H70" s="999"/>
      <c r="I70" s="230">
        <f t="shared" si="5"/>
        <v>2570</v>
      </c>
      <c r="J70" s="59">
        <f t="shared" si="6"/>
        <v>0</v>
      </c>
    </row>
    <row r="71" spans="1:10" x14ac:dyDescent="0.25">
      <c r="B71" s="174">
        <f t="shared" si="2"/>
        <v>257</v>
      </c>
      <c r="C71" s="15"/>
      <c r="D71" s="997"/>
      <c r="E71" s="1189"/>
      <c r="F71" s="1190">
        <f t="shared" si="0"/>
        <v>0</v>
      </c>
      <c r="G71" s="998"/>
      <c r="H71" s="999"/>
      <c r="I71" s="230">
        <f t="shared" si="5"/>
        <v>2570</v>
      </c>
      <c r="J71" s="59">
        <f t="shared" si="6"/>
        <v>0</v>
      </c>
    </row>
    <row r="72" spans="1:10" x14ac:dyDescent="0.25">
      <c r="B72" s="174">
        <f t="shared" si="2"/>
        <v>257</v>
      </c>
      <c r="C72" s="15"/>
      <c r="D72" s="997"/>
      <c r="E72" s="1189"/>
      <c r="F72" s="1190">
        <f t="shared" si="0"/>
        <v>0</v>
      </c>
      <c r="G72" s="998"/>
      <c r="H72" s="999"/>
      <c r="I72" s="230">
        <f t="shared" si="5"/>
        <v>2570</v>
      </c>
      <c r="J72" s="59">
        <f t="shared" si="6"/>
        <v>0</v>
      </c>
    </row>
    <row r="73" spans="1:10" x14ac:dyDescent="0.25">
      <c r="B73" s="174">
        <f t="shared" si="2"/>
        <v>257</v>
      </c>
      <c r="C73" s="15"/>
      <c r="D73" s="997"/>
      <c r="E73" s="1189"/>
      <c r="F73" s="1190">
        <f t="shared" si="0"/>
        <v>0</v>
      </c>
      <c r="G73" s="998"/>
      <c r="H73" s="999"/>
      <c r="I73" s="230">
        <f t="shared" si="5"/>
        <v>2570</v>
      </c>
      <c r="J73" s="59">
        <f t="shared" si="6"/>
        <v>0</v>
      </c>
    </row>
    <row r="74" spans="1:10" ht="15.75" thickBot="1" x14ac:dyDescent="0.3">
      <c r="A74" s="117"/>
      <c r="B74" s="175">
        <f>B48-C74</f>
        <v>257</v>
      </c>
      <c r="C74" s="37"/>
      <c r="D74" s="1191">
        <f t="shared" si="3"/>
        <v>0</v>
      </c>
      <c r="E74" s="1192"/>
      <c r="F74" s="1193">
        <f t="shared" si="0"/>
        <v>0</v>
      </c>
      <c r="G74" s="1194"/>
      <c r="H74" s="1195"/>
      <c r="I74" s="813"/>
      <c r="J74" s="59">
        <f>SUM(J9:J48)</f>
        <v>107005</v>
      </c>
    </row>
    <row r="75" spans="1:10" ht="15.75" thickTop="1" x14ac:dyDescent="0.25">
      <c r="A75" s="47">
        <f>SUM(A74:A74)</f>
        <v>0</v>
      </c>
      <c r="C75" s="72"/>
      <c r="D75" s="102">
        <f>SUM(D9:D74)</f>
        <v>2260</v>
      </c>
      <c r="E75" s="130"/>
      <c r="F75" s="102">
        <f>SUM(F9:F74)</f>
        <v>2260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58" t="s">
        <v>21</v>
      </c>
      <c r="E77" s="1459"/>
      <c r="F77" s="137">
        <f>G5-F75</f>
        <v>0</v>
      </c>
    </row>
    <row r="78" spans="1:10" ht="15.75" thickBot="1" x14ac:dyDescent="0.3">
      <c r="A78" s="121"/>
      <c r="D78" s="930" t="s">
        <v>4</v>
      </c>
      <c r="E78" s="931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1209"/>
      <c r="F4" s="72"/>
      <c r="G4" s="38"/>
    </row>
    <row r="5" spans="1:11" ht="15.75" customHeight="1" x14ac:dyDescent="0.25">
      <c r="A5" s="1470" t="s">
        <v>182</v>
      </c>
      <c r="B5" s="1494" t="s">
        <v>109</v>
      </c>
      <c r="C5" s="152"/>
      <c r="D5" s="145"/>
      <c r="E5" s="1209"/>
      <c r="F5" s="72"/>
      <c r="G5" s="87">
        <f>F30</f>
        <v>0</v>
      </c>
      <c r="H5" s="150">
        <f>E5-G5+E6</f>
        <v>0</v>
      </c>
    </row>
    <row r="6" spans="1:11" ht="15.75" x14ac:dyDescent="0.25">
      <c r="A6" s="1470"/>
      <c r="B6" s="1494"/>
      <c r="C6" s="152"/>
      <c r="D6" s="145"/>
      <c r="E6" s="1209"/>
      <c r="F6" s="72"/>
      <c r="G6" s="322"/>
    </row>
    <row r="7" spans="1:11" ht="15.75" thickBot="1" x14ac:dyDescent="0.3">
      <c r="B7" s="1495"/>
      <c r="C7" s="152"/>
      <c r="D7" s="145"/>
      <c r="E7" s="1209"/>
      <c r="F7" s="72"/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0</v>
      </c>
      <c r="C9" s="386"/>
      <c r="D9" s="387"/>
      <c r="E9" s="388"/>
      <c r="F9" s="389">
        <f>D9</f>
        <v>0</v>
      </c>
      <c r="G9" s="1277"/>
      <c r="H9" s="552"/>
      <c r="I9" s="1282">
        <f>E4+E5+E6+E7-F9</f>
        <v>0</v>
      </c>
      <c r="J9" s="1283">
        <f>H9*F9</f>
        <v>0</v>
      </c>
    </row>
    <row r="10" spans="1:11" x14ac:dyDescent="0.25">
      <c r="B10" s="1269">
        <f>B9-C10</f>
        <v>0</v>
      </c>
      <c r="C10" s="319"/>
      <c r="D10" s="1270"/>
      <c r="E10" s="1280"/>
      <c r="F10" s="1274">
        <f>D10</f>
        <v>0</v>
      </c>
      <c r="G10" s="1278"/>
      <c r="H10" s="1271"/>
      <c r="I10" s="1282">
        <f>I9-F10</f>
        <v>0</v>
      </c>
      <c r="J10" s="1283">
        <f t="shared" ref="J10:J28" si="0">H10*F10</f>
        <v>0</v>
      </c>
    </row>
    <row r="11" spans="1:11" x14ac:dyDescent="0.25">
      <c r="B11" s="1269">
        <f t="shared" ref="B11:B19" si="1">B10-C11</f>
        <v>0</v>
      </c>
      <c r="C11" s="319"/>
      <c r="D11" s="1270"/>
      <c r="E11" s="1280"/>
      <c r="F11" s="1274">
        <f t="shared" ref="F11:F29" si="2">D11</f>
        <v>0</v>
      </c>
      <c r="G11" s="1278"/>
      <c r="H11" s="1271"/>
      <c r="I11" s="1282">
        <f t="shared" ref="I11:I19" si="3">I10-F11</f>
        <v>0</v>
      </c>
      <c r="J11" s="1283">
        <f t="shared" si="0"/>
        <v>0</v>
      </c>
    </row>
    <row r="12" spans="1:11" x14ac:dyDescent="0.25">
      <c r="A12" s="54" t="s">
        <v>33</v>
      </c>
      <c r="B12" s="1269">
        <f t="shared" si="1"/>
        <v>0</v>
      </c>
      <c r="C12" s="319"/>
      <c r="D12" s="1272"/>
      <c r="E12" s="1281"/>
      <c r="F12" s="1274">
        <f t="shared" si="2"/>
        <v>0</v>
      </c>
      <c r="G12" s="1278"/>
      <c r="H12" s="1271"/>
      <c r="I12" s="1282">
        <f t="shared" si="3"/>
        <v>0</v>
      </c>
      <c r="J12" s="1283">
        <f t="shared" si="0"/>
        <v>0</v>
      </c>
    </row>
    <row r="13" spans="1:11" x14ac:dyDescent="0.25">
      <c r="B13" s="1269">
        <f t="shared" si="1"/>
        <v>0</v>
      </c>
      <c r="C13" s="319"/>
      <c r="D13" s="1272"/>
      <c r="E13" s="1281"/>
      <c r="F13" s="1274">
        <f t="shared" si="2"/>
        <v>0</v>
      </c>
      <c r="G13" s="1278"/>
      <c r="H13" s="1271"/>
      <c r="I13" s="1282">
        <f t="shared" si="3"/>
        <v>0</v>
      </c>
      <c r="J13" s="1283">
        <f t="shared" si="0"/>
        <v>0</v>
      </c>
      <c r="K13" s="582"/>
    </row>
    <row r="14" spans="1:11" x14ac:dyDescent="0.25">
      <c r="A14" s="19"/>
      <c r="B14" s="1269">
        <f t="shared" si="1"/>
        <v>0</v>
      </c>
      <c r="C14" s="319"/>
      <c r="D14" s="1272"/>
      <c r="E14" s="1281"/>
      <c r="F14" s="1274">
        <f t="shared" si="2"/>
        <v>0</v>
      </c>
      <c r="G14" s="1278"/>
      <c r="H14" s="1271"/>
      <c r="I14" s="1282">
        <f t="shared" si="3"/>
        <v>0</v>
      </c>
      <c r="J14" s="1283">
        <f t="shared" si="0"/>
        <v>0</v>
      </c>
      <c r="K14" s="582"/>
    </row>
    <row r="15" spans="1:11" x14ac:dyDescent="0.25">
      <c r="B15" s="1269">
        <f t="shared" si="1"/>
        <v>0</v>
      </c>
      <c r="C15" s="319"/>
      <c r="D15" s="1272"/>
      <c r="E15" s="1281"/>
      <c r="F15" s="1274">
        <f t="shared" si="2"/>
        <v>0</v>
      </c>
      <c r="G15" s="1278"/>
      <c r="H15" s="1271"/>
      <c r="I15" s="1282">
        <f t="shared" si="3"/>
        <v>0</v>
      </c>
      <c r="J15" s="589">
        <f t="shared" si="0"/>
        <v>0</v>
      </c>
      <c r="K15" s="582"/>
    </row>
    <row r="16" spans="1:11" x14ac:dyDescent="0.25">
      <c r="B16" s="1269">
        <f t="shared" si="1"/>
        <v>0</v>
      </c>
      <c r="C16" s="319"/>
      <c r="D16" s="1272"/>
      <c r="E16" s="1281"/>
      <c r="F16" s="1274">
        <f t="shared" si="2"/>
        <v>0</v>
      </c>
      <c r="G16" s="1278"/>
      <c r="H16" s="1271"/>
      <c r="I16" s="1282">
        <f t="shared" si="3"/>
        <v>0</v>
      </c>
      <c r="J16" s="589">
        <f t="shared" si="0"/>
        <v>0</v>
      </c>
      <c r="K16" s="582"/>
    </row>
    <row r="17" spans="1:11" x14ac:dyDescent="0.25">
      <c r="B17" s="1269">
        <f t="shared" si="1"/>
        <v>0</v>
      </c>
      <c r="C17" s="319"/>
      <c r="D17" s="1272"/>
      <c r="E17" s="1281"/>
      <c r="F17" s="1274">
        <f t="shared" si="2"/>
        <v>0</v>
      </c>
      <c r="G17" s="1278"/>
      <c r="H17" s="1271"/>
      <c r="I17" s="1282">
        <f t="shared" si="3"/>
        <v>0</v>
      </c>
      <c r="J17" s="589">
        <f t="shared" si="0"/>
        <v>0</v>
      </c>
      <c r="K17" s="582"/>
    </row>
    <row r="18" spans="1:11" x14ac:dyDescent="0.25">
      <c r="B18" s="1269">
        <f t="shared" si="1"/>
        <v>0</v>
      </c>
      <c r="C18" s="319"/>
      <c r="D18" s="1272"/>
      <c r="E18" s="1281"/>
      <c r="F18" s="1274">
        <f t="shared" si="2"/>
        <v>0</v>
      </c>
      <c r="G18" s="1278"/>
      <c r="H18" s="1271"/>
      <c r="I18" s="1282">
        <f t="shared" si="3"/>
        <v>0</v>
      </c>
      <c r="J18" s="589">
        <f t="shared" si="0"/>
        <v>0</v>
      </c>
      <c r="K18" s="582"/>
    </row>
    <row r="19" spans="1:11" x14ac:dyDescent="0.25">
      <c r="B19" s="1269">
        <f t="shared" si="1"/>
        <v>0</v>
      </c>
      <c r="C19" s="319"/>
      <c r="D19" s="1272"/>
      <c r="E19" s="1281"/>
      <c r="F19" s="1274">
        <f t="shared" si="2"/>
        <v>0</v>
      </c>
      <c r="G19" s="1278"/>
      <c r="H19" s="1271"/>
      <c r="I19" s="1282">
        <f t="shared" si="3"/>
        <v>0</v>
      </c>
      <c r="J19" s="1283">
        <f t="shared" si="0"/>
        <v>0</v>
      </c>
      <c r="K19" s="582"/>
    </row>
    <row r="20" spans="1:11" x14ac:dyDescent="0.25">
      <c r="B20" s="88"/>
      <c r="C20" s="319"/>
      <c r="D20" s="1272"/>
      <c r="E20" s="1281"/>
      <c r="F20" s="1274">
        <f t="shared" si="2"/>
        <v>0</v>
      </c>
      <c r="G20" s="1278"/>
      <c r="H20" s="1271"/>
      <c r="I20" s="1282">
        <f>I19-F20</f>
        <v>0</v>
      </c>
      <c r="J20" s="1283">
        <f t="shared" si="0"/>
        <v>0</v>
      </c>
      <c r="K20" s="582"/>
    </row>
    <row r="21" spans="1:11" x14ac:dyDescent="0.25">
      <c r="B21" s="88"/>
      <c r="C21" s="319"/>
      <c r="D21" s="1272"/>
      <c r="E21" s="1281"/>
      <c r="F21" s="1274">
        <f t="shared" si="2"/>
        <v>0</v>
      </c>
      <c r="G21" s="1278"/>
      <c r="H21" s="1271"/>
      <c r="I21" s="1282">
        <f t="shared" ref="I21:I28" si="4">I20-F21</f>
        <v>0</v>
      </c>
      <c r="J21" s="1283">
        <f t="shared" si="0"/>
        <v>0</v>
      </c>
      <c r="K21" s="582"/>
    </row>
    <row r="22" spans="1:11" x14ac:dyDescent="0.25">
      <c r="B22" s="88"/>
      <c r="C22" s="319"/>
      <c r="D22" s="1272"/>
      <c r="E22" s="1281"/>
      <c r="F22" s="1274">
        <f t="shared" si="2"/>
        <v>0</v>
      </c>
      <c r="G22" s="1278"/>
      <c r="H22" s="1271"/>
      <c r="I22" s="1282">
        <f t="shared" si="4"/>
        <v>0</v>
      </c>
      <c r="J22" s="1283">
        <f t="shared" si="0"/>
        <v>0</v>
      </c>
      <c r="K22" s="582"/>
    </row>
    <row r="23" spans="1:11" x14ac:dyDescent="0.25">
      <c r="B23" s="88"/>
      <c r="C23" s="319"/>
      <c r="D23" s="1272"/>
      <c r="E23" s="1281"/>
      <c r="F23" s="1274">
        <f t="shared" si="2"/>
        <v>0</v>
      </c>
      <c r="G23" s="1278"/>
      <c r="H23" s="1271"/>
      <c r="I23" s="1282">
        <f t="shared" si="4"/>
        <v>0</v>
      </c>
      <c r="J23" s="1283">
        <f t="shared" si="0"/>
        <v>0</v>
      </c>
      <c r="K23" s="582"/>
    </row>
    <row r="24" spans="1:11" x14ac:dyDescent="0.25">
      <c r="B24" s="88"/>
      <c r="C24" s="319"/>
      <c r="D24" s="1270"/>
      <c r="E24" s="1281"/>
      <c r="F24" s="1274">
        <f t="shared" si="2"/>
        <v>0</v>
      </c>
      <c r="G24" s="1278"/>
      <c r="H24" s="1271"/>
      <c r="I24" s="1282">
        <f t="shared" si="4"/>
        <v>0</v>
      </c>
      <c r="J24" s="1283">
        <f t="shared" si="0"/>
        <v>0</v>
      </c>
    </row>
    <row r="25" spans="1:11" x14ac:dyDescent="0.25">
      <c r="B25" s="88"/>
      <c r="C25" s="319"/>
      <c r="D25" s="1270"/>
      <c r="E25" s="1281"/>
      <c r="F25" s="1274">
        <f t="shared" si="2"/>
        <v>0</v>
      </c>
      <c r="G25" s="1278"/>
      <c r="H25" s="1271"/>
      <c r="I25" s="1282">
        <f t="shared" si="4"/>
        <v>0</v>
      </c>
      <c r="J25" s="1283">
        <f t="shared" si="0"/>
        <v>0</v>
      </c>
    </row>
    <row r="26" spans="1:11" x14ac:dyDescent="0.25">
      <c r="B26" s="88"/>
      <c r="C26" s="319"/>
      <c r="D26" s="1270"/>
      <c r="E26" s="1280"/>
      <c r="F26" s="1275">
        <f t="shared" si="2"/>
        <v>0</v>
      </c>
      <c r="G26" s="1279"/>
      <c r="H26" s="1273"/>
      <c r="I26" s="1284">
        <f t="shared" si="4"/>
        <v>0</v>
      </c>
      <c r="J26" s="1285">
        <f t="shared" si="0"/>
        <v>0</v>
      </c>
    </row>
    <row r="27" spans="1:11" x14ac:dyDescent="0.25">
      <c r="B27" s="88"/>
      <c r="C27" s="319"/>
      <c r="D27" s="1270"/>
      <c r="E27" s="1280"/>
      <c r="F27" s="1275">
        <f t="shared" si="2"/>
        <v>0</v>
      </c>
      <c r="G27" s="1279"/>
      <c r="H27" s="1273"/>
      <c r="I27" s="1284">
        <f t="shared" si="4"/>
        <v>0</v>
      </c>
      <c r="J27" s="1285">
        <f t="shared" si="0"/>
        <v>0</v>
      </c>
    </row>
    <row r="28" spans="1:11" x14ac:dyDescent="0.25">
      <c r="B28" s="88"/>
      <c r="C28" s="319"/>
      <c r="D28" s="1270"/>
      <c r="E28" s="1280"/>
      <c r="F28" s="1275">
        <f t="shared" si="2"/>
        <v>0</v>
      </c>
      <c r="G28" s="1279"/>
      <c r="H28" s="1273"/>
      <c r="I28" s="1284">
        <f t="shared" si="4"/>
        <v>0</v>
      </c>
      <c r="J28" s="1285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276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458" t="s">
        <v>21</v>
      </c>
      <c r="E32" s="1459"/>
      <c r="F32" s="137">
        <f>E5-F30+E6+E7+E4</f>
        <v>0</v>
      </c>
    </row>
    <row r="33" spans="1:6" ht="15.75" thickBot="1" x14ac:dyDescent="0.3">
      <c r="A33" s="121"/>
      <c r="D33" s="943" t="s">
        <v>4</v>
      </c>
      <c r="E33" s="944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topLeftCell="A7" workbookViewId="0">
      <selection activeCell="I25" sqref="I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475" t="s">
        <v>314</v>
      </c>
      <c r="B1" s="1475"/>
      <c r="C1" s="1475"/>
      <c r="D1" s="1475"/>
      <c r="E1" s="1475"/>
      <c r="F1" s="1475"/>
      <c r="G1" s="14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1299">
        <v>63</v>
      </c>
      <c r="D4" s="130">
        <v>45141</v>
      </c>
      <c r="E4" s="432">
        <v>562.75</v>
      </c>
      <c r="F4" s="1209">
        <v>17</v>
      </c>
      <c r="G4" s="151"/>
      <c r="H4" s="151"/>
    </row>
    <row r="5" spans="1:9" ht="15" customHeight="1" x14ac:dyDescent="0.25">
      <c r="A5" s="1496" t="s">
        <v>96</v>
      </c>
      <c r="B5" s="1497" t="s">
        <v>97</v>
      </c>
      <c r="C5" s="1299">
        <v>66</v>
      </c>
      <c r="D5" s="130">
        <v>45154</v>
      </c>
      <c r="E5" s="855">
        <v>632.07000000000005</v>
      </c>
      <c r="F5" s="1209">
        <v>20</v>
      </c>
      <c r="G5" s="1211"/>
    </row>
    <row r="6" spans="1:9" ht="15.75" customHeight="1" x14ac:dyDescent="0.25">
      <c r="A6" s="1496"/>
      <c r="B6" s="1497"/>
      <c r="C6" s="1300">
        <v>65</v>
      </c>
      <c r="D6" s="130">
        <v>45164</v>
      </c>
      <c r="E6" s="1298">
        <v>1357.52</v>
      </c>
      <c r="F6" s="133">
        <v>40</v>
      </c>
      <c r="G6" s="87">
        <f>F39</f>
        <v>2519.25</v>
      </c>
      <c r="H6" s="7">
        <f>E6-G6+E5+E7+E4</f>
        <v>33.090000000000032</v>
      </c>
    </row>
    <row r="7" spans="1:9" ht="16.5" thickBot="1" x14ac:dyDescent="0.3">
      <c r="B7" s="1310"/>
      <c r="C7" s="1311"/>
      <c r="D7" s="1312"/>
      <c r="E7" s="1313"/>
      <c r="F7" s="1314"/>
      <c r="G7" s="1315"/>
    </row>
    <row r="8" spans="1:9" ht="30" customHeight="1" thickTop="1" thickBot="1" x14ac:dyDescent="0.3">
      <c r="B8" s="1316" t="s">
        <v>7</v>
      </c>
      <c r="C8" s="1317" t="s">
        <v>8</v>
      </c>
      <c r="D8" s="1318" t="s">
        <v>17</v>
      </c>
      <c r="E8" s="1319" t="s">
        <v>2</v>
      </c>
      <c r="F8" s="1320" t="s">
        <v>18</v>
      </c>
      <c r="G8" s="1319" t="s">
        <v>15</v>
      </c>
      <c r="H8" s="1321"/>
    </row>
    <row r="9" spans="1:9" ht="15.75" thickTop="1" x14ac:dyDescent="0.25">
      <c r="A9" s="54" t="s">
        <v>32</v>
      </c>
      <c r="B9" s="378">
        <f>F5+F6+F7-C9+F4</f>
        <v>76</v>
      </c>
      <c r="C9" s="564">
        <v>1</v>
      </c>
      <c r="D9" s="553">
        <v>32.880000000000003</v>
      </c>
      <c r="E9" s="627">
        <v>45143</v>
      </c>
      <c r="F9" s="584">
        <f t="shared" ref="F9:F38" si="0">D9</f>
        <v>32.880000000000003</v>
      </c>
      <c r="G9" s="551" t="s">
        <v>210</v>
      </c>
      <c r="H9" s="552">
        <v>65</v>
      </c>
      <c r="I9" s="548">
        <f>E5+E6+E7-F9+E4</f>
        <v>2519.46</v>
      </c>
    </row>
    <row r="10" spans="1:9" x14ac:dyDescent="0.25">
      <c r="B10" s="707">
        <f>B9-C10</f>
        <v>75</v>
      </c>
      <c r="C10" s="564">
        <v>1</v>
      </c>
      <c r="D10" s="553">
        <v>33.979999999999997</v>
      </c>
      <c r="E10" s="627">
        <v>45143</v>
      </c>
      <c r="F10" s="584">
        <f t="shared" si="0"/>
        <v>33.979999999999997</v>
      </c>
      <c r="G10" s="551" t="s">
        <v>211</v>
      </c>
      <c r="H10" s="552">
        <v>65</v>
      </c>
      <c r="I10" s="548">
        <f>I9-F10</f>
        <v>2485.48</v>
      </c>
    </row>
    <row r="11" spans="1:9" x14ac:dyDescent="0.25">
      <c r="B11" s="707">
        <f>B10-C11</f>
        <v>74</v>
      </c>
      <c r="C11" s="564">
        <v>1</v>
      </c>
      <c r="D11" s="553">
        <v>30.79</v>
      </c>
      <c r="E11" s="627">
        <v>45145</v>
      </c>
      <c r="F11" s="584">
        <f t="shared" si="0"/>
        <v>30.79</v>
      </c>
      <c r="G11" s="551" t="s">
        <v>212</v>
      </c>
      <c r="H11" s="552">
        <v>65</v>
      </c>
      <c r="I11" s="548">
        <f t="shared" ref="I11:I38" si="1">I10-F11</f>
        <v>2454.69</v>
      </c>
    </row>
    <row r="12" spans="1:9" x14ac:dyDescent="0.25">
      <c r="A12" s="54" t="s">
        <v>33</v>
      </c>
      <c r="B12" s="707">
        <f t="shared" ref="B12:B14" si="2">B11-C12</f>
        <v>68</v>
      </c>
      <c r="C12" s="564">
        <v>6</v>
      </c>
      <c r="D12" s="553">
        <v>196.4</v>
      </c>
      <c r="E12" s="627">
        <v>45145</v>
      </c>
      <c r="F12" s="584">
        <f t="shared" si="0"/>
        <v>196.4</v>
      </c>
      <c r="G12" s="551" t="s">
        <v>206</v>
      </c>
      <c r="H12" s="552">
        <v>65</v>
      </c>
      <c r="I12" s="548">
        <f t="shared" si="1"/>
        <v>2258.29</v>
      </c>
    </row>
    <row r="13" spans="1:9" x14ac:dyDescent="0.25">
      <c r="B13" s="707">
        <f t="shared" si="2"/>
        <v>60</v>
      </c>
      <c r="C13" s="564">
        <v>8</v>
      </c>
      <c r="D13" s="553">
        <v>268.7</v>
      </c>
      <c r="E13" s="627">
        <v>45145</v>
      </c>
      <c r="F13" s="584">
        <f t="shared" si="0"/>
        <v>268.7</v>
      </c>
      <c r="G13" s="551" t="s">
        <v>213</v>
      </c>
      <c r="H13" s="552">
        <v>63</v>
      </c>
      <c r="I13" s="548">
        <f t="shared" si="1"/>
        <v>1989.59</v>
      </c>
    </row>
    <row r="14" spans="1:9" x14ac:dyDescent="0.25">
      <c r="A14" s="19"/>
      <c r="B14" s="707">
        <f t="shared" si="2"/>
        <v>60</v>
      </c>
      <c r="C14" s="564"/>
      <c r="D14" s="553"/>
      <c r="E14" s="627"/>
      <c r="F14" s="584">
        <f t="shared" si="0"/>
        <v>0</v>
      </c>
      <c r="G14" s="551"/>
      <c r="H14" s="552"/>
      <c r="I14" s="548">
        <f t="shared" si="1"/>
        <v>1989.59</v>
      </c>
    </row>
    <row r="15" spans="1:9" x14ac:dyDescent="0.25">
      <c r="B15" s="707">
        <f>B14-C15</f>
        <v>57</v>
      </c>
      <c r="C15" s="564">
        <v>3</v>
      </c>
      <c r="D15" s="1304">
        <v>63.72</v>
      </c>
      <c r="E15" s="1306">
        <v>45150</v>
      </c>
      <c r="F15" s="309">
        <f t="shared" si="0"/>
        <v>63.72</v>
      </c>
      <c r="G15" s="1305" t="s">
        <v>205</v>
      </c>
      <c r="H15" s="552">
        <v>65</v>
      </c>
      <c r="I15" s="548">
        <f t="shared" si="1"/>
        <v>1925.87</v>
      </c>
    </row>
    <row r="16" spans="1:9" x14ac:dyDescent="0.25">
      <c r="B16" s="707">
        <f t="shared" ref="B16:B38" si="3">B15-C16</f>
        <v>47</v>
      </c>
      <c r="C16" s="564">
        <v>10</v>
      </c>
      <c r="D16" s="553">
        <v>317.44</v>
      </c>
      <c r="E16" s="627">
        <v>45154</v>
      </c>
      <c r="F16" s="584">
        <f t="shared" si="0"/>
        <v>317.44</v>
      </c>
      <c r="G16" s="551" t="s">
        <v>238</v>
      </c>
      <c r="H16" s="552">
        <v>66</v>
      </c>
      <c r="I16" s="548">
        <f t="shared" si="1"/>
        <v>1608.4299999999998</v>
      </c>
    </row>
    <row r="17" spans="2:9" x14ac:dyDescent="0.25">
      <c r="B17" s="707">
        <f t="shared" si="3"/>
        <v>46</v>
      </c>
      <c r="C17" s="564">
        <v>1</v>
      </c>
      <c r="D17" s="553">
        <v>30.88</v>
      </c>
      <c r="E17" s="627">
        <v>45155</v>
      </c>
      <c r="F17" s="584">
        <f t="shared" si="0"/>
        <v>30.88</v>
      </c>
      <c r="G17" s="551" t="s">
        <v>240</v>
      </c>
      <c r="H17" s="552">
        <v>68</v>
      </c>
      <c r="I17" s="548">
        <f t="shared" si="1"/>
        <v>1577.5499999999997</v>
      </c>
    </row>
    <row r="18" spans="2:9" x14ac:dyDescent="0.25">
      <c r="B18" s="707">
        <f t="shared" si="3"/>
        <v>40</v>
      </c>
      <c r="C18" s="564">
        <v>6</v>
      </c>
      <c r="D18" s="553">
        <v>191.55</v>
      </c>
      <c r="E18" s="627">
        <v>45155</v>
      </c>
      <c r="F18" s="584">
        <f t="shared" si="0"/>
        <v>191.55</v>
      </c>
      <c r="G18" s="551" t="s">
        <v>234</v>
      </c>
      <c r="H18" s="552">
        <v>68</v>
      </c>
      <c r="I18" s="548">
        <f t="shared" si="1"/>
        <v>1385.9999999999998</v>
      </c>
    </row>
    <row r="19" spans="2:9" x14ac:dyDescent="0.25">
      <c r="B19" s="707">
        <f t="shared" si="3"/>
        <v>37</v>
      </c>
      <c r="C19" s="564">
        <v>3</v>
      </c>
      <c r="D19" s="553">
        <v>92.2</v>
      </c>
      <c r="E19" s="627">
        <v>45157</v>
      </c>
      <c r="F19" s="584">
        <f t="shared" si="0"/>
        <v>92.2</v>
      </c>
      <c r="G19" s="551" t="s">
        <v>249</v>
      </c>
      <c r="H19" s="552">
        <v>66</v>
      </c>
      <c r="I19" s="548">
        <f t="shared" si="1"/>
        <v>1293.7999999999997</v>
      </c>
    </row>
    <row r="20" spans="2:9" x14ac:dyDescent="0.25">
      <c r="B20" s="707">
        <f t="shared" si="3"/>
        <v>17</v>
      </c>
      <c r="C20" s="564">
        <v>20</v>
      </c>
      <c r="D20" s="553">
        <v>699.54</v>
      </c>
      <c r="E20" s="627">
        <v>45164</v>
      </c>
      <c r="F20" s="584">
        <f t="shared" si="0"/>
        <v>699.54</v>
      </c>
      <c r="G20" s="551" t="s">
        <v>268</v>
      </c>
      <c r="H20" s="552">
        <v>65</v>
      </c>
      <c r="I20" s="548">
        <f t="shared" si="1"/>
        <v>594.25999999999976</v>
      </c>
    </row>
    <row r="21" spans="2:9" x14ac:dyDescent="0.25">
      <c r="B21" s="707">
        <f t="shared" si="3"/>
        <v>15</v>
      </c>
      <c r="C21" s="564">
        <v>2</v>
      </c>
      <c r="D21" s="553">
        <v>69.84</v>
      </c>
      <c r="E21" s="627">
        <v>45164</v>
      </c>
      <c r="F21" s="584">
        <f t="shared" si="0"/>
        <v>69.84</v>
      </c>
      <c r="G21" s="551" t="s">
        <v>269</v>
      </c>
      <c r="H21" s="552">
        <v>67</v>
      </c>
      <c r="I21" s="548">
        <f t="shared" si="1"/>
        <v>524.41999999999973</v>
      </c>
    </row>
    <row r="22" spans="2:9" x14ac:dyDescent="0.25">
      <c r="B22" s="707">
        <f t="shared" si="3"/>
        <v>7</v>
      </c>
      <c r="C22" s="564">
        <v>8</v>
      </c>
      <c r="D22" s="553">
        <v>260.99</v>
      </c>
      <c r="E22" s="627">
        <v>45166</v>
      </c>
      <c r="F22" s="584">
        <f t="shared" si="0"/>
        <v>260.99</v>
      </c>
      <c r="G22" s="551" t="s">
        <v>270</v>
      </c>
      <c r="H22" s="552">
        <v>67</v>
      </c>
      <c r="I22" s="548">
        <f t="shared" si="1"/>
        <v>263.42999999999972</v>
      </c>
    </row>
    <row r="23" spans="2:9" x14ac:dyDescent="0.25">
      <c r="B23" s="707">
        <f t="shared" si="3"/>
        <v>1</v>
      </c>
      <c r="C23" s="564">
        <v>6</v>
      </c>
      <c r="D23" s="553">
        <v>199.4</v>
      </c>
      <c r="E23" s="627">
        <v>45169</v>
      </c>
      <c r="F23" s="584">
        <f t="shared" si="0"/>
        <v>199.4</v>
      </c>
      <c r="G23" s="551" t="s">
        <v>286</v>
      </c>
      <c r="H23" s="552">
        <v>67</v>
      </c>
      <c r="I23" s="548">
        <f t="shared" si="1"/>
        <v>64.029999999999717</v>
      </c>
    </row>
    <row r="24" spans="2:9" x14ac:dyDescent="0.25">
      <c r="B24" s="707">
        <f t="shared" si="3"/>
        <v>0</v>
      </c>
      <c r="C24" s="564">
        <v>1</v>
      </c>
      <c r="D24" s="553">
        <v>30.94</v>
      </c>
      <c r="E24" s="1196">
        <v>45171</v>
      </c>
      <c r="F24" s="584">
        <f t="shared" si="0"/>
        <v>30.94</v>
      </c>
      <c r="G24" s="1181" t="s">
        <v>298</v>
      </c>
      <c r="H24" s="1182">
        <v>67</v>
      </c>
      <c r="I24" s="548">
        <f t="shared" si="1"/>
        <v>33.089999999999719</v>
      </c>
    </row>
    <row r="25" spans="2:9" x14ac:dyDescent="0.25">
      <c r="B25" s="629">
        <f t="shared" si="3"/>
        <v>0</v>
      </c>
      <c r="C25" s="564"/>
      <c r="D25" s="553">
        <v>0</v>
      </c>
      <c r="E25" s="1196"/>
      <c r="F25" s="584">
        <f t="shared" si="0"/>
        <v>0</v>
      </c>
      <c r="G25" s="1181"/>
      <c r="H25" s="1182"/>
      <c r="I25" s="617">
        <f t="shared" si="1"/>
        <v>33.089999999999719</v>
      </c>
    </row>
    <row r="26" spans="2:9" x14ac:dyDescent="0.25">
      <c r="B26" s="707">
        <f t="shared" si="3"/>
        <v>0</v>
      </c>
      <c r="C26" s="564"/>
      <c r="D26" s="553">
        <v>0</v>
      </c>
      <c r="E26" s="1196"/>
      <c r="F26" s="584">
        <f t="shared" si="0"/>
        <v>0</v>
      </c>
      <c r="G26" s="1181"/>
      <c r="H26" s="1182"/>
      <c r="I26" s="548">
        <f t="shared" si="1"/>
        <v>33.089999999999719</v>
      </c>
    </row>
    <row r="27" spans="2:9" x14ac:dyDescent="0.25">
      <c r="B27" s="707">
        <f t="shared" si="3"/>
        <v>0</v>
      </c>
      <c r="C27" s="564"/>
      <c r="D27" s="553">
        <v>0</v>
      </c>
      <c r="E27" s="1196"/>
      <c r="F27" s="584">
        <f t="shared" si="0"/>
        <v>0</v>
      </c>
      <c r="G27" s="1181"/>
      <c r="H27" s="1182"/>
      <c r="I27" s="548">
        <f t="shared" si="1"/>
        <v>33.089999999999719</v>
      </c>
    </row>
    <row r="28" spans="2:9" x14ac:dyDescent="0.25">
      <c r="B28" s="707">
        <f t="shared" si="3"/>
        <v>0</v>
      </c>
      <c r="C28" s="564"/>
      <c r="D28" s="553">
        <v>0</v>
      </c>
      <c r="E28" s="1196"/>
      <c r="F28" s="584">
        <f t="shared" si="0"/>
        <v>0</v>
      </c>
      <c r="G28" s="1181"/>
      <c r="H28" s="1182"/>
      <c r="I28" s="548">
        <f t="shared" si="1"/>
        <v>33.089999999999719</v>
      </c>
    </row>
    <row r="29" spans="2:9" x14ac:dyDescent="0.25">
      <c r="B29" s="707">
        <f t="shared" si="3"/>
        <v>0</v>
      </c>
      <c r="C29" s="564"/>
      <c r="D29" s="553">
        <v>0</v>
      </c>
      <c r="E29" s="1196"/>
      <c r="F29" s="584">
        <f t="shared" si="0"/>
        <v>0</v>
      </c>
      <c r="G29" s="1181"/>
      <c r="H29" s="1182"/>
      <c r="I29" s="548">
        <f t="shared" si="1"/>
        <v>33.089999999999719</v>
      </c>
    </row>
    <row r="30" spans="2:9" x14ac:dyDescent="0.25">
      <c r="B30" s="707">
        <f t="shared" si="3"/>
        <v>0</v>
      </c>
      <c r="C30" s="564"/>
      <c r="D30" s="553">
        <v>0</v>
      </c>
      <c r="E30" s="1196"/>
      <c r="F30" s="584">
        <f t="shared" si="0"/>
        <v>0</v>
      </c>
      <c r="G30" s="1181"/>
      <c r="H30" s="1182"/>
      <c r="I30" s="548">
        <f t="shared" si="1"/>
        <v>33.089999999999719</v>
      </c>
    </row>
    <row r="31" spans="2:9" x14ac:dyDescent="0.25">
      <c r="B31" s="707">
        <f t="shared" si="3"/>
        <v>0</v>
      </c>
      <c r="C31" s="564"/>
      <c r="D31" s="553">
        <v>0</v>
      </c>
      <c r="E31" s="1196"/>
      <c r="F31" s="584">
        <f t="shared" si="0"/>
        <v>0</v>
      </c>
      <c r="G31" s="1181"/>
      <c r="H31" s="1182"/>
      <c r="I31" s="548">
        <f t="shared" si="1"/>
        <v>33.089999999999719</v>
      </c>
    </row>
    <row r="32" spans="2:9" x14ac:dyDescent="0.25">
      <c r="B32" s="707">
        <f t="shared" si="3"/>
        <v>0</v>
      </c>
      <c r="C32" s="564"/>
      <c r="D32" s="553">
        <v>0</v>
      </c>
      <c r="E32" s="1196"/>
      <c r="F32" s="584">
        <f t="shared" si="0"/>
        <v>0</v>
      </c>
      <c r="G32" s="1181"/>
      <c r="H32" s="1182"/>
      <c r="I32" s="548">
        <f t="shared" si="1"/>
        <v>33.089999999999719</v>
      </c>
    </row>
    <row r="33" spans="1:9" x14ac:dyDescent="0.25">
      <c r="B33" s="707">
        <f t="shared" si="3"/>
        <v>0</v>
      </c>
      <c r="C33" s="564"/>
      <c r="D33" s="553">
        <v>0</v>
      </c>
      <c r="E33" s="1196"/>
      <c r="F33" s="584">
        <f t="shared" si="0"/>
        <v>0</v>
      </c>
      <c r="G33" s="1181"/>
      <c r="H33" s="1182"/>
      <c r="I33" s="548">
        <f t="shared" si="1"/>
        <v>33.089999999999719</v>
      </c>
    </row>
    <row r="34" spans="1:9" x14ac:dyDescent="0.25">
      <c r="B34" s="707">
        <f t="shared" si="3"/>
        <v>0</v>
      </c>
      <c r="C34" s="564"/>
      <c r="D34" s="553">
        <v>0</v>
      </c>
      <c r="E34" s="1196"/>
      <c r="F34" s="584">
        <f t="shared" si="0"/>
        <v>0</v>
      </c>
      <c r="G34" s="1181"/>
      <c r="H34" s="1182"/>
      <c r="I34" s="548">
        <f t="shared" si="1"/>
        <v>33.089999999999719</v>
      </c>
    </row>
    <row r="35" spans="1:9" x14ac:dyDescent="0.25">
      <c r="B35" s="707">
        <f t="shared" si="3"/>
        <v>0</v>
      </c>
      <c r="C35" s="611"/>
      <c r="D35" s="553">
        <v>0</v>
      </c>
      <c r="E35" s="1196"/>
      <c r="F35" s="584">
        <f t="shared" si="0"/>
        <v>0</v>
      </c>
      <c r="G35" s="1181"/>
      <c r="H35" s="1182"/>
      <c r="I35" s="548">
        <f t="shared" si="1"/>
        <v>33.089999999999719</v>
      </c>
    </row>
    <row r="36" spans="1:9" x14ac:dyDescent="0.25">
      <c r="B36" s="707">
        <f t="shared" si="3"/>
        <v>0</v>
      </c>
      <c r="C36" s="611"/>
      <c r="D36" s="553">
        <v>0</v>
      </c>
      <c r="E36" s="1196"/>
      <c r="F36" s="584">
        <f t="shared" si="0"/>
        <v>0</v>
      </c>
      <c r="G36" s="1181"/>
      <c r="H36" s="1182"/>
      <c r="I36" s="548">
        <f t="shared" si="1"/>
        <v>33.089999999999719</v>
      </c>
    </row>
    <row r="37" spans="1:9" x14ac:dyDescent="0.25">
      <c r="B37" s="378">
        <f t="shared" si="3"/>
        <v>0</v>
      </c>
      <c r="C37" s="15"/>
      <c r="D37" s="553">
        <v>0</v>
      </c>
      <c r="E37" s="1196"/>
      <c r="F37" s="584">
        <f t="shared" si="0"/>
        <v>0</v>
      </c>
      <c r="G37" s="1181"/>
      <c r="H37" s="1182"/>
      <c r="I37" s="548">
        <f t="shared" si="1"/>
        <v>33.089999999999719</v>
      </c>
    </row>
    <row r="38" spans="1:9" ht="15.75" thickBot="1" x14ac:dyDescent="0.3">
      <c r="A38" s="117"/>
      <c r="B38" s="814">
        <f t="shared" si="3"/>
        <v>0</v>
      </c>
      <c r="C38" s="37"/>
      <c r="D38" s="553">
        <v>0</v>
      </c>
      <c r="E38" s="1197"/>
      <c r="F38" s="584">
        <f t="shared" si="0"/>
        <v>0</v>
      </c>
      <c r="G38" s="1198"/>
      <c r="H38" s="1199"/>
      <c r="I38" s="548">
        <f t="shared" si="1"/>
        <v>33.089999999999719</v>
      </c>
    </row>
    <row r="39" spans="1:9" ht="15.75" thickTop="1" x14ac:dyDescent="0.25">
      <c r="A39" s="47">
        <f>SUM(A38:A38)</f>
        <v>0</v>
      </c>
      <c r="C39" s="1209">
        <f>SUM(C9:C38)</f>
        <v>77</v>
      </c>
      <c r="D39" s="102">
        <f>SUM(D9:D38)</f>
        <v>2519.25</v>
      </c>
      <c r="E39" s="74"/>
      <c r="F39" s="102">
        <f>SUM(F9:F38)</f>
        <v>2519.25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58" t="s">
        <v>21</v>
      </c>
      <c r="E41" s="1459"/>
      <c r="F41" s="137">
        <f>E5+E6-F39+E7+E4</f>
        <v>33.090000000000146</v>
      </c>
    </row>
    <row r="42" spans="1:9" ht="15.75" thickBot="1" x14ac:dyDescent="0.3">
      <c r="A42" s="121"/>
      <c r="D42" s="1206" t="s">
        <v>4</v>
      </c>
      <c r="E42" s="1207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00"/>
      <c r="C4" s="359"/>
      <c r="D4" s="130"/>
      <c r="E4" s="197"/>
      <c r="F4" s="61"/>
      <c r="G4" s="151"/>
      <c r="H4" s="151"/>
    </row>
    <row r="5" spans="1:13" ht="15" customHeight="1" x14ac:dyDescent="0.25">
      <c r="A5" s="1465"/>
      <c r="B5" s="1462"/>
      <c r="C5" s="359"/>
      <c r="D5" s="130"/>
      <c r="E5" s="961"/>
      <c r="F5" s="651"/>
      <c r="G5" s="781"/>
      <c r="H5" s="582"/>
      <c r="I5" s="736"/>
      <c r="J5" s="582"/>
      <c r="K5" s="582"/>
      <c r="L5" s="582"/>
      <c r="M5" s="582"/>
    </row>
    <row r="6" spans="1:13" x14ac:dyDescent="0.25">
      <c r="A6" s="1465"/>
      <c r="B6" s="1462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7">
        <f>F6-C9+F5+F7+F4</f>
        <v>0</v>
      </c>
      <c r="C9" s="611"/>
      <c r="D9" s="553"/>
      <c r="E9" s="580"/>
      <c r="F9" s="553">
        <f t="shared" ref="F9:F10" si="0">D9</f>
        <v>0</v>
      </c>
      <c r="G9" s="551"/>
      <c r="H9" s="552"/>
      <c r="I9" s="584">
        <f>E6-F9+E5+E7+E4</f>
        <v>0</v>
      </c>
    </row>
    <row r="10" spans="1:13" x14ac:dyDescent="0.25">
      <c r="A10" s="185"/>
      <c r="B10" s="657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13" x14ac:dyDescent="0.25">
      <c r="A11" s="174"/>
      <c r="B11" s="657">
        <f t="shared" ref="B11:B54" si="1">B10-C11</f>
        <v>0</v>
      </c>
      <c r="C11" s="611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13" x14ac:dyDescent="0.25">
      <c r="A12" s="174"/>
      <c r="B12" s="657">
        <f t="shared" si="1"/>
        <v>0</v>
      </c>
      <c r="C12" s="611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13" x14ac:dyDescent="0.25">
      <c r="A13" s="81" t="s">
        <v>33</v>
      </c>
      <c r="B13" s="657">
        <f t="shared" si="1"/>
        <v>0</v>
      </c>
      <c r="C13" s="611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13" x14ac:dyDescent="0.25">
      <c r="A14" s="72"/>
      <c r="B14" s="657">
        <f t="shared" si="1"/>
        <v>0</v>
      </c>
      <c r="C14" s="611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13" x14ac:dyDescent="0.25">
      <c r="A15" s="72"/>
      <c r="B15" s="657">
        <f t="shared" si="1"/>
        <v>0</v>
      </c>
      <c r="C15" s="611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13" x14ac:dyDescent="0.25">
      <c r="B16" s="657">
        <f t="shared" si="1"/>
        <v>0</v>
      </c>
      <c r="C16" s="611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657">
        <f t="shared" si="1"/>
        <v>0</v>
      </c>
      <c r="C17" s="611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57">
        <f t="shared" si="1"/>
        <v>0</v>
      </c>
      <c r="C18" s="611"/>
      <c r="D18" s="553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57">
        <f t="shared" si="1"/>
        <v>0</v>
      </c>
      <c r="C19" s="611"/>
      <c r="D19" s="553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57">
        <f t="shared" si="1"/>
        <v>0</v>
      </c>
      <c r="C20" s="611"/>
      <c r="D20" s="553"/>
      <c r="E20" s="580"/>
      <c r="F20" s="553">
        <f t="shared" si="3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57">
        <f t="shared" si="1"/>
        <v>0</v>
      </c>
      <c r="C21" s="611"/>
      <c r="D21" s="553"/>
      <c r="E21" s="580"/>
      <c r="F21" s="553">
        <f t="shared" si="3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657">
        <f t="shared" si="1"/>
        <v>0</v>
      </c>
      <c r="C22" s="611"/>
      <c r="D22" s="553"/>
      <c r="E22" s="580"/>
      <c r="F22" s="553">
        <f t="shared" si="3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657">
        <f t="shared" si="1"/>
        <v>0</v>
      </c>
      <c r="C23" s="611"/>
      <c r="D23" s="553"/>
      <c r="E23" s="580"/>
      <c r="F23" s="553">
        <f t="shared" si="3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657">
        <f t="shared" si="1"/>
        <v>0</v>
      </c>
      <c r="C24" s="611"/>
      <c r="D24" s="553"/>
      <c r="E24" s="580"/>
      <c r="F24" s="553">
        <f t="shared" si="3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657">
        <f t="shared" si="1"/>
        <v>0</v>
      </c>
      <c r="C25" s="611"/>
      <c r="D25" s="553"/>
      <c r="E25" s="580"/>
      <c r="F25" s="553">
        <f t="shared" si="3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00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00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00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00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00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00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00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00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00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00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00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00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00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00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00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00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00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00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00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00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00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470"/>
      <c r="B6" s="1498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470"/>
      <c r="B7" s="1499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8" t="s">
        <v>21</v>
      </c>
      <c r="E30" s="145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9" sqref="C19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475" t="s">
        <v>308</v>
      </c>
      <c r="B1" s="1475"/>
      <c r="C1" s="1475"/>
      <c r="D1" s="1475"/>
      <c r="E1" s="1475"/>
      <c r="F1" s="1475"/>
      <c r="G1" s="14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465" t="s">
        <v>96</v>
      </c>
      <c r="B5" s="1500" t="s">
        <v>106</v>
      </c>
      <c r="C5" s="65">
        <v>63</v>
      </c>
      <c r="D5" s="130">
        <v>45141</v>
      </c>
      <c r="E5" s="432">
        <v>492.55</v>
      </c>
      <c r="F5" s="72">
        <v>17</v>
      </c>
      <c r="G5" s="836"/>
    </row>
    <row r="6" spans="1:10" x14ac:dyDescent="0.25">
      <c r="A6" s="1465"/>
      <c r="B6" s="1500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07">
        <f>F5+F6+F7-C9+F4</f>
        <v>15</v>
      </c>
      <c r="C9" s="564">
        <v>2</v>
      </c>
      <c r="D9" s="553">
        <v>58.84</v>
      </c>
      <c r="E9" s="627">
        <v>45145</v>
      </c>
      <c r="F9" s="584">
        <f>D9</f>
        <v>58.84</v>
      </c>
      <c r="G9" s="551" t="s">
        <v>213</v>
      </c>
      <c r="H9" s="552">
        <v>63</v>
      </c>
      <c r="I9" s="548">
        <f>E5+E6+E7-F9+E4</f>
        <v>433.71000000000004</v>
      </c>
      <c r="J9" s="582"/>
    </row>
    <row r="10" spans="1:10" x14ac:dyDescent="0.25">
      <c r="B10" s="707">
        <f>B9-C10</f>
        <v>12</v>
      </c>
      <c r="C10" s="564">
        <v>3</v>
      </c>
      <c r="D10" s="553">
        <v>82.13</v>
      </c>
      <c r="E10" s="627">
        <v>45147</v>
      </c>
      <c r="F10" s="584">
        <f>D10</f>
        <v>82.13</v>
      </c>
      <c r="G10" s="551" t="s">
        <v>218</v>
      </c>
      <c r="H10" s="552">
        <v>65</v>
      </c>
      <c r="I10" s="548">
        <f>I9-F10</f>
        <v>351.58000000000004</v>
      </c>
      <c r="J10" s="582"/>
    </row>
    <row r="11" spans="1:10" x14ac:dyDescent="0.25">
      <c r="A11" s="54" t="s">
        <v>33</v>
      </c>
      <c r="B11" s="707">
        <f>B10-C11</f>
        <v>11</v>
      </c>
      <c r="C11" s="564">
        <v>1</v>
      </c>
      <c r="D11" s="553">
        <v>26.06</v>
      </c>
      <c r="E11" s="627">
        <v>45147</v>
      </c>
      <c r="F11" s="584">
        <f>D11</f>
        <v>26.06</v>
      </c>
      <c r="G11" s="551" t="s">
        <v>203</v>
      </c>
      <c r="H11" s="552">
        <v>65</v>
      </c>
      <c r="I11" s="548">
        <f t="shared" ref="I11:I26" si="0">I10-F11</f>
        <v>325.52000000000004</v>
      </c>
      <c r="J11" s="582"/>
    </row>
    <row r="12" spans="1:10" ht="15.75" x14ac:dyDescent="0.25">
      <c r="A12" s="1407" t="s">
        <v>313</v>
      </c>
      <c r="B12" s="707">
        <f t="shared" ref="B12:B14" si="1">B11-C12</f>
        <v>3</v>
      </c>
      <c r="C12" s="446">
        <v>8</v>
      </c>
      <c r="D12" s="553">
        <v>229.61</v>
      </c>
      <c r="E12" s="627">
        <v>45148</v>
      </c>
      <c r="F12" s="584">
        <f>D12</f>
        <v>229.61</v>
      </c>
      <c r="G12" s="551" t="s">
        <v>222</v>
      </c>
      <c r="H12" s="552">
        <v>65</v>
      </c>
      <c r="I12" s="548">
        <f t="shared" si="0"/>
        <v>95.910000000000025</v>
      </c>
      <c r="J12" s="582"/>
    </row>
    <row r="13" spans="1:10" x14ac:dyDescent="0.25">
      <c r="B13" s="707">
        <f t="shared" si="1"/>
        <v>2</v>
      </c>
      <c r="C13" s="564">
        <v>1</v>
      </c>
      <c r="D13" s="553">
        <v>32.19</v>
      </c>
      <c r="E13" s="627">
        <v>45150</v>
      </c>
      <c r="F13" s="584">
        <f>D13</f>
        <v>32.19</v>
      </c>
      <c r="G13" s="551" t="s">
        <v>224</v>
      </c>
      <c r="H13" s="552">
        <v>65</v>
      </c>
      <c r="I13" s="548">
        <f t="shared" si="0"/>
        <v>63.720000000000027</v>
      </c>
      <c r="J13" s="582"/>
    </row>
    <row r="14" spans="1:10" x14ac:dyDescent="0.25">
      <c r="A14" s="19"/>
      <c r="B14" s="629">
        <f t="shared" si="1"/>
        <v>2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617">
        <f t="shared" si="0"/>
        <v>63.720000000000027</v>
      </c>
      <c r="J14" s="582"/>
    </row>
    <row r="15" spans="1:10" x14ac:dyDescent="0.25">
      <c r="B15" s="707">
        <f>B14-C15</f>
        <v>2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63.720000000000027</v>
      </c>
      <c r="J15" s="582"/>
    </row>
    <row r="16" spans="1:10" x14ac:dyDescent="0.25">
      <c r="B16" s="707">
        <f t="shared" ref="B16:B26" si="3">B15-C16</f>
        <v>2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63.720000000000027</v>
      </c>
      <c r="J16" s="582"/>
    </row>
    <row r="17" spans="1:10" x14ac:dyDescent="0.25">
      <c r="B17" s="707">
        <f t="shared" si="3"/>
        <v>2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63.720000000000027</v>
      </c>
      <c r="J17" s="582"/>
    </row>
    <row r="18" spans="1:10" x14ac:dyDescent="0.25">
      <c r="B18" s="707">
        <f t="shared" si="3"/>
        <v>2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63.720000000000027</v>
      </c>
    </row>
    <row r="19" spans="1:10" x14ac:dyDescent="0.25">
      <c r="B19" s="707">
        <f t="shared" si="3"/>
        <v>2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63.720000000000027</v>
      </c>
    </row>
    <row r="20" spans="1:10" x14ac:dyDescent="0.25">
      <c r="B20" s="707">
        <f t="shared" si="3"/>
        <v>2</v>
      </c>
      <c r="C20" s="564"/>
      <c r="D20" s="553">
        <v>0</v>
      </c>
      <c r="E20" s="627"/>
      <c r="F20" s="584">
        <f t="shared" si="2"/>
        <v>0</v>
      </c>
      <c r="G20" s="551"/>
      <c r="H20" s="996"/>
      <c r="I20" s="548">
        <f t="shared" si="0"/>
        <v>63.720000000000027</v>
      </c>
    </row>
    <row r="21" spans="1:10" x14ac:dyDescent="0.25">
      <c r="B21" s="707">
        <f t="shared" si="3"/>
        <v>2</v>
      </c>
      <c r="C21" s="564"/>
      <c r="D21" s="553">
        <v>0</v>
      </c>
      <c r="E21" s="627"/>
      <c r="F21" s="584">
        <f t="shared" si="2"/>
        <v>0</v>
      </c>
      <c r="G21" s="551"/>
      <c r="H21" s="996"/>
      <c r="I21" s="548">
        <f t="shared" si="0"/>
        <v>63.720000000000027</v>
      </c>
    </row>
    <row r="22" spans="1:10" x14ac:dyDescent="0.25">
      <c r="B22" s="707">
        <f t="shared" si="3"/>
        <v>2</v>
      </c>
      <c r="C22" s="564"/>
      <c r="D22" s="553">
        <v>0</v>
      </c>
      <c r="E22" s="627"/>
      <c r="F22" s="584">
        <f t="shared" si="2"/>
        <v>0</v>
      </c>
      <c r="G22" s="551"/>
      <c r="H22" s="996"/>
      <c r="I22" s="548">
        <f t="shared" si="0"/>
        <v>63.720000000000027</v>
      </c>
    </row>
    <row r="23" spans="1:10" x14ac:dyDescent="0.25">
      <c r="B23" s="707">
        <f t="shared" si="3"/>
        <v>2</v>
      </c>
      <c r="C23" s="611"/>
      <c r="D23" s="553">
        <v>0</v>
      </c>
      <c r="E23" s="627"/>
      <c r="F23" s="584">
        <f t="shared" si="2"/>
        <v>0</v>
      </c>
      <c r="G23" s="551"/>
      <c r="H23" s="996"/>
      <c r="I23" s="548">
        <f t="shared" si="0"/>
        <v>63.720000000000027</v>
      </c>
    </row>
    <row r="24" spans="1:10" x14ac:dyDescent="0.25">
      <c r="B24" s="707">
        <f t="shared" si="3"/>
        <v>2</v>
      </c>
      <c r="C24" s="611"/>
      <c r="D24" s="553">
        <v>0</v>
      </c>
      <c r="E24" s="627"/>
      <c r="F24" s="584">
        <f t="shared" si="2"/>
        <v>0</v>
      </c>
      <c r="G24" s="551"/>
      <c r="H24" s="996"/>
      <c r="I24" s="548">
        <f t="shared" si="0"/>
        <v>63.720000000000027</v>
      </c>
    </row>
    <row r="25" spans="1:10" x14ac:dyDescent="0.25">
      <c r="B25" s="378">
        <f t="shared" si="3"/>
        <v>2</v>
      </c>
      <c r="C25" s="15"/>
      <c r="D25" s="68">
        <v>0</v>
      </c>
      <c r="E25" s="809"/>
      <c r="F25" s="102">
        <f t="shared" si="2"/>
        <v>0</v>
      </c>
      <c r="G25" s="69"/>
      <c r="H25" s="70"/>
      <c r="I25" s="128">
        <f t="shared" si="0"/>
        <v>63.720000000000027</v>
      </c>
    </row>
    <row r="26" spans="1:10" ht="15.75" thickBot="1" x14ac:dyDescent="0.3">
      <c r="A26" s="117"/>
      <c r="B26" s="814">
        <f t="shared" si="3"/>
        <v>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63.720000000000027</v>
      </c>
    </row>
    <row r="27" spans="1:10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458" t="s">
        <v>21</v>
      </c>
      <c r="E29" s="1459"/>
      <c r="F29" s="137">
        <f>E5+E6-F27+E7+E4</f>
        <v>63.720000000000027</v>
      </c>
    </row>
    <row r="30" spans="1:10" ht="15.75" thickBot="1" x14ac:dyDescent="0.3">
      <c r="A30" s="121"/>
      <c r="D30" s="834" t="s">
        <v>4</v>
      </c>
      <c r="E30" s="835"/>
      <c r="F30" s="49">
        <f>F5+F6-C27+F7+F4</f>
        <v>2</v>
      </c>
    </row>
    <row r="31" spans="1:10" x14ac:dyDescent="0.25">
      <c r="B31" s="5"/>
    </row>
  </sheetData>
  <sortState ref="C10:H11">
    <sortCondition ref="G10:G11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sqref="A1:J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01" t="s">
        <v>315</v>
      </c>
      <c r="B1" s="1501"/>
      <c r="C1" s="1501"/>
      <c r="D1" s="1501"/>
      <c r="E1" s="1501"/>
      <c r="F1" s="1501"/>
      <c r="G1" s="1501"/>
      <c r="H1" s="1501"/>
      <c r="I1" s="1501"/>
      <c r="J1" s="1501"/>
      <c r="K1" s="4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7"/>
      <c r="D4" s="568"/>
      <c r="E4" s="548">
        <v>67.88</v>
      </c>
      <c r="F4" s="564">
        <v>3</v>
      </c>
      <c r="G4" s="354"/>
    </row>
    <row r="5" spans="1:11" ht="15.75" customHeight="1" thickTop="1" x14ac:dyDescent="0.25">
      <c r="A5" s="1502" t="s">
        <v>188</v>
      </c>
      <c r="B5" s="464" t="s">
        <v>48</v>
      </c>
      <c r="C5" s="649"/>
      <c r="D5" s="568">
        <v>45156</v>
      </c>
      <c r="E5" s="548">
        <v>18615.740000000002</v>
      </c>
      <c r="F5" s="564">
        <v>684</v>
      </c>
      <c r="G5" s="47">
        <f>F115</f>
        <v>816.59999999999991</v>
      </c>
      <c r="H5" s="150">
        <f>E5+E6-G5+E4</f>
        <v>17867.020000000004</v>
      </c>
    </row>
    <row r="6" spans="1:11" ht="15.75" customHeight="1" x14ac:dyDescent="0.25">
      <c r="A6" s="1496"/>
      <c r="B6" s="540" t="s">
        <v>86</v>
      </c>
      <c r="C6" s="650"/>
      <c r="D6" s="568"/>
      <c r="E6" s="631"/>
      <c r="F6" s="651"/>
    </row>
    <row r="7" spans="1:11" ht="15.75" customHeight="1" thickBot="1" x14ac:dyDescent="0.3">
      <c r="A7" s="486"/>
      <c r="B7" s="154"/>
      <c r="C7" s="461"/>
      <c r="D7" s="462"/>
      <c r="E7" s="463"/>
      <c r="F7" s="435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234" t="s">
        <v>58</v>
      </c>
      <c r="J8" s="1234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72" si="0">C9*B9</f>
        <v>816.59999999999991</v>
      </c>
      <c r="E9" s="630">
        <v>45171</v>
      </c>
      <c r="F9" s="553">
        <f t="shared" ref="F9:F72" si="1">D9</f>
        <v>816.59999999999991</v>
      </c>
      <c r="G9" s="551" t="s">
        <v>305</v>
      </c>
      <c r="H9" s="552">
        <v>81</v>
      </c>
      <c r="I9" s="1129">
        <f>E5-F9+E4+E6+E7</f>
        <v>17867.020000000004</v>
      </c>
      <c r="J9" s="1130">
        <f>F5-C9+F4+F6+F7</f>
        <v>657</v>
      </c>
      <c r="K9" s="395">
        <f>F9*H9</f>
        <v>66144.599999999991</v>
      </c>
    </row>
    <row r="10" spans="1:11" x14ac:dyDescent="0.25">
      <c r="A10" s="487"/>
      <c r="B10">
        <v>27.22</v>
      </c>
      <c r="C10" s="15"/>
      <c r="D10" s="68">
        <f t="shared" si="0"/>
        <v>0</v>
      </c>
      <c r="E10" s="630"/>
      <c r="F10" s="553">
        <f t="shared" si="1"/>
        <v>0</v>
      </c>
      <c r="G10" s="551"/>
      <c r="H10" s="552"/>
      <c r="I10" s="738">
        <f>I9-F10</f>
        <v>17867.020000000004</v>
      </c>
      <c r="J10" s="739">
        <f>J9-C10</f>
        <v>657</v>
      </c>
      <c r="K10" s="398">
        <f t="shared" ref="K10:K73" si="2">F10*H10</f>
        <v>0</v>
      </c>
    </row>
    <row r="11" spans="1:11" x14ac:dyDescent="0.25">
      <c r="A11" s="488"/>
      <c r="B11">
        <v>27.22</v>
      </c>
      <c r="C11" s="15"/>
      <c r="D11" s="1375">
        <f t="shared" si="0"/>
        <v>0</v>
      </c>
      <c r="E11" s="1408"/>
      <c r="F11" s="1380">
        <f t="shared" si="1"/>
        <v>0</v>
      </c>
      <c r="G11" s="1079"/>
      <c r="H11" s="1080"/>
      <c r="I11" s="1409">
        <f t="shared" ref="I11:I74" si="3">I10-F11</f>
        <v>17867.020000000004</v>
      </c>
      <c r="J11" s="742">
        <f t="shared" ref="J11" si="4">J10-C11</f>
        <v>657</v>
      </c>
      <c r="K11" s="398">
        <f t="shared" si="2"/>
        <v>0</v>
      </c>
    </row>
    <row r="12" spans="1:11" x14ac:dyDescent="0.25">
      <c r="A12" s="54" t="s">
        <v>33</v>
      </c>
      <c r="B12">
        <v>27.22</v>
      </c>
      <c r="C12" s="15"/>
      <c r="D12" s="1410">
        <f t="shared" si="0"/>
        <v>0</v>
      </c>
      <c r="E12" s="1388"/>
      <c r="F12" s="1380">
        <f t="shared" si="1"/>
        <v>0</v>
      </c>
      <c r="G12" s="1079"/>
      <c r="H12" s="1080"/>
      <c r="I12" s="1409">
        <f t="shared" si="3"/>
        <v>17867.020000000004</v>
      </c>
      <c r="J12" s="742">
        <f>J11-C12</f>
        <v>657</v>
      </c>
      <c r="K12" s="398">
        <f t="shared" si="2"/>
        <v>0</v>
      </c>
    </row>
    <row r="13" spans="1:11" ht="15" customHeight="1" x14ac:dyDescent="0.25">
      <c r="A13" s="376"/>
      <c r="B13">
        <v>27.22</v>
      </c>
      <c r="C13" s="15"/>
      <c r="D13" s="1410">
        <f t="shared" si="0"/>
        <v>0</v>
      </c>
      <c r="E13" s="1388"/>
      <c r="F13" s="1380">
        <f t="shared" si="1"/>
        <v>0</v>
      </c>
      <c r="G13" s="1079"/>
      <c r="H13" s="1080"/>
      <c r="I13" s="1409">
        <f t="shared" si="3"/>
        <v>17867.020000000004</v>
      </c>
      <c r="J13" s="742">
        <f t="shared" ref="J13:J76" si="5">J12-C13</f>
        <v>657</v>
      </c>
      <c r="K13" s="398">
        <f t="shared" si="2"/>
        <v>0</v>
      </c>
    </row>
    <row r="14" spans="1:11" x14ac:dyDescent="0.25">
      <c r="A14" s="376"/>
      <c r="B14">
        <v>27.22</v>
      </c>
      <c r="C14" s="15"/>
      <c r="D14" s="1410">
        <f t="shared" si="0"/>
        <v>0</v>
      </c>
      <c r="E14" s="1388"/>
      <c r="F14" s="1380">
        <f t="shared" si="1"/>
        <v>0</v>
      </c>
      <c r="G14" s="1079"/>
      <c r="H14" s="1080"/>
      <c r="I14" s="1409">
        <f t="shared" si="3"/>
        <v>17867.020000000004</v>
      </c>
      <c r="J14" s="742">
        <f t="shared" si="5"/>
        <v>657</v>
      </c>
      <c r="K14" s="830">
        <f t="shared" si="2"/>
        <v>0</v>
      </c>
    </row>
    <row r="15" spans="1:11" x14ac:dyDescent="0.25">
      <c r="A15" s="376"/>
      <c r="B15">
        <v>27.22</v>
      </c>
      <c r="C15" s="15"/>
      <c r="D15" s="1410">
        <f t="shared" si="0"/>
        <v>0</v>
      </c>
      <c r="E15" s="1388"/>
      <c r="F15" s="1380">
        <f t="shared" si="1"/>
        <v>0</v>
      </c>
      <c r="G15" s="1079"/>
      <c r="H15" s="1080"/>
      <c r="I15" s="1409">
        <f t="shared" si="3"/>
        <v>17867.020000000004</v>
      </c>
      <c r="J15" s="742">
        <f t="shared" si="5"/>
        <v>657</v>
      </c>
      <c r="K15" s="830">
        <f t="shared" si="2"/>
        <v>0</v>
      </c>
    </row>
    <row r="16" spans="1:11" x14ac:dyDescent="0.25">
      <c r="A16" s="376"/>
      <c r="B16">
        <v>27.22</v>
      </c>
      <c r="C16" s="15"/>
      <c r="D16" s="1410">
        <f t="shared" si="0"/>
        <v>0</v>
      </c>
      <c r="E16" s="1388"/>
      <c r="F16" s="1380">
        <f t="shared" si="1"/>
        <v>0</v>
      </c>
      <c r="G16" s="1079"/>
      <c r="H16" s="1080"/>
      <c r="I16" s="1409">
        <f t="shared" si="3"/>
        <v>17867.020000000004</v>
      </c>
      <c r="J16" s="742">
        <f t="shared" si="5"/>
        <v>657</v>
      </c>
      <c r="K16" s="830">
        <f t="shared" si="2"/>
        <v>0</v>
      </c>
    </row>
    <row r="17" spans="1:11" x14ac:dyDescent="0.25">
      <c r="A17" s="376"/>
      <c r="B17">
        <v>27.22</v>
      </c>
      <c r="C17" s="15"/>
      <c r="D17" s="1410">
        <f t="shared" si="0"/>
        <v>0</v>
      </c>
      <c r="E17" s="1388"/>
      <c r="F17" s="1380">
        <f t="shared" si="1"/>
        <v>0</v>
      </c>
      <c r="G17" s="1079"/>
      <c r="H17" s="1080"/>
      <c r="I17" s="1409">
        <f t="shared" si="3"/>
        <v>17867.020000000004</v>
      </c>
      <c r="J17" s="742">
        <f t="shared" si="5"/>
        <v>657</v>
      </c>
      <c r="K17" s="830">
        <f t="shared" si="2"/>
        <v>0</v>
      </c>
    </row>
    <row r="18" spans="1:11" x14ac:dyDescent="0.25">
      <c r="B18">
        <v>27.22</v>
      </c>
      <c r="C18" s="15"/>
      <c r="D18" s="1410">
        <f t="shared" si="0"/>
        <v>0</v>
      </c>
      <c r="E18" s="1388"/>
      <c r="F18" s="1380">
        <f t="shared" si="1"/>
        <v>0</v>
      </c>
      <c r="G18" s="1079"/>
      <c r="H18" s="1080"/>
      <c r="I18" s="1409">
        <f t="shared" si="3"/>
        <v>17867.020000000004</v>
      </c>
      <c r="J18" s="742">
        <f t="shared" si="5"/>
        <v>657</v>
      </c>
      <c r="K18" s="830">
        <f t="shared" si="2"/>
        <v>0</v>
      </c>
    </row>
    <row r="19" spans="1:11" x14ac:dyDescent="0.25">
      <c r="B19">
        <v>27.22</v>
      </c>
      <c r="C19" s="15"/>
      <c r="D19" s="1410">
        <f t="shared" si="0"/>
        <v>0</v>
      </c>
      <c r="E19" s="1388"/>
      <c r="F19" s="1380">
        <f t="shared" si="1"/>
        <v>0</v>
      </c>
      <c r="G19" s="1079"/>
      <c r="H19" s="1080"/>
      <c r="I19" s="1409">
        <f t="shared" si="3"/>
        <v>17867.020000000004</v>
      </c>
      <c r="J19" s="742">
        <f t="shared" si="5"/>
        <v>657</v>
      </c>
      <c r="K19" s="830">
        <f t="shared" si="2"/>
        <v>0</v>
      </c>
    </row>
    <row r="20" spans="1:11" x14ac:dyDescent="0.25">
      <c r="B20">
        <v>27.22</v>
      </c>
      <c r="C20" s="15"/>
      <c r="D20" s="1410">
        <f t="shared" si="0"/>
        <v>0</v>
      </c>
      <c r="E20" s="1388"/>
      <c r="F20" s="1380">
        <f t="shared" si="1"/>
        <v>0</v>
      </c>
      <c r="G20" s="1079"/>
      <c r="H20" s="1080"/>
      <c r="I20" s="1409">
        <f t="shared" si="3"/>
        <v>17867.020000000004</v>
      </c>
      <c r="J20" s="742">
        <f t="shared" si="5"/>
        <v>657</v>
      </c>
      <c r="K20" s="398">
        <f t="shared" si="2"/>
        <v>0</v>
      </c>
    </row>
    <row r="21" spans="1:11" x14ac:dyDescent="0.25">
      <c r="B21">
        <v>27.22</v>
      </c>
      <c r="C21" s="15"/>
      <c r="D21" s="1410">
        <f t="shared" si="0"/>
        <v>0</v>
      </c>
      <c r="E21" s="1388"/>
      <c r="F21" s="1380">
        <f t="shared" si="1"/>
        <v>0</v>
      </c>
      <c r="G21" s="1079"/>
      <c r="H21" s="1080"/>
      <c r="I21" s="1409">
        <f t="shared" si="3"/>
        <v>17867.020000000004</v>
      </c>
      <c r="J21" s="742">
        <f t="shared" si="5"/>
        <v>657</v>
      </c>
      <c r="K21" s="398">
        <f t="shared" si="2"/>
        <v>0</v>
      </c>
    </row>
    <row r="22" spans="1:11" x14ac:dyDescent="0.25">
      <c r="A22" t="s">
        <v>22</v>
      </c>
      <c r="B22">
        <v>27.22</v>
      </c>
      <c r="C22" s="15"/>
      <c r="D22" s="1410">
        <f t="shared" si="0"/>
        <v>0</v>
      </c>
      <c r="E22" s="1388"/>
      <c r="F22" s="1380">
        <f t="shared" si="1"/>
        <v>0</v>
      </c>
      <c r="G22" s="1079"/>
      <c r="H22" s="1080"/>
      <c r="I22" s="1409">
        <f t="shared" si="3"/>
        <v>17867.020000000004</v>
      </c>
      <c r="J22" s="742">
        <f t="shared" si="5"/>
        <v>657</v>
      </c>
      <c r="K22" s="398">
        <f t="shared" si="2"/>
        <v>0</v>
      </c>
    </row>
    <row r="23" spans="1:11" x14ac:dyDescent="0.25">
      <c r="B23">
        <v>27.22</v>
      </c>
      <c r="C23" s="15"/>
      <c r="D23" s="1410">
        <f t="shared" si="0"/>
        <v>0</v>
      </c>
      <c r="E23" s="1388"/>
      <c r="F23" s="1380">
        <f t="shared" si="1"/>
        <v>0</v>
      </c>
      <c r="G23" s="1079"/>
      <c r="H23" s="1080"/>
      <c r="I23" s="1409">
        <f t="shared" si="3"/>
        <v>17867.020000000004</v>
      </c>
      <c r="J23" s="742">
        <f t="shared" si="5"/>
        <v>657</v>
      </c>
      <c r="K23" s="398">
        <f t="shared" si="2"/>
        <v>0</v>
      </c>
    </row>
    <row r="24" spans="1:11" x14ac:dyDescent="0.25">
      <c r="B24">
        <v>27.22</v>
      </c>
      <c r="C24" s="15"/>
      <c r="D24" s="1410">
        <f t="shared" si="0"/>
        <v>0</v>
      </c>
      <c r="E24" s="1388"/>
      <c r="F24" s="1380">
        <f t="shared" si="1"/>
        <v>0</v>
      </c>
      <c r="G24" s="1079"/>
      <c r="H24" s="1080"/>
      <c r="I24" s="1409">
        <f t="shared" si="3"/>
        <v>17867.020000000004</v>
      </c>
      <c r="J24" s="742">
        <f t="shared" si="5"/>
        <v>657</v>
      </c>
      <c r="K24" s="398">
        <f t="shared" si="2"/>
        <v>0</v>
      </c>
    </row>
    <row r="25" spans="1:11" x14ac:dyDescent="0.25">
      <c r="B25">
        <v>27.22</v>
      </c>
      <c r="C25" s="15"/>
      <c r="D25" s="1410">
        <f t="shared" si="0"/>
        <v>0</v>
      </c>
      <c r="E25" s="1388"/>
      <c r="F25" s="1380">
        <f t="shared" si="1"/>
        <v>0</v>
      </c>
      <c r="G25" s="1079"/>
      <c r="H25" s="1080"/>
      <c r="I25" s="1409">
        <f t="shared" si="3"/>
        <v>17867.020000000004</v>
      </c>
      <c r="J25" s="742">
        <f t="shared" si="5"/>
        <v>657</v>
      </c>
      <c r="K25" s="398">
        <f t="shared" si="2"/>
        <v>0</v>
      </c>
    </row>
    <row r="26" spans="1:11" x14ac:dyDescent="0.25">
      <c r="B26">
        <v>27.22</v>
      </c>
      <c r="C26" s="15"/>
      <c r="D26" s="1410">
        <f t="shared" si="0"/>
        <v>0</v>
      </c>
      <c r="E26" s="1388"/>
      <c r="F26" s="1380">
        <f t="shared" si="1"/>
        <v>0</v>
      </c>
      <c r="G26" s="1079"/>
      <c r="H26" s="1080"/>
      <c r="I26" s="1409">
        <f t="shared" si="3"/>
        <v>17867.020000000004</v>
      </c>
      <c r="J26" s="742">
        <f t="shared" si="5"/>
        <v>657</v>
      </c>
      <c r="K26" s="398">
        <f t="shared" si="2"/>
        <v>0</v>
      </c>
    </row>
    <row r="27" spans="1:11" x14ac:dyDescent="0.25">
      <c r="B27">
        <v>27.22</v>
      </c>
      <c r="C27" s="15"/>
      <c r="D27" s="1410">
        <f t="shared" si="0"/>
        <v>0</v>
      </c>
      <c r="E27" s="1388"/>
      <c r="F27" s="1380">
        <f t="shared" si="1"/>
        <v>0</v>
      </c>
      <c r="G27" s="1079"/>
      <c r="H27" s="1080"/>
      <c r="I27" s="1409">
        <f t="shared" si="3"/>
        <v>17867.020000000004</v>
      </c>
      <c r="J27" s="742">
        <f t="shared" si="5"/>
        <v>657</v>
      </c>
      <c r="K27" s="398">
        <f t="shared" si="2"/>
        <v>0</v>
      </c>
    </row>
    <row r="28" spans="1:11" x14ac:dyDescent="0.25">
      <c r="B28">
        <v>27.22</v>
      </c>
      <c r="C28" s="15"/>
      <c r="D28" s="1410">
        <f t="shared" si="0"/>
        <v>0</v>
      </c>
      <c r="E28" s="1388"/>
      <c r="F28" s="1380">
        <f t="shared" si="1"/>
        <v>0</v>
      </c>
      <c r="G28" s="1079"/>
      <c r="H28" s="1080"/>
      <c r="I28" s="1409">
        <f t="shared" si="3"/>
        <v>17867.020000000004</v>
      </c>
      <c r="J28" s="742">
        <f t="shared" si="5"/>
        <v>657</v>
      </c>
      <c r="K28" s="398">
        <f t="shared" si="2"/>
        <v>0</v>
      </c>
    </row>
    <row r="29" spans="1:11" x14ac:dyDescent="0.25">
      <c r="B29">
        <v>27.22</v>
      </c>
      <c r="C29" s="15"/>
      <c r="D29" s="1410">
        <f t="shared" si="0"/>
        <v>0</v>
      </c>
      <c r="E29" s="1388"/>
      <c r="F29" s="1380">
        <f t="shared" si="1"/>
        <v>0</v>
      </c>
      <c r="G29" s="1079"/>
      <c r="H29" s="1080"/>
      <c r="I29" s="1409">
        <f t="shared" si="3"/>
        <v>17867.020000000004</v>
      </c>
      <c r="J29" s="742">
        <f t="shared" si="5"/>
        <v>657</v>
      </c>
      <c r="K29" s="398">
        <f t="shared" si="2"/>
        <v>0</v>
      </c>
    </row>
    <row r="30" spans="1:11" x14ac:dyDescent="0.25">
      <c r="B30">
        <v>27.22</v>
      </c>
      <c r="C30" s="15"/>
      <c r="D30" s="1410">
        <f t="shared" si="0"/>
        <v>0</v>
      </c>
      <c r="E30" s="1388"/>
      <c r="F30" s="1380">
        <f t="shared" si="1"/>
        <v>0</v>
      </c>
      <c r="G30" s="1079"/>
      <c r="H30" s="1080"/>
      <c r="I30" s="1409">
        <f t="shared" si="3"/>
        <v>17867.020000000004</v>
      </c>
      <c r="J30" s="742">
        <f t="shared" si="5"/>
        <v>657</v>
      </c>
      <c r="K30" s="398">
        <f t="shared" si="2"/>
        <v>0</v>
      </c>
    </row>
    <row r="31" spans="1:11" x14ac:dyDescent="0.25">
      <c r="B31">
        <v>27.22</v>
      </c>
      <c r="C31" s="15"/>
      <c r="D31" s="1410">
        <f t="shared" si="0"/>
        <v>0</v>
      </c>
      <c r="E31" s="1388"/>
      <c r="F31" s="1380">
        <f t="shared" si="1"/>
        <v>0</v>
      </c>
      <c r="G31" s="1079"/>
      <c r="H31" s="1080"/>
      <c r="I31" s="1409">
        <f t="shared" si="3"/>
        <v>17867.020000000004</v>
      </c>
      <c r="J31" s="742">
        <f t="shared" si="5"/>
        <v>657</v>
      </c>
      <c r="K31" s="398">
        <f t="shared" si="2"/>
        <v>0</v>
      </c>
    </row>
    <row r="32" spans="1:11" x14ac:dyDescent="0.25">
      <c r="B32">
        <v>27.22</v>
      </c>
      <c r="C32" s="15"/>
      <c r="D32" s="1410">
        <f t="shared" si="0"/>
        <v>0</v>
      </c>
      <c r="E32" s="1388"/>
      <c r="F32" s="1380">
        <f t="shared" si="1"/>
        <v>0</v>
      </c>
      <c r="G32" s="1079"/>
      <c r="H32" s="1080"/>
      <c r="I32" s="1409">
        <f t="shared" si="3"/>
        <v>17867.020000000004</v>
      </c>
      <c r="J32" s="742">
        <f t="shared" si="5"/>
        <v>657</v>
      </c>
      <c r="K32" s="398">
        <f t="shared" si="2"/>
        <v>0</v>
      </c>
    </row>
    <row r="33" spans="2:11" x14ac:dyDescent="0.25">
      <c r="B33">
        <v>27.22</v>
      </c>
      <c r="C33" s="15"/>
      <c r="D33" s="1410">
        <f t="shared" si="0"/>
        <v>0</v>
      </c>
      <c r="E33" s="1388"/>
      <c r="F33" s="1380">
        <f t="shared" si="1"/>
        <v>0</v>
      </c>
      <c r="G33" s="1079"/>
      <c r="H33" s="1080"/>
      <c r="I33" s="1409">
        <f t="shared" si="3"/>
        <v>17867.020000000004</v>
      </c>
      <c r="J33" s="742">
        <f t="shared" si="5"/>
        <v>657</v>
      </c>
      <c r="K33" s="398">
        <f t="shared" si="2"/>
        <v>0</v>
      </c>
    </row>
    <row r="34" spans="2:11" x14ac:dyDescent="0.25">
      <c r="B34">
        <v>27.22</v>
      </c>
      <c r="C34" s="15"/>
      <c r="D34" s="1410">
        <f t="shared" si="0"/>
        <v>0</v>
      </c>
      <c r="E34" s="1388"/>
      <c r="F34" s="1380">
        <f t="shared" si="1"/>
        <v>0</v>
      </c>
      <c r="G34" s="1079"/>
      <c r="H34" s="1080"/>
      <c r="I34" s="1409">
        <f t="shared" si="3"/>
        <v>17867.020000000004</v>
      </c>
      <c r="J34" s="742">
        <f t="shared" si="5"/>
        <v>657</v>
      </c>
      <c r="K34" s="398">
        <f t="shared" si="2"/>
        <v>0</v>
      </c>
    </row>
    <row r="35" spans="2:11" x14ac:dyDescent="0.25">
      <c r="B35">
        <v>27.22</v>
      </c>
      <c r="C35" s="15"/>
      <c r="D35" s="1410">
        <f t="shared" si="0"/>
        <v>0</v>
      </c>
      <c r="E35" s="1388"/>
      <c r="F35" s="1380">
        <f t="shared" si="1"/>
        <v>0</v>
      </c>
      <c r="G35" s="1079"/>
      <c r="H35" s="1080"/>
      <c r="I35" s="1409">
        <f t="shared" si="3"/>
        <v>17867.020000000004</v>
      </c>
      <c r="J35" s="742">
        <f t="shared" si="5"/>
        <v>657</v>
      </c>
      <c r="K35" s="398">
        <f t="shared" si="2"/>
        <v>0</v>
      </c>
    </row>
    <row r="36" spans="2:11" x14ac:dyDescent="0.25">
      <c r="B36">
        <v>27.22</v>
      </c>
      <c r="C36" s="15"/>
      <c r="D36" s="1410">
        <f t="shared" si="0"/>
        <v>0</v>
      </c>
      <c r="E36" s="1389"/>
      <c r="F36" s="1375">
        <f t="shared" si="1"/>
        <v>0</v>
      </c>
      <c r="G36" s="1377"/>
      <c r="H36" s="1378"/>
      <c r="I36" s="1411">
        <f t="shared" si="3"/>
        <v>17867.020000000004</v>
      </c>
      <c r="J36" s="397">
        <f t="shared" si="5"/>
        <v>657</v>
      </c>
      <c r="K36" s="398">
        <f t="shared" si="2"/>
        <v>0</v>
      </c>
    </row>
    <row r="37" spans="2:11" x14ac:dyDescent="0.25">
      <c r="B37">
        <v>27.22</v>
      </c>
      <c r="C37" s="15"/>
      <c r="D37" s="1375">
        <f t="shared" si="0"/>
        <v>0</v>
      </c>
      <c r="E37" s="1412"/>
      <c r="F37" s="1375">
        <f t="shared" si="1"/>
        <v>0</v>
      </c>
      <c r="G37" s="1377"/>
      <c r="H37" s="1378"/>
      <c r="I37" s="1411">
        <f t="shared" si="3"/>
        <v>17867.020000000004</v>
      </c>
      <c r="J37" s="397">
        <f t="shared" si="5"/>
        <v>657</v>
      </c>
      <c r="K37" s="398">
        <f t="shared" si="2"/>
        <v>0</v>
      </c>
    </row>
    <row r="38" spans="2:11" x14ac:dyDescent="0.25">
      <c r="B38">
        <v>27.22</v>
      </c>
      <c r="C38" s="15"/>
      <c r="D38" s="1375">
        <f t="shared" si="0"/>
        <v>0</v>
      </c>
      <c r="E38" s="1412"/>
      <c r="F38" s="1375">
        <f t="shared" si="1"/>
        <v>0</v>
      </c>
      <c r="G38" s="1377"/>
      <c r="H38" s="1378"/>
      <c r="I38" s="1411">
        <f t="shared" si="3"/>
        <v>17867.020000000004</v>
      </c>
      <c r="J38" s="397">
        <f t="shared" si="5"/>
        <v>657</v>
      </c>
      <c r="K38" s="398">
        <f t="shared" si="2"/>
        <v>0</v>
      </c>
    </row>
    <row r="39" spans="2:11" x14ac:dyDescent="0.25">
      <c r="B39">
        <v>27.22</v>
      </c>
      <c r="C39" s="15"/>
      <c r="D39" s="1375">
        <f t="shared" si="0"/>
        <v>0</v>
      </c>
      <c r="E39" s="1412"/>
      <c r="F39" s="1375">
        <f t="shared" si="1"/>
        <v>0</v>
      </c>
      <c r="G39" s="1377"/>
      <c r="H39" s="1378"/>
      <c r="I39" s="1411">
        <f t="shared" si="3"/>
        <v>17867.020000000004</v>
      </c>
      <c r="J39" s="397">
        <f t="shared" si="5"/>
        <v>657</v>
      </c>
      <c r="K39" s="398">
        <f t="shared" si="2"/>
        <v>0</v>
      </c>
    </row>
    <row r="40" spans="2:11" x14ac:dyDescent="0.25">
      <c r="B40">
        <v>27.22</v>
      </c>
      <c r="C40" s="15"/>
      <c r="D40" s="1375">
        <f t="shared" si="0"/>
        <v>0</v>
      </c>
      <c r="E40" s="1412"/>
      <c r="F40" s="1375">
        <f t="shared" si="1"/>
        <v>0</v>
      </c>
      <c r="G40" s="1377"/>
      <c r="H40" s="1378"/>
      <c r="I40" s="1411">
        <f t="shared" si="3"/>
        <v>17867.020000000004</v>
      </c>
      <c r="J40" s="397">
        <f t="shared" si="5"/>
        <v>657</v>
      </c>
      <c r="K40" s="398">
        <f t="shared" si="2"/>
        <v>0</v>
      </c>
    </row>
    <row r="41" spans="2:11" x14ac:dyDescent="0.25">
      <c r="B41">
        <v>27.22</v>
      </c>
      <c r="C41" s="15"/>
      <c r="D41" s="1375">
        <f t="shared" si="0"/>
        <v>0</v>
      </c>
      <c r="E41" s="1412"/>
      <c r="F41" s="1375">
        <f t="shared" si="1"/>
        <v>0</v>
      </c>
      <c r="G41" s="1377"/>
      <c r="H41" s="1378"/>
      <c r="I41" s="1411">
        <f t="shared" si="3"/>
        <v>17867.020000000004</v>
      </c>
      <c r="J41" s="397">
        <f t="shared" si="5"/>
        <v>657</v>
      </c>
      <c r="K41" s="398">
        <f t="shared" si="2"/>
        <v>0</v>
      </c>
    </row>
    <row r="42" spans="2:11" x14ac:dyDescent="0.25">
      <c r="B42">
        <v>27.22</v>
      </c>
      <c r="C42" s="15"/>
      <c r="D42" s="1375">
        <f t="shared" si="0"/>
        <v>0</v>
      </c>
      <c r="E42" s="1412"/>
      <c r="F42" s="1375">
        <f t="shared" si="1"/>
        <v>0</v>
      </c>
      <c r="G42" s="1377"/>
      <c r="H42" s="1378"/>
      <c r="I42" s="1411">
        <f t="shared" si="3"/>
        <v>17867.020000000004</v>
      </c>
      <c r="J42" s="397">
        <f t="shared" si="5"/>
        <v>657</v>
      </c>
      <c r="K42" s="398">
        <f t="shared" si="2"/>
        <v>0</v>
      </c>
    </row>
    <row r="43" spans="2:11" x14ac:dyDescent="0.25">
      <c r="B43">
        <v>27.22</v>
      </c>
      <c r="C43" s="15"/>
      <c r="D43" s="1375">
        <f t="shared" si="0"/>
        <v>0</v>
      </c>
      <c r="E43" s="1412"/>
      <c r="F43" s="1375">
        <f t="shared" si="1"/>
        <v>0</v>
      </c>
      <c r="G43" s="1377"/>
      <c r="H43" s="1378"/>
      <c r="I43" s="1411">
        <f t="shared" si="3"/>
        <v>17867.020000000004</v>
      </c>
      <c r="J43" s="397">
        <f t="shared" si="5"/>
        <v>657</v>
      </c>
      <c r="K43" s="398">
        <f t="shared" si="2"/>
        <v>0</v>
      </c>
    </row>
    <row r="44" spans="2:11" x14ac:dyDescent="0.25">
      <c r="B44">
        <v>27.22</v>
      </c>
      <c r="C44" s="15"/>
      <c r="D44" s="1375">
        <f t="shared" si="0"/>
        <v>0</v>
      </c>
      <c r="E44" s="1412"/>
      <c r="F44" s="1375">
        <f t="shared" si="1"/>
        <v>0</v>
      </c>
      <c r="G44" s="1377"/>
      <c r="H44" s="1378"/>
      <c r="I44" s="1411">
        <f t="shared" si="3"/>
        <v>17867.020000000004</v>
      </c>
      <c r="J44" s="397">
        <f t="shared" si="5"/>
        <v>657</v>
      </c>
      <c r="K44" s="398">
        <f t="shared" si="2"/>
        <v>0</v>
      </c>
    </row>
    <row r="45" spans="2:11" x14ac:dyDescent="0.25">
      <c r="B45">
        <v>27.22</v>
      </c>
      <c r="C45" s="15"/>
      <c r="D45" s="1375">
        <f t="shared" si="0"/>
        <v>0</v>
      </c>
      <c r="E45" s="1412"/>
      <c r="F45" s="1375">
        <f t="shared" si="1"/>
        <v>0</v>
      </c>
      <c r="G45" s="1377"/>
      <c r="H45" s="1378"/>
      <c r="I45" s="1411">
        <f t="shared" si="3"/>
        <v>17867.020000000004</v>
      </c>
      <c r="J45" s="397">
        <f t="shared" si="5"/>
        <v>657</v>
      </c>
      <c r="K45" s="398">
        <f t="shared" si="2"/>
        <v>0</v>
      </c>
    </row>
    <row r="46" spans="2:11" x14ac:dyDescent="0.25">
      <c r="B46">
        <v>27.22</v>
      </c>
      <c r="C46" s="15"/>
      <c r="D46" s="1375">
        <f t="shared" si="0"/>
        <v>0</v>
      </c>
      <c r="E46" s="1412"/>
      <c r="F46" s="1375">
        <f t="shared" si="1"/>
        <v>0</v>
      </c>
      <c r="G46" s="1377"/>
      <c r="H46" s="1378"/>
      <c r="I46" s="1411">
        <f t="shared" si="3"/>
        <v>17867.020000000004</v>
      </c>
      <c r="J46" s="397">
        <f t="shared" si="5"/>
        <v>657</v>
      </c>
      <c r="K46" s="398">
        <f t="shared" si="2"/>
        <v>0</v>
      </c>
    </row>
    <row r="47" spans="2:11" x14ac:dyDescent="0.25">
      <c r="B47">
        <v>27.22</v>
      </c>
      <c r="C47" s="15"/>
      <c r="D47" s="1375">
        <f t="shared" si="0"/>
        <v>0</v>
      </c>
      <c r="E47" s="1412"/>
      <c r="F47" s="1375">
        <f t="shared" si="1"/>
        <v>0</v>
      </c>
      <c r="G47" s="1377"/>
      <c r="H47" s="1378"/>
      <c r="I47" s="1411">
        <f t="shared" si="3"/>
        <v>17867.020000000004</v>
      </c>
      <c r="J47" s="397">
        <f t="shared" si="5"/>
        <v>657</v>
      </c>
      <c r="K47" s="398">
        <f t="shared" si="2"/>
        <v>0</v>
      </c>
    </row>
    <row r="48" spans="2:11" x14ac:dyDescent="0.25">
      <c r="B48">
        <v>27.22</v>
      </c>
      <c r="C48" s="15"/>
      <c r="D48" s="1375">
        <f t="shared" si="0"/>
        <v>0</v>
      </c>
      <c r="E48" s="1412"/>
      <c r="F48" s="1375">
        <f t="shared" si="1"/>
        <v>0</v>
      </c>
      <c r="G48" s="1377"/>
      <c r="H48" s="1378"/>
      <c r="I48" s="1411">
        <f t="shared" si="3"/>
        <v>17867.020000000004</v>
      </c>
      <c r="J48" s="397">
        <f t="shared" si="5"/>
        <v>657</v>
      </c>
      <c r="K48" s="398">
        <f t="shared" si="2"/>
        <v>0</v>
      </c>
    </row>
    <row r="49" spans="1:11" x14ac:dyDescent="0.25">
      <c r="B49">
        <v>27.22</v>
      </c>
      <c r="C49" s="15"/>
      <c r="D49" s="1375">
        <f t="shared" si="0"/>
        <v>0</v>
      </c>
      <c r="E49" s="1412"/>
      <c r="F49" s="1375">
        <f t="shared" si="1"/>
        <v>0</v>
      </c>
      <c r="G49" s="1377"/>
      <c r="H49" s="1378"/>
      <c r="I49" s="1411">
        <f t="shared" si="3"/>
        <v>17867.020000000004</v>
      </c>
      <c r="J49" s="397">
        <f t="shared" si="5"/>
        <v>657</v>
      </c>
      <c r="K49" s="398">
        <f t="shared" si="2"/>
        <v>0</v>
      </c>
    </row>
    <row r="50" spans="1:11" x14ac:dyDescent="0.25">
      <c r="B50">
        <v>27.22</v>
      </c>
      <c r="C50" s="15"/>
      <c r="D50" s="1375">
        <f t="shared" si="0"/>
        <v>0</v>
      </c>
      <c r="E50" s="1412"/>
      <c r="F50" s="1375">
        <f t="shared" si="1"/>
        <v>0</v>
      </c>
      <c r="G50" s="1377"/>
      <c r="H50" s="1378"/>
      <c r="I50" s="1411">
        <f t="shared" si="3"/>
        <v>17867.020000000004</v>
      </c>
      <c r="J50" s="397">
        <f t="shared" si="5"/>
        <v>657</v>
      </c>
      <c r="K50" s="398">
        <f t="shared" si="2"/>
        <v>0</v>
      </c>
    </row>
    <row r="51" spans="1:11" x14ac:dyDescent="0.25">
      <c r="B51">
        <v>27.22</v>
      </c>
      <c r="C51" s="15"/>
      <c r="D51" s="1375">
        <f t="shared" si="0"/>
        <v>0</v>
      </c>
      <c r="E51" s="1412"/>
      <c r="F51" s="1375">
        <f t="shared" si="1"/>
        <v>0</v>
      </c>
      <c r="G51" s="1377"/>
      <c r="H51" s="1378"/>
      <c r="I51" s="1411">
        <f t="shared" si="3"/>
        <v>17867.020000000004</v>
      </c>
      <c r="J51" s="397">
        <f t="shared" si="5"/>
        <v>657</v>
      </c>
      <c r="K51" s="398">
        <f t="shared" si="2"/>
        <v>0</v>
      </c>
    </row>
    <row r="52" spans="1:11" x14ac:dyDescent="0.25">
      <c r="B52">
        <v>27.22</v>
      </c>
      <c r="C52" s="15"/>
      <c r="D52" s="1375">
        <f t="shared" si="0"/>
        <v>0</v>
      </c>
      <c r="E52" s="1412"/>
      <c r="F52" s="1375">
        <f t="shared" si="1"/>
        <v>0</v>
      </c>
      <c r="G52" s="1377"/>
      <c r="H52" s="1378"/>
      <c r="I52" s="1411">
        <f t="shared" si="3"/>
        <v>17867.020000000004</v>
      </c>
      <c r="J52" s="397">
        <f t="shared" si="5"/>
        <v>657</v>
      </c>
      <c r="K52" s="398">
        <f t="shared" si="2"/>
        <v>0</v>
      </c>
    </row>
    <row r="53" spans="1:11" x14ac:dyDescent="0.25">
      <c r="B53">
        <v>27.22</v>
      </c>
      <c r="C53" s="15"/>
      <c r="D53" s="1375">
        <f t="shared" si="0"/>
        <v>0</v>
      </c>
      <c r="E53" s="1412"/>
      <c r="F53" s="1375">
        <f t="shared" si="1"/>
        <v>0</v>
      </c>
      <c r="G53" s="1377"/>
      <c r="H53" s="1378"/>
      <c r="I53" s="1411">
        <f t="shared" si="3"/>
        <v>17867.020000000004</v>
      </c>
      <c r="J53" s="397">
        <f t="shared" si="5"/>
        <v>657</v>
      </c>
      <c r="K53" s="398">
        <f t="shared" si="2"/>
        <v>0</v>
      </c>
    </row>
    <row r="54" spans="1:11" x14ac:dyDescent="0.25">
      <c r="B54">
        <v>27.22</v>
      </c>
      <c r="C54" s="15"/>
      <c r="D54" s="1375">
        <f t="shared" si="0"/>
        <v>0</v>
      </c>
      <c r="E54" s="1412"/>
      <c r="F54" s="1375">
        <f t="shared" si="1"/>
        <v>0</v>
      </c>
      <c r="G54" s="1377"/>
      <c r="H54" s="1378"/>
      <c r="I54" s="1411">
        <f t="shared" si="3"/>
        <v>17867.020000000004</v>
      </c>
      <c r="J54" s="397">
        <f t="shared" si="5"/>
        <v>657</v>
      </c>
      <c r="K54" s="398">
        <f t="shared" si="2"/>
        <v>0</v>
      </c>
    </row>
    <row r="55" spans="1:11" x14ac:dyDescent="0.25">
      <c r="B55">
        <v>27.22</v>
      </c>
      <c r="C55" s="15"/>
      <c r="D55" s="1375">
        <f t="shared" si="0"/>
        <v>0</v>
      </c>
      <c r="E55" s="1412"/>
      <c r="F55" s="1375">
        <f t="shared" si="1"/>
        <v>0</v>
      </c>
      <c r="G55" s="1377"/>
      <c r="H55" s="1378"/>
      <c r="I55" s="1411">
        <f t="shared" si="3"/>
        <v>17867.020000000004</v>
      </c>
      <c r="J55" s="397">
        <f t="shared" si="5"/>
        <v>657</v>
      </c>
      <c r="K55" s="398">
        <f t="shared" si="2"/>
        <v>0</v>
      </c>
    </row>
    <row r="56" spans="1:11" x14ac:dyDescent="0.25">
      <c r="B56">
        <v>27.22</v>
      </c>
      <c r="C56" s="15"/>
      <c r="D56" s="1375">
        <f t="shared" si="0"/>
        <v>0</v>
      </c>
      <c r="E56" s="1412"/>
      <c r="F56" s="1375">
        <f t="shared" si="1"/>
        <v>0</v>
      </c>
      <c r="G56" s="1377"/>
      <c r="H56" s="1378"/>
      <c r="I56" s="1411">
        <f t="shared" si="3"/>
        <v>17867.020000000004</v>
      </c>
      <c r="J56" s="397">
        <f t="shared" si="5"/>
        <v>657</v>
      </c>
      <c r="K56" s="398">
        <f t="shared" si="2"/>
        <v>0</v>
      </c>
    </row>
    <row r="57" spans="1:11" x14ac:dyDescent="0.25">
      <c r="B57">
        <v>27.22</v>
      </c>
      <c r="C57" s="15"/>
      <c r="D57" s="1375">
        <f t="shared" si="0"/>
        <v>0</v>
      </c>
      <c r="E57" s="1412"/>
      <c r="F57" s="1375">
        <f t="shared" si="1"/>
        <v>0</v>
      </c>
      <c r="G57" s="1377"/>
      <c r="H57" s="1378"/>
      <c r="I57" s="1411">
        <f t="shared" si="3"/>
        <v>17867.020000000004</v>
      </c>
      <c r="J57" s="397">
        <f t="shared" si="5"/>
        <v>657</v>
      </c>
      <c r="K57" s="398">
        <f t="shared" si="2"/>
        <v>0</v>
      </c>
    </row>
    <row r="58" spans="1:11" x14ac:dyDescent="0.25">
      <c r="B58">
        <v>27.22</v>
      </c>
      <c r="C58" s="15"/>
      <c r="D58" s="1375">
        <f t="shared" si="0"/>
        <v>0</v>
      </c>
      <c r="E58" s="1412"/>
      <c r="F58" s="1375">
        <f t="shared" si="1"/>
        <v>0</v>
      </c>
      <c r="G58" s="1377"/>
      <c r="H58" s="1378"/>
      <c r="I58" s="1411">
        <f t="shared" si="3"/>
        <v>17867.020000000004</v>
      </c>
      <c r="J58" s="397">
        <f t="shared" si="5"/>
        <v>657</v>
      </c>
      <c r="K58" s="398">
        <f t="shared" si="2"/>
        <v>0</v>
      </c>
    </row>
    <row r="59" spans="1:11" x14ac:dyDescent="0.25">
      <c r="B59">
        <v>27.22</v>
      </c>
      <c r="C59" s="15"/>
      <c r="D59" s="1375">
        <f t="shared" si="0"/>
        <v>0</v>
      </c>
      <c r="E59" s="1412"/>
      <c r="F59" s="1375">
        <f t="shared" si="1"/>
        <v>0</v>
      </c>
      <c r="G59" s="1377"/>
      <c r="H59" s="1378"/>
      <c r="I59" s="1411">
        <f t="shared" si="3"/>
        <v>17867.020000000004</v>
      </c>
      <c r="J59" s="397">
        <f t="shared" si="5"/>
        <v>657</v>
      </c>
      <c r="K59" s="398">
        <f t="shared" si="2"/>
        <v>0</v>
      </c>
    </row>
    <row r="60" spans="1:11" ht="15.75" thickBot="1" x14ac:dyDescent="0.3">
      <c r="A60" s="116"/>
      <c r="B60">
        <v>27.22</v>
      </c>
      <c r="C60" s="15"/>
      <c r="D60" s="1375">
        <f t="shared" si="0"/>
        <v>0</v>
      </c>
      <c r="E60" s="1412"/>
      <c r="F60" s="1375">
        <f t="shared" si="1"/>
        <v>0</v>
      </c>
      <c r="G60" s="1377"/>
      <c r="H60" s="1378"/>
      <c r="I60" s="1411">
        <f t="shared" si="3"/>
        <v>17867.020000000004</v>
      </c>
      <c r="J60" s="397">
        <f t="shared" si="5"/>
        <v>657</v>
      </c>
      <c r="K60" s="398">
        <f t="shared" si="2"/>
        <v>0</v>
      </c>
    </row>
    <row r="61" spans="1:11" ht="15.75" thickTop="1" x14ac:dyDescent="0.25">
      <c r="B61">
        <v>27.22</v>
      </c>
      <c r="C61" s="15"/>
      <c r="D61" s="1375">
        <f t="shared" si="0"/>
        <v>0</v>
      </c>
      <c r="E61" s="1412"/>
      <c r="F61" s="1375">
        <f t="shared" si="1"/>
        <v>0</v>
      </c>
      <c r="G61" s="1377"/>
      <c r="H61" s="1378"/>
      <c r="I61" s="1411">
        <f t="shared" si="3"/>
        <v>17867.020000000004</v>
      </c>
      <c r="J61" s="397">
        <f t="shared" si="5"/>
        <v>657</v>
      </c>
      <c r="K61" s="398">
        <f t="shared" si="2"/>
        <v>0</v>
      </c>
    </row>
    <row r="62" spans="1:11" x14ac:dyDescent="0.25">
      <c r="B62">
        <v>27.22</v>
      </c>
      <c r="C62" s="15"/>
      <c r="D62" s="68">
        <f t="shared" si="0"/>
        <v>0</v>
      </c>
      <c r="E62" s="232"/>
      <c r="F62" s="68">
        <f t="shared" si="1"/>
        <v>0</v>
      </c>
      <c r="G62" s="69"/>
      <c r="H62" s="70"/>
      <c r="I62" s="396">
        <f t="shared" si="3"/>
        <v>17867.020000000004</v>
      </c>
      <c r="J62" s="397">
        <f t="shared" si="5"/>
        <v>657</v>
      </c>
      <c r="K62" s="398">
        <f t="shared" si="2"/>
        <v>0</v>
      </c>
    </row>
    <row r="63" spans="1:11" x14ac:dyDescent="0.25">
      <c r="B63">
        <v>27.22</v>
      </c>
      <c r="C63" s="15"/>
      <c r="D63" s="68">
        <f t="shared" si="0"/>
        <v>0</v>
      </c>
      <c r="E63" s="232"/>
      <c r="F63" s="68">
        <f t="shared" si="1"/>
        <v>0</v>
      </c>
      <c r="G63" s="69"/>
      <c r="H63" s="70"/>
      <c r="I63" s="396">
        <f t="shared" si="3"/>
        <v>17867.020000000004</v>
      </c>
      <c r="J63" s="397">
        <f t="shared" si="5"/>
        <v>657</v>
      </c>
      <c r="K63" s="398">
        <f t="shared" si="2"/>
        <v>0</v>
      </c>
    </row>
    <row r="64" spans="1:11" x14ac:dyDescent="0.25">
      <c r="B64">
        <v>27.22</v>
      </c>
      <c r="C64" s="15"/>
      <c r="D64" s="68">
        <f t="shared" si="0"/>
        <v>0</v>
      </c>
      <c r="E64" s="232"/>
      <c r="F64" s="68">
        <f t="shared" si="1"/>
        <v>0</v>
      </c>
      <c r="G64" s="69"/>
      <c r="H64" s="70"/>
      <c r="I64" s="396">
        <f t="shared" si="3"/>
        <v>17867.020000000004</v>
      </c>
      <c r="J64" s="397">
        <f t="shared" si="5"/>
        <v>657</v>
      </c>
      <c r="K64" s="398">
        <f t="shared" si="2"/>
        <v>0</v>
      </c>
    </row>
    <row r="65" spans="2:11" x14ac:dyDescent="0.25">
      <c r="B65">
        <v>27.22</v>
      </c>
      <c r="C65" s="15"/>
      <c r="D65" s="68">
        <f t="shared" si="0"/>
        <v>0</v>
      </c>
      <c r="E65" s="232"/>
      <c r="F65" s="68">
        <f t="shared" si="1"/>
        <v>0</v>
      </c>
      <c r="G65" s="69"/>
      <c r="H65" s="70"/>
      <c r="I65" s="396">
        <f t="shared" si="3"/>
        <v>17867.020000000004</v>
      </c>
      <c r="J65" s="397">
        <f t="shared" si="5"/>
        <v>657</v>
      </c>
      <c r="K65" s="398">
        <f t="shared" si="2"/>
        <v>0</v>
      </c>
    </row>
    <row r="66" spans="2:11" x14ac:dyDescent="0.25">
      <c r="B66">
        <v>27.22</v>
      </c>
      <c r="C66" s="15"/>
      <c r="D66" s="68">
        <f t="shared" si="0"/>
        <v>0</v>
      </c>
      <c r="E66" s="232"/>
      <c r="F66" s="68">
        <f t="shared" si="1"/>
        <v>0</v>
      </c>
      <c r="G66" s="69"/>
      <c r="H66" s="70"/>
      <c r="I66" s="396">
        <f t="shared" si="3"/>
        <v>17867.020000000004</v>
      </c>
      <c r="J66" s="397">
        <f t="shared" si="5"/>
        <v>657</v>
      </c>
      <c r="K66" s="398">
        <f t="shared" si="2"/>
        <v>0</v>
      </c>
    </row>
    <row r="67" spans="2:11" x14ac:dyDescent="0.25">
      <c r="B67">
        <v>27.22</v>
      </c>
      <c r="C67" s="15"/>
      <c r="D67" s="68">
        <f t="shared" si="0"/>
        <v>0</v>
      </c>
      <c r="E67" s="232"/>
      <c r="F67" s="68">
        <f t="shared" si="1"/>
        <v>0</v>
      </c>
      <c r="G67" s="69"/>
      <c r="H67" s="70"/>
      <c r="I67" s="396">
        <f t="shared" si="3"/>
        <v>17867.020000000004</v>
      </c>
      <c r="J67" s="397">
        <f t="shared" si="5"/>
        <v>657</v>
      </c>
      <c r="K67" s="398">
        <f t="shared" si="2"/>
        <v>0</v>
      </c>
    </row>
    <row r="68" spans="2:11" x14ac:dyDescent="0.25">
      <c r="B68">
        <v>27.22</v>
      </c>
      <c r="C68" s="15"/>
      <c r="D68" s="68">
        <f t="shared" si="0"/>
        <v>0</v>
      </c>
      <c r="E68" s="232"/>
      <c r="F68" s="68">
        <f t="shared" si="1"/>
        <v>0</v>
      </c>
      <c r="G68" s="69"/>
      <c r="H68" s="70"/>
      <c r="I68" s="396">
        <f t="shared" si="3"/>
        <v>17867.020000000004</v>
      </c>
      <c r="J68" s="397">
        <f t="shared" si="5"/>
        <v>657</v>
      </c>
      <c r="K68" s="398">
        <f t="shared" si="2"/>
        <v>0</v>
      </c>
    </row>
    <row r="69" spans="2:11" x14ac:dyDescent="0.25">
      <c r="B69">
        <v>27.22</v>
      </c>
      <c r="C69" s="15"/>
      <c r="D69" s="68">
        <f t="shared" si="0"/>
        <v>0</v>
      </c>
      <c r="E69" s="232"/>
      <c r="F69" s="68">
        <f t="shared" si="1"/>
        <v>0</v>
      </c>
      <c r="G69" s="69"/>
      <c r="H69" s="70"/>
      <c r="I69" s="396">
        <f t="shared" si="3"/>
        <v>17867.020000000004</v>
      </c>
      <c r="J69" s="397">
        <f t="shared" si="5"/>
        <v>657</v>
      </c>
      <c r="K69" s="398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3"/>
        <v>17867.020000000004</v>
      </c>
      <c r="J70" s="397">
        <f t="shared" si="5"/>
        <v>657</v>
      </c>
      <c r="K70" s="398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3"/>
        <v>17867.020000000004</v>
      </c>
      <c r="J71" s="397">
        <f t="shared" si="5"/>
        <v>657</v>
      </c>
      <c r="K71" s="398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3"/>
        <v>17867.020000000004</v>
      </c>
      <c r="J72" s="397">
        <f t="shared" si="5"/>
        <v>657</v>
      </c>
      <c r="K72" s="398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6">
        <f t="shared" si="3"/>
        <v>17867.020000000004</v>
      </c>
      <c r="J73" s="397">
        <f t="shared" si="5"/>
        <v>657</v>
      </c>
      <c r="K73" s="398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6">
        <f t="shared" si="3"/>
        <v>17867.020000000004</v>
      </c>
      <c r="J74" s="397">
        <f t="shared" si="5"/>
        <v>657</v>
      </c>
      <c r="K74" s="398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6">
        <f t="shared" ref="I75:I113" si="9">I74-F75</f>
        <v>17867.020000000004</v>
      </c>
      <c r="J75" s="397">
        <f t="shared" si="5"/>
        <v>657</v>
      </c>
      <c r="K75" s="398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6">
        <f t="shared" si="9"/>
        <v>17867.020000000004</v>
      </c>
      <c r="J76" s="397">
        <f t="shared" si="5"/>
        <v>657</v>
      </c>
      <c r="K76" s="398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6">
        <f t="shared" si="9"/>
        <v>17867.020000000004</v>
      </c>
      <c r="J77" s="397">
        <f t="shared" ref="J77:J113" si="10">J76-C77</f>
        <v>657</v>
      </c>
      <c r="K77" s="398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6">
        <f t="shared" si="9"/>
        <v>17867.020000000004</v>
      </c>
      <c r="J78" s="397">
        <f t="shared" si="10"/>
        <v>657</v>
      </c>
      <c r="K78" s="398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6">
        <f t="shared" si="9"/>
        <v>17867.020000000004</v>
      </c>
      <c r="J79" s="397">
        <f t="shared" si="10"/>
        <v>657</v>
      </c>
      <c r="K79" s="398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6">
        <f t="shared" si="9"/>
        <v>17867.020000000004</v>
      </c>
      <c r="J80" s="397">
        <f t="shared" si="10"/>
        <v>657</v>
      </c>
      <c r="K80" s="398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6">
        <f t="shared" si="9"/>
        <v>17867.020000000004</v>
      </c>
      <c r="J81" s="397">
        <f t="shared" si="10"/>
        <v>657</v>
      </c>
      <c r="K81" s="398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6">
        <f t="shared" si="9"/>
        <v>17867.020000000004</v>
      </c>
      <c r="J82" s="397">
        <f t="shared" si="10"/>
        <v>657</v>
      </c>
      <c r="K82" s="398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6">
        <f t="shared" si="9"/>
        <v>17867.020000000004</v>
      </c>
      <c r="J83" s="397">
        <f t="shared" si="10"/>
        <v>657</v>
      </c>
      <c r="K83" s="398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6">
        <f t="shared" si="9"/>
        <v>17867.020000000004</v>
      </c>
      <c r="J84" s="397">
        <f t="shared" si="10"/>
        <v>657</v>
      </c>
      <c r="K84" s="398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6">
        <f t="shared" si="9"/>
        <v>17867.020000000004</v>
      </c>
      <c r="J85" s="397">
        <f t="shared" si="10"/>
        <v>657</v>
      </c>
      <c r="K85" s="398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6">
        <f t="shared" si="9"/>
        <v>17867.020000000004</v>
      </c>
      <c r="J86" s="397">
        <f t="shared" si="10"/>
        <v>657</v>
      </c>
      <c r="K86" s="398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6">
        <f t="shared" si="9"/>
        <v>17867.020000000004</v>
      </c>
      <c r="J87" s="397">
        <f t="shared" si="10"/>
        <v>657</v>
      </c>
      <c r="K87" s="398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6">
        <f t="shared" si="9"/>
        <v>17867.020000000004</v>
      </c>
      <c r="J88" s="397">
        <f t="shared" si="10"/>
        <v>657</v>
      </c>
      <c r="K88" s="398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6">
        <f t="shared" si="9"/>
        <v>17867.020000000004</v>
      </c>
      <c r="J89" s="397">
        <f t="shared" si="10"/>
        <v>657</v>
      </c>
      <c r="K89" s="398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6">
        <f t="shared" si="9"/>
        <v>17867.020000000004</v>
      </c>
      <c r="J90" s="397">
        <f t="shared" si="10"/>
        <v>657</v>
      </c>
      <c r="K90" s="398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6">
        <f t="shared" si="9"/>
        <v>17867.020000000004</v>
      </c>
      <c r="J91" s="397">
        <f t="shared" si="10"/>
        <v>657</v>
      </c>
      <c r="K91" s="398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6">
        <f t="shared" si="9"/>
        <v>17867.020000000004</v>
      </c>
      <c r="J92" s="397">
        <f t="shared" si="10"/>
        <v>657</v>
      </c>
      <c r="K92" s="398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6">
        <f t="shared" si="9"/>
        <v>17867.020000000004</v>
      </c>
      <c r="J93" s="397">
        <f t="shared" si="10"/>
        <v>657</v>
      </c>
      <c r="K93" s="398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6">
        <f t="shared" si="9"/>
        <v>17867.020000000004</v>
      </c>
      <c r="J94" s="397">
        <f t="shared" si="10"/>
        <v>657</v>
      </c>
      <c r="K94" s="398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6">
        <f t="shared" si="9"/>
        <v>17867.020000000004</v>
      </c>
      <c r="J95" s="397">
        <f t="shared" si="10"/>
        <v>657</v>
      </c>
      <c r="K95" s="398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6">
        <f t="shared" si="9"/>
        <v>17867.020000000004</v>
      </c>
      <c r="J96" s="397">
        <f t="shared" si="10"/>
        <v>657</v>
      </c>
      <c r="K96" s="398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6">
        <f t="shared" si="9"/>
        <v>17867.020000000004</v>
      </c>
      <c r="J97" s="397">
        <f t="shared" si="10"/>
        <v>657</v>
      </c>
      <c r="K97" s="398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6">
        <f t="shared" si="9"/>
        <v>17867.020000000004</v>
      </c>
      <c r="J98" s="397">
        <f t="shared" si="10"/>
        <v>657</v>
      </c>
      <c r="K98" s="398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6">
        <f t="shared" si="9"/>
        <v>17867.020000000004</v>
      </c>
      <c r="J99" s="397">
        <f t="shared" si="10"/>
        <v>657</v>
      </c>
      <c r="K99" s="398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6">
        <f t="shared" si="9"/>
        <v>17867.020000000004</v>
      </c>
      <c r="J100" s="397">
        <f t="shared" si="10"/>
        <v>657</v>
      </c>
      <c r="K100" s="398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6">
        <f t="shared" si="9"/>
        <v>17867.020000000004</v>
      </c>
      <c r="J101" s="397">
        <f t="shared" si="10"/>
        <v>657</v>
      </c>
      <c r="K101" s="398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6">
        <f t="shared" si="9"/>
        <v>17867.020000000004</v>
      </c>
      <c r="J102" s="397">
        <f t="shared" si="10"/>
        <v>657</v>
      </c>
      <c r="K102" s="398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6">
        <f t="shared" si="9"/>
        <v>17867.020000000004</v>
      </c>
      <c r="J103" s="397">
        <f t="shared" si="10"/>
        <v>657</v>
      </c>
      <c r="K103" s="398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6">
        <f t="shared" si="9"/>
        <v>17867.020000000004</v>
      </c>
      <c r="J104" s="397">
        <f t="shared" si="10"/>
        <v>657</v>
      </c>
      <c r="K104" s="398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6">
        <f t="shared" si="9"/>
        <v>17867.020000000004</v>
      </c>
      <c r="J105" s="397">
        <f t="shared" si="10"/>
        <v>657</v>
      </c>
      <c r="K105" s="398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6">
        <f t="shared" si="9"/>
        <v>17867.020000000004</v>
      </c>
      <c r="J106" s="397">
        <f t="shared" si="10"/>
        <v>657</v>
      </c>
      <c r="K106" s="398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6">
        <f t="shared" si="9"/>
        <v>17867.020000000004</v>
      </c>
      <c r="J107" s="397">
        <f t="shared" si="10"/>
        <v>657</v>
      </c>
      <c r="K107" s="398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6">
        <f t="shared" si="9"/>
        <v>17867.020000000004</v>
      </c>
      <c r="J108" s="397">
        <f t="shared" si="10"/>
        <v>657</v>
      </c>
      <c r="K108" s="398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6">
        <f t="shared" si="9"/>
        <v>17867.020000000004</v>
      </c>
      <c r="J109" s="397">
        <f t="shared" si="10"/>
        <v>657</v>
      </c>
      <c r="K109" s="398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6">
        <f t="shared" si="9"/>
        <v>17867.020000000004</v>
      </c>
      <c r="J110" s="397">
        <f t="shared" si="10"/>
        <v>657</v>
      </c>
      <c r="K110" s="398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6">
        <f t="shared" si="9"/>
        <v>17867.020000000004</v>
      </c>
      <c r="J111" s="397">
        <f t="shared" si="10"/>
        <v>657</v>
      </c>
      <c r="K111" s="398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6">
        <f t="shared" si="9"/>
        <v>17867.020000000004</v>
      </c>
      <c r="J112" s="397">
        <f t="shared" si="10"/>
        <v>657</v>
      </c>
      <c r="K112" s="39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6">
        <f t="shared" si="9"/>
        <v>17867.020000000004</v>
      </c>
      <c r="J113" s="397">
        <f t="shared" si="10"/>
        <v>657</v>
      </c>
      <c r="K113" s="399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49"/>
      <c r="I114" s="24"/>
      <c r="J114" s="24"/>
      <c r="K114" s="189">
        <f t="shared" si="8"/>
        <v>0</v>
      </c>
    </row>
    <row r="115" spans="1:11" x14ac:dyDescent="0.25">
      <c r="C115" s="53">
        <f>SUM(C9:C114)</f>
        <v>30</v>
      </c>
      <c r="D115" s="6">
        <f>SUM(D9:D114)</f>
        <v>816.59999999999991</v>
      </c>
      <c r="F115" s="6">
        <f>SUM(F9:F114)</f>
        <v>816.59999999999991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657</v>
      </c>
    </row>
    <row r="119" spans="1:11" ht="15.75" thickBot="1" x14ac:dyDescent="0.3"/>
    <row r="120" spans="1:11" ht="15.75" thickBot="1" x14ac:dyDescent="0.3">
      <c r="C120" s="1463" t="s">
        <v>11</v>
      </c>
      <c r="D120" s="1464"/>
      <c r="E120" s="56">
        <f>E4+E5+E6-F115</f>
        <v>17867.020000000004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zoomScaleNormal="100" workbookViewId="0">
      <pane ySplit="8" topLeftCell="A27" activePane="bottomLeft" state="frozen"/>
      <selection pane="bottomLeft" activeCell="D38" sqref="D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475" t="s">
        <v>316</v>
      </c>
      <c r="B1" s="1475"/>
      <c r="C1" s="1475"/>
      <c r="D1" s="1475"/>
      <c r="E1" s="1475"/>
      <c r="F1" s="1475"/>
      <c r="G1" s="1475"/>
      <c r="H1" s="11">
        <v>1</v>
      </c>
      <c r="L1" s="1475" t="str">
        <f>A1</f>
        <v>INVENTARIO     DEL MES DE      AGOSTO     2023</v>
      </c>
      <c r="M1" s="1475"/>
      <c r="N1" s="1475"/>
      <c r="O1" s="1475"/>
      <c r="P1" s="1475"/>
      <c r="Q1" s="1475"/>
      <c r="R1" s="1475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8"/>
      <c r="D4" s="659"/>
      <c r="E4" s="679"/>
      <c r="F4" s="651"/>
      <c r="G4" s="1031"/>
      <c r="M4" s="82"/>
      <c r="N4" s="658"/>
      <c r="O4" s="659"/>
      <c r="P4" s="679"/>
      <c r="Q4" s="651"/>
      <c r="R4" s="1209"/>
    </row>
    <row r="5" spans="1:20" ht="15.75" customHeight="1" x14ac:dyDescent="0.25">
      <c r="A5" s="1465" t="s">
        <v>80</v>
      </c>
      <c r="B5" s="1032" t="s">
        <v>62</v>
      </c>
      <c r="C5" s="565">
        <v>89</v>
      </c>
      <c r="D5" s="566">
        <v>45098</v>
      </c>
      <c r="E5" s="553">
        <v>2352.94</v>
      </c>
      <c r="F5" s="564">
        <v>131</v>
      </c>
      <c r="G5" s="47">
        <f>F68</f>
        <v>2000.24</v>
      </c>
      <c r="H5" s="7">
        <f>E5-G5+E4+E6+E7</f>
        <v>352.70000000000005</v>
      </c>
      <c r="L5" s="1465" t="s">
        <v>80</v>
      </c>
      <c r="M5" s="1032" t="s">
        <v>62</v>
      </c>
      <c r="N5" s="565">
        <v>86</v>
      </c>
      <c r="O5" s="566">
        <v>45170</v>
      </c>
      <c r="P5" s="553">
        <v>2013.8</v>
      </c>
      <c r="Q5" s="564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465"/>
      <c r="B6" s="1503" t="s">
        <v>132</v>
      </c>
      <c r="C6" s="661"/>
      <c r="D6" s="661"/>
      <c r="E6" s="661"/>
      <c r="F6" s="660"/>
      <c r="L6" s="1465"/>
      <c r="M6" s="1503" t="s">
        <v>132</v>
      </c>
      <c r="N6" s="661"/>
      <c r="O6" s="661"/>
      <c r="P6" s="661"/>
      <c r="Q6" s="660"/>
    </row>
    <row r="7" spans="1:20" ht="15.75" thickBot="1" x14ac:dyDescent="0.3">
      <c r="B7" s="1504"/>
      <c r="C7" s="662"/>
      <c r="D7" s="662"/>
      <c r="E7" s="662"/>
      <c r="F7" s="660"/>
      <c r="M7" s="1504"/>
      <c r="N7" s="662"/>
      <c r="O7" s="662"/>
      <c r="P7" s="662"/>
      <c r="Q7" s="660"/>
    </row>
    <row r="8" spans="1:20" ht="16.5" thickTop="1" thickBot="1" x14ac:dyDescent="0.3">
      <c r="B8" s="63" t="s">
        <v>7</v>
      </c>
      <c r="C8" s="619" t="s">
        <v>8</v>
      </c>
      <c r="D8" s="620" t="s">
        <v>3</v>
      </c>
      <c r="E8" s="621" t="s">
        <v>2</v>
      </c>
      <c r="F8" s="9" t="s">
        <v>9</v>
      </c>
      <c r="G8" s="10" t="s">
        <v>15</v>
      </c>
      <c r="H8" s="24"/>
      <c r="M8" s="63" t="s">
        <v>7</v>
      </c>
      <c r="N8" s="619" t="s">
        <v>8</v>
      </c>
      <c r="O8" s="620" t="s">
        <v>3</v>
      </c>
      <c r="P8" s="621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29">
        <f>F4+F5+F6+F7-C9</f>
        <v>131</v>
      </c>
      <c r="C9" s="564"/>
      <c r="D9" s="553"/>
      <c r="E9" s="630"/>
      <c r="F9" s="553">
        <f t="shared" ref="F9:F67" si="0">D9</f>
        <v>0</v>
      </c>
      <c r="G9" s="551"/>
      <c r="H9" s="552"/>
      <c r="I9" s="618">
        <f>E6+E5+E4-F9+E7</f>
        <v>2352.94</v>
      </c>
      <c r="L9" s="54" t="s">
        <v>32</v>
      </c>
      <c r="M9" s="629">
        <f>Q4+Q5+Q6+Q7-N9</f>
        <v>111</v>
      </c>
      <c r="N9" s="564"/>
      <c r="O9" s="553"/>
      <c r="P9" s="630"/>
      <c r="Q9" s="553">
        <f t="shared" ref="Q9:Q67" si="1">O9</f>
        <v>0</v>
      </c>
      <c r="R9" s="551"/>
      <c r="S9" s="552"/>
      <c r="T9" s="618">
        <f>P6+P5+P4-Q9+P7</f>
        <v>2013.8</v>
      </c>
    </row>
    <row r="10" spans="1:20" x14ac:dyDescent="0.25">
      <c r="A10" s="76"/>
      <c r="B10" s="657">
        <f t="shared" ref="B10:B11" si="2">B9-C10</f>
        <v>111</v>
      </c>
      <c r="C10" s="564">
        <v>20</v>
      </c>
      <c r="D10" s="553">
        <v>350.97</v>
      </c>
      <c r="E10" s="630">
        <v>45099</v>
      </c>
      <c r="F10" s="553">
        <f t="shared" ref="F10" si="3">D10</f>
        <v>350.97</v>
      </c>
      <c r="G10" s="551" t="s">
        <v>139</v>
      </c>
      <c r="H10" s="515">
        <v>89</v>
      </c>
      <c r="I10" s="631">
        <f t="shared" ref="I10:I11" si="4">I9-F10</f>
        <v>2001.97</v>
      </c>
      <c r="L10" s="76"/>
      <c r="M10" s="657">
        <f t="shared" ref="M10:M11" si="5">M9-N10</f>
        <v>111</v>
      </c>
      <c r="N10" s="564"/>
      <c r="O10" s="553"/>
      <c r="P10" s="630"/>
      <c r="Q10" s="553">
        <f t="shared" si="1"/>
        <v>0</v>
      </c>
      <c r="R10" s="551"/>
      <c r="S10" s="552"/>
      <c r="T10" s="631">
        <f t="shared" ref="T10:T11" si="6">T9-Q10</f>
        <v>2013.8</v>
      </c>
    </row>
    <row r="11" spans="1:20" x14ac:dyDescent="0.25">
      <c r="A11" s="12"/>
      <c r="B11" s="615">
        <f t="shared" si="2"/>
        <v>111</v>
      </c>
      <c r="C11" s="706"/>
      <c r="D11" s="691"/>
      <c r="E11" s="902"/>
      <c r="F11" s="691">
        <f t="shared" si="0"/>
        <v>0</v>
      </c>
      <c r="G11" s="692"/>
      <c r="H11" s="693"/>
      <c r="I11" s="618">
        <f t="shared" si="4"/>
        <v>2001.97</v>
      </c>
      <c r="K11" s="626"/>
      <c r="L11" s="12"/>
      <c r="M11" s="657">
        <f t="shared" si="5"/>
        <v>111</v>
      </c>
      <c r="N11" s="706"/>
      <c r="O11" s="553"/>
      <c r="P11" s="630"/>
      <c r="Q11" s="553">
        <f t="shared" si="1"/>
        <v>0</v>
      </c>
      <c r="R11" s="551"/>
      <c r="S11" s="552"/>
      <c r="T11" s="631">
        <f t="shared" si="6"/>
        <v>2013.8</v>
      </c>
    </row>
    <row r="12" spans="1:20" x14ac:dyDescent="0.25">
      <c r="A12" s="54" t="s">
        <v>33</v>
      </c>
      <c r="B12" s="707">
        <f>B11-C12</f>
        <v>107</v>
      </c>
      <c r="C12" s="706">
        <v>4</v>
      </c>
      <c r="D12" s="626">
        <v>78.319999999999993</v>
      </c>
      <c r="E12" s="1098">
        <v>45114</v>
      </c>
      <c r="F12" s="626">
        <f t="shared" si="0"/>
        <v>78.319999999999993</v>
      </c>
      <c r="G12" s="995" t="s">
        <v>152</v>
      </c>
      <c r="H12" s="996">
        <v>91</v>
      </c>
      <c r="I12" s="631">
        <f>I11-F12</f>
        <v>1923.65</v>
      </c>
      <c r="K12" s="626"/>
      <c r="L12" s="54" t="s">
        <v>33</v>
      </c>
      <c r="M12" s="707">
        <f>M11-N12</f>
        <v>111</v>
      </c>
      <c r="N12" s="706"/>
      <c r="O12" s="553"/>
      <c r="P12" s="630"/>
      <c r="Q12" s="553">
        <f t="shared" si="1"/>
        <v>0</v>
      </c>
      <c r="R12" s="551"/>
      <c r="S12" s="552"/>
      <c r="T12" s="631">
        <f>T11-Q12</f>
        <v>2013.8</v>
      </c>
    </row>
    <row r="13" spans="1:20" x14ac:dyDescent="0.25">
      <c r="A13" s="76"/>
      <c r="B13" s="707">
        <f t="shared" ref="B13:B66" si="7">B12-C13</f>
        <v>102</v>
      </c>
      <c r="C13" s="706">
        <v>5</v>
      </c>
      <c r="D13" s="626">
        <v>86.97</v>
      </c>
      <c r="E13" s="1098">
        <v>45115</v>
      </c>
      <c r="F13" s="626">
        <f t="shared" si="0"/>
        <v>86.97</v>
      </c>
      <c r="G13" s="995" t="s">
        <v>153</v>
      </c>
      <c r="H13" s="996">
        <v>91</v>
      </c>
      <c r="I13" s="631">
        <f t="shared" ref="I13:I67" si="8">I12-F13</f>
        <v>1836.68</v>
      </c>
      <c r="K13" s="626"/>
      <c r="L13" s="76"/>
      <c r="M13" s="707">
        <f t="shared" ref="M13:M66" si="9">M12-N13</f>
        <v>111</v>
      </c>
      <c r="N13" s="706"/>
      <c r="O13" s="553"/>
      <c r="P13" s="630"/>
      <c r="Q13" s="553">
        <f t="shared" si="1"/>
        <v>0</v>
      </c>
      <c r="R13" s="551"/>
      <c r="S13" s="552"/>
      <c r="T13" s="631">
        <f t="shared" ref="T13:T67" si="10">T12-Q13</f>
        <v>2013.8</v>
      </c>
    </row>
    <row r="14" spans="1:20" x14ac:dyDescent="0.25">
      <c r="A14" s="12"/>
      <c r="B14" s="707">
        <f t="shared" si="7"/>
        <v>101</v>
      </c>
      <c r="C14" s="706">
        <v>1</v>
      </c>
      <c r="D14" s="626">
        <v>17.989999999999998</v>
      </c>
      <c r="E14" s="1098">
        <v>45119</v>
      </c>
      <c r="F14" s="626">
        <f t="shared" si="0"/>
        <v>17.989999999999998</v>
      </c>
      <c r="G14" s="995" t="s">
        <v>156</v>
      </c>
      <c r="H14" s="996">
        <v>91</v>
      </c>
      <c r="I14" s="631">
        <f t="shared" si="8"/>
        <v>1818.69</v>
      </c>
      <c r="K14" s="626"/>
      <c r="L14" s="12"/>
      <c r="M14" s="707">
        <f t="shared" si="9"/>
        <v>111</v>
      </c>
      <c r="N14" s="706"/>
      <c r="O14" s="553"/>
      <c r="P14" s="630"/>
      <c r="Q14" s="553">
        <f t="shared" si="1"/>
        <v>0</v>
      </c>
      <c r="R14" s="551"/>
      <c r="S14" s="552"/>
      <c r="T14" s="631">
        <f t="shared" si="10"/>
        <v>2013.8</v>
      </c>
    </row>
    <row r="15" spans="1:20" x14ac:dyDescent="0.25">
      <c r="B15" s="707">
        <f t="shared" si="7"/>
        <v>99</v>
      </c>
      <c r="C15" s="706">
        <v>2</v>
      </c>
      <c r="D15" s="626">
        <v>34.020000000000003</v>
      </c>
      <c r="E15" s="1098">
        <v>45121</v>
      </c>
      <c r="F15" s="626">
        <f t="shared" si="0"/>
        <v>34.020000000000003</v>
      </c>
      <c r="G15" s="995" t="s">
        <v>159</v>
      </c>
      <c r="H15" s="996">
        <v>91</v>
      </c>
      <c r="I15" s="631">
        <f t="shared" si="8"/>
        <v>1784.67</v>
      </c>
      <c r="K15" s="626"/>
      <c r="M15" s="707">
        <f t="shared" si="9"/>
        <v>111</v>
      </c>
      <c r="N15" s="706"/>
      <c r="O15" s="553"/>
      <c r="P15" s="630"/>
      <c r="Q15" s="553">
        <f t="shared" si="1"/>
        <v>0</v>
      </c>
      <c r="R15" s="551"/>
      <c r="S15" s="552"/>
      <c r="T15" s="631">
        <f t="shared" si="10"/>
        <v>2013.8</v>
      </c>
    </row>
    <row r="16" spans="1:20" x14ac:dyDescent="0.25">
      <c r="B16" s="707">
        <f t="shared" si="7"/>
        <v>89</v>
      </c>
      <c r="C16" s="706">
        <v>10</v>
      </c>
      <c r="D16" s="626">
        <v>183.04</v>
      </c>
      <c r="E16" s="1098">
        <v>45132</v>
      </c>
      <c r="F16" s="626">
        <f t="shared" si="0"/>
        <v>183.04</v>
      </c>
      <c r="G16" s="995" t="s">
        <v>171</v>
      </c>
      <c r="H16" s="1147">
        <v>89</v>
      </c>
      <c r="I16" s="631">
        <f t="shared" si="8"/>
        <v>1601.63</v>
      </c>
      <c r="K16" s="626"/>
      <c r="M16" s="707">
        <f t="shared" si="9"/>
        <v>111</v>
      </c>
      <c r="N16" s="706"/>
      <c r="O16" s="553"/>
      <c r="P16" s="630"/>
      <c r="Q16" s="553">
        <f t="shared" si="1"/>
        <v>0</v>
      </c>
      <c r="R16" s="551"/>
      <c r="S16" s="552"/>
      <c r="T16" s="631">
        <f t="shared" si="10"/>
        <v>2013.8</v>
      </c>
    </row>
    <row r="17" spans="2:20" x14ac:dyDescent="0.25">
      <c r="B17" s="629">
        <f t="shared" si="7"/>
        <v>88</v>
      </c>
      <c r="C17" s="706">
        <v>1</v>
      </c>
      <c r="D17" s="626">
        <v>16.329999999999998</v>
      </c>
      <c r="E17" s="1098">
        <v>45134</v>
      </c>
      <c r="F17" s="626">
        <f t="shared" si="0"/>
        <v>16.329999999999998</v>
      </c>
      <c r="G17" s="995" t="s">
        <v>174</v>
      </c>
      <c r="H17" s="996">
        <v>91</v>
      </c>
      <c r="I17" s="618">
        <f t="shared" si="8"/>
        <v>1585.3000000000002</v>
      </c>
      <c r="K17" s="626"/>
      <c r="M17" s="707">
        <f t="shared" si="9"/>
        <v>111</v>
      </c>
      <c r="N17" s="706"/>
      <c r="O17" s="553"/>
      <c r="P17" s="630"/>
      <c r="Q17" s="553">
        <f t="shared" si="1"/>
        <v>0</v>
      </c>
      <c r="R17" s="551"/>
      <c r="S17" s="552"/>
      <c r="T17" s="631">
        <f t="shared" si="10"/>
        <v>2013.8</v>
      </c>
    </row>
    <row r="18" spans="2:20" x14ac:dyDescent="0.25">
      <c r="B18" s="707">
        <f t="shared" si="7"/>
        <v>88</v>
      </c>
      <c r="C18" s="706"/>
      <c r="D18" s="626"/>
      <c r="E18" s="1098"/>
      <c r="F18" s="626">
        <f t="shared" si="0"/>
        <v>0</v>
      </c>
      <c r="G18" s="995"/>
      <c r="H18" s="996"/>
      <c r="I18" s="631">
        <f t="shared" si="8"/>
        <v>1585.3000000000002</v>
      </c>
      <c r="K18" s="5"/>
      <c r="M18" s="707">
        <f t="shared" si="9"/>
        <v>111</v>
      </c>
      <c r="N18" s="706"/>
      <c r="O18" s="553"/>
      <c r="P18" s="630"/>
      <c r="Q18" s="553">
        <f t="shared" si="1"/>
        <v>0</v>
      </c>
      <c r="R18" s="551"/>
      <c r="S18" s="552"/>
      <c r="T18" s="631">
        <f t="shared" si="10"/>
        <v>2013.8</v>
      </c>
    </row>
    <row r="19" spans="2:20" x14ac:dyDescent="0.25">
      <c r="B19" s="707">
        <f t="shared" si="7"/>
        <v>85</v>
      </c>
      <c r="C19" s="706">
        <v>3</v>
      </c>
      <c r="D19" s="785">
        <v>50.56</v>
      </c>
      <c r="E19" s="1200">
        <v>45141</v>
      </c>
      <c r="F19" s="785">
        <f t="shared" si="0"/>
        <v>50.56</v>
      </c>
      <c r="G19" s="786" t="s">
        <v>201</v>
      </c>
      <c r="H19" s="787">
        <v>91</v>
      </c>
      <c r="I19" s="631">
        <f t="shared" si="8"/>
        <v>1534.7400000000002</v>
      </c>
      <c r="M19" s="707">
        <f t="shared" si="9"/>
        <v>111</v>
      </c>
      <c r="N19" s="706"/>
      <c r="O19" s="553"/>
      <c r="P19" s="630"/>
      <c r="Q19" s="553">
        <f t="shared" si="1"/>
        <v>0</v>
      </c>
      <c r="R19" s="551"/>
      <c r="S19" s="552"/>
      <c r="T19" s="631">
        <f t="shared" si="10"/>
        <v>2013.8</v>
      </c>
    </row>
    <row r="20" spans="2:20" x14ac:dyDescent="0.25">
      <c r="B20" s="707">
        <f t="shared" si="7"/>
        <v>84</v>
      </c>
      <c r="C20" s="706">
        <v>1</v>
      </c>
      <c r="D20" s="785">
        <v>17.91</v>
      </c>
      <c r="E20" s="1200">
        <v>45141</v>
      </c>
      <c r="F20" s="785">
        <f t="shared" si="0"/>
        <v>17.91</v>
      </c>
      <c r="G20" s="786" t="s">
        <v>207</v>
      </c>
      <c r="H20" s="787">
        <v>91</v>
      </c>
      <c r="I20" s="631">
        <f t="shared" si="8"/>
        <v>1516.8300000000002</v>
      </c>
      <c r="M20" s="707">
        <f t="shared" si="9"/>
        <v>111</v>
      </c>
      <c r="N20" s="706"/>
      <c r="O20" s="553"/>
      <c r="P20" s="630"/>
      <c r="Q20" s="553">
        <f t="shared" si="1"/>
        <v>0</v>
      </c>
      <c r="R20" s="551"/>
      <c r="S20" s="552"/>
      <c r="T20" s="631">
        <f t="shared" si="10"/>
        <v>2013.8</v>
      </c>
    </row>
    <row r="21" spans="2:20" x14ac:dyDescent="0.25">
      <c r="B21" s="707">
        <f t="shared" si="7"/>
        <v>76</v>
      </c>
      <c r="C21" s="706">
        <v>8</v>
      </c>
      <c r="D21" s="785">
        <v>144.43</v>
      </c>
      <c r="E21" s="1200">
        <v>45145</v>
      </c>
      <c r="F21" s="785">
        <f t="shared" si="0"/>
        <v>144.43</v>
      </c>
      <c r="G21" s="786" t="s">
        <v>206</v>
      </c>
      <c r="H21" s="787">
        <v>91</v>
      </c>
      <c r="I21" s="631">
        <f t="shared" si="8"/>
        <v>1372.4</v>
      </c>
      <c r="M21" s="707">
        <f t="shared" si="9"/>
        <v>111</v>
      </c>
      <c r="N21" s="706"/>
      <c r="O21" s="553"/>
      <c r="P21" s="630"/>
      <c r="Q21" s="553">
        <f t="shared" si="1"/>
        <v>0</v>
      </c>
      <c r="R21" s="551"/>
      <c r="S21" s="552"/>
      <c r="T21" s="631">
        <f t="shared" si="10"/>
        <v>2013.8</v>
      </c>
    </row>
    <row r="22" spans="2:20" x14ac:dyDescent="0.25">
      <c r="B22" s="707">
        <f t="shared" si="7"/>
        <v>73</v>
      </c>
      <c r="C22" s="706">
        <v>3</v>
      </c>
      <c r="D22" s="785">
        <v>56.27</v>
      </c>
      <c r="E22" s="1200">
        <v>45147</v>
      </c>
      <c r="F22" s="785">
        <f t="shared" si="0"/>
        <v>56.27</v>
      </c>
      <c r="G22" s="786" t="s">
        <v>218</v>
      </c>
      <c r="H22" s="787">
        <v>91</v>
      </c>
      <c r="I22" s="631">
        <f t="shared" si="8"/>
        <v>1316.13</v>
      </c>
      <c r="M22" s="707">
        <f t="shared" si="9"/>
        <v>111</v>
      </c>
      <c r="N22" s="706"/>
      <c r="O22" s="553"/>
      <c r="P22" s="630"/>
      <c r="Q22" s="553">
        <f t="shared" si="1"/>
        <v>0</v>
      </c>
      <c r="R22" s="551"/>
      <c r="S22" s="552"/>
      <c r="T22" s="631">
        <f t="shared" si="10"/>
        <v>2013.8</v>
      </c>
    </row>
    <row r="23" spans="2:20" x14ac:dyDescent="0.25">
      <c r="B23" s="707">
        <f t="shared" si="7"/>
        <v>65</v>
      </c>
      <c r="C23" s="706">
        <v>8</v>
      </c>
      <c r="D23" s="785">
        <v>140.44</v>
      </c>
      <c r="E23" s="1200">
        <v>45149</v>
      </c>
      <c r="F23" s="785">
        <f t="shared" si="0"/>
        <v>140.44</v>
      </c>
      <c r="G23" s="786" t="s">
        <v>223</v>
      </c>
      <c r="H23" s="787">
        <v>91</v>
      </c>
      <c r="I23" s="631">
        <f t="shared" si="8"/>
        <v>1175.69</v>
      </c>
      <c r="M23" s="707">
        <f t="shared" si="9"/>
        <v>111</v>
      </c>
      <c r="N23" s="706"/>
      <c r="O23" s="553"/>
      <c r="P23" s="630"/>
      <c r="Q23" s="553">
        <f t="shared" si="1"/>
        <v>0</v>
      </c>
      <c r="R23" s="551"/>
      <c r="S23" s="552"/>
      <c r="T23" s="631">
        <f t="shared" si="10"/>
        <v>2013.8</v>
      </c>
    </row>
    <row r="24" spans="2:20" x14ac:dyDescent="0.25">
      <c r="B24" s="707">
        <f t="shared" si="7"/>
        <v>55</v>
      </c>
      <c r="C24" s="706">
        <v>10</v>
      </c>
      <c r="D24" s="785">
        <v>187.84</v>
      </c>
      <c r="E24" s="1200">
        <v>45152</v>
      </c>
      <c r="F24" s="785">
        <f t="shared" si="0"/>
        <v>187.84</v>
      </c>
      <c r="G24" s="786" t="s">
        <v>231</v>
      </c>
      <c r="H24" s="787">
        <v>89</v>
      </c>
      <c r="I24" s="631">
        <f t="shared" si="8"/>
        <v>987.85</v>
      </c>
      <c r="M24" s="707">
        <f t="shared" si="9"/>
        <v>111</v>
      </c>
      <c r="N24" s="706"/>
      <c r="O24" s="553"/>
      <c r="P24" s="630"/>
      <c r="Q24" s="553">
        <f t="shared" si="1"/>
        <v>0</v>
      </c>
      <c r="R24" s="551"/>
      <c r="S24" s="552"/>
      <c r="T24" s="631">
        <f t="shared" si="10"/>
        <v>2013.8</v>
      </c>
    </row>
    <row r="25" spans="2:20" x14ac:dyDescent="0.25">
      <c r="B25" s="707">
        <f t="shared" si="7"/>
        <v>49</v>
      </c>
      <c r="C25" s="706">
        <v>6</v>
      </c>
      <c r="D25" s="785">
        <v>116.46</v>
      </c>
      <c r="E25" s="1200">
        <v>45154</v>
      </c>
      <c r="F25" s="785">
        <f t="shared" si="0"/>
        <v>116.46</v>
      </c>
      <c r="G25" s="786" t="s">
        <v>235</v>
      </c>
      <c r="H25" s="787">
        <v>91</v>
      </c>
      <c r="I25" s="631">
        <f t="shared" si="8"/>
        <v>871.39</v>
      </c>
      <c r="M25" s="707">
        <f t="shared" si="9"/>
        <v>111</v>
      </c>
      <c r="N25" s="706"/>
      <c r="O25" s="553"/>
      <c r="P25" s="630"/>
      <c r="Q25" s="553">
        <f t="shared" si="1"/>
        <v>0</v>
      </c>
      <c r="R25" s="551"/>
      <c r="S25" s="552"/>
      <c r="T25" s="631">
        <f t="shared" si="10"/>
        <v>2013.8</v>
      </c>
    </row>
    <row r="26" spans="2:20" x14ac:dyDescent="0.25">
      <c r="B26" s="707">
        <f t="shared" si="7"/>
        <v>29</v>
      </c>
      <c r="C26" s="706">
        <v>20</v>
      </c>
      <c r="D26" s="785">
        <v>365.6</v>
      </c>
      <c r="E26" s="1200">
        <v>45157</v>
      </c>
      <c r="F26" s="785">
        <f t="shared" si="0"/>
        <v>365.6</v>
      </c>
      <c r="G26" s="786" t="s">
        <v>248</v>
      </c>
      <c r="H26" s="787">
        <v>89</v>
      </c>
      <c r="I26" s="631">
        <f t="shared" si="8"/>
        <v>505.78999999999996</v>
      </c>
      <c r="M26" s="707">
        <f t="shared" si="9"/>
        <v>111</v>
      </c>
      <c r="N26" s="706"/>
      <c r="O26" s="553"/>
      <c r="P26" s="630"/>
      <c r="Q26" s="553">
        <f t="shared" si="1"/>
        <v>0</v>
      </c>
      <c r="R26" s="551"/>
      <c r="S26" s="552"/>
      <c r="T26" s="631">
        <f t="shared" si="10"/>
        <v>2013.8</v>
      </c>
    </row>
    <row r="27" spans="2:20" x14ac:dyDescent="0.25">
      <c r="B27" s="707">
        <f t="shared" si="7"/>
        <v>27</v>
      </c>
      <c r="C27" s="706">
        <v>2</v>
      </c>
      <c r="D27" s="785">
        <v>43.27</v>
      </c>
      <c r="E27" s="1200">
        <v>45164</v>
      </c>
      <c r="F27" s="785">
        <f t="shared" si="0"/>
        <v>43.27</v>
      </c>
      <c r="G27" s="786" t="s">
        <v>265</v>
      </c>
      <c r="H27" s="787">
        <v>91</v>
      </c>
      <c r="I27" s="631">
        <f t="shared" si="8"/>
        <v>462.52</v>
      </c>
      <c r="M27" s="707">
        <f t="shared" si="9"/>
        <v>111</v>
      </c>
      <c r="N27" s="706"/>
      <c r="O27" s="553"/>
      <c r="P27" s="630"/>
      <c r="Q27" s="553">
        <f t="shared" si="1"/>
        <v>0</v>
      </c>
      <c r="R27" s="551"/>
      <c r="S27" s="552"/>
      <c r="T27" s="631">
        <f t="shared" si="10"/>
        <v>2013.8</v>
      </c>
    </row>
    <row r="28" spans="2:20" x14ac:dyDescent="0.25">
      <c r="B28" s="707">
        <f t="shared" si="7"/>
        <v>26</v>
      </c>
      <c r="C28" s="706">
        <v>1</v>
      </c>
      <c r="D28" s="785">
        <v>15.57</v>
      </c>
      <c r="E28" s="1200">
        <v>45164</v>
      </c>
      <c r="F28" s="785">
        <f t="shared" si="0"/>
        <v>15.57</v>
      </c>
      <c r="G28" s="786" t="s">
        <v>266</v>
      </c>
      <c r="H28" s="787">
        <v>91</v>
      </c>
      <c r="I28" s="631">
        <f t="shared" si="8"/>
        <v>446.95</v>
      </c>
      <c r="M28" s="707">
        <f t="shared" si="9"/>
        <v>111</v>
      </c>
      <c r="N28" s="706"/>
      <c r="O28" s="553"/>
      <c r="P28" s="630"/>
      <c r="Q28" s="553">
        <f t="shared" si="1"/>
        <v>0</v>
      </c>
      <c r="R28" s="551"/>
      <c r="S28" s="552"/>
      <c r="T28" s="631">
        <f t="shared" si="10"/>
        <v>2013.8</v>
      </c>
    </row>
    <row r="29" spans="2:20" x14ac:dyDescent="0.25">
      <c r="B29" s="707">
        <f t="shared" si="7"/>
        <v>23</v>
      </c>
      <c r="C29" s="706">
        <v>3</v>
      </c>
      <c r="D29" s="785">
        <v>47.7</v>
      </c>
      <c r="E29" s="1200">
        <v>45164</v>
      </c>
      <c r="F29" s="785">
        <f t="shared" si="0"/>
        <v>47.7</v>
      </c>
      <c r="G29" s="786" t="s">
        <v>269</v>
      </c>
      <c r="H29" s="787">
        <v>91</v>
      </c>
      <c r="I29" s="631">
        <f t="shared" si="8"/>
        <v>399.25</v>
      </c>
      <c r="M29" s="707">
        <f t="shared" si="9"/>
        <v>111</v>
      </c>
      <c r="N29" s="706"/>
      <c r="O29" s="553"/>
      <c r="P29" s="630"/>
      <c r="Q29" s="553">
        <f t="shared" si="1"/>
        <v>0</v>
      </c>
      <c r="R29" s="551"/>
      <c r="S29" s="552"/>
      <c r="T29" s="631">
        <f t="shared" si="10"/>
        <v>2013.8</v>
      </c>
    </row>
    <row r="30" spans="2:20" x14ac:dyDescent="0.25">
      <c r="B30" s="707">
        <f t="shared" si="7"/>
        <v>20</v>
      </c>
      <c r="C30" s="706">
        <v>3</v>
      </c>
      <c r="D30" s="785">
        <v>46.55</v>
      </c>
      <c r="E30" s="1200">
        <v>45168</v>
      </c>
      <c r="F30" s="785">
        <f t="shared" si="0"/>
        <v>46.55</v>
      </c>
      <c r="G30" s="786" t="s">
        <v>283</v>
      </c>
      <c r="H30" s="787">
        <v>89</v>
      </c>
      <c r="I30" s="631">
        <f t="shared" si="8"/>
        <v>352.7</v>
      </c>
      <c r="M30" s="707">
        <f t="shared" si="9"/>
        <v>111</v>
      </c>
      <c r="N30" s="706"/>
      <c r="O30" s="553"/>
      <c r="P30" s="630"/>
      <c r="Q30" s="553">
        <f t="shared" si="1"/>
        <v>0</v>
      </c>
      <c r="R30" s="551"/>
      <c r="S30" s="552"/>
      <c r="T30" s="631">
        <f t="shared" si="10"/>
        <v>2013.8</v>
      </c>
    </row>
    <row r="31" spans="2:20" x14ac:dyDescent="0.25">
      <c r="B31" s="629">
        <f t="shared" si="7"/>
        <v>20</v>
      </c>
      <c r="C31" s="564"/>
      <c r="D31" s="785"/>
      <c r="E31" s="1200"/>
      <c r="F31" s="785">
        <f t="shared" si="0"/>
        <v>0</v>
      </c>
      <c r="G31" s="786"/>
      <c r="H31" s="787"/>
      <c r="I31" s="618">
        <f t="shared" si="8"/>
        <v>352.7</v>
      </c>
      <c r="M31" s="707">
        <f t="shared" si="9"/>
        <v>111</v>
      </c>
      <c r="N31" s="564"/>
      <c r="O31" s="553"/>
      <c r="P31" s="630"/>
      <c r="Q31" s="553">
        <f t="shared" si="1"/>
        <v>0</v>
      </c>
      <c r="R31" s="551"/>
      <c r="S31" s="552"/>
      <c r="T31" s="631">
        <f t="shared" si="10"/>
        <v>2013.8</v>
      </c>
    </row>
    <row r="32" spans="2:20" x14ac:dyDescent="0.25">
      <c r="B32" s="707">
        <f t="shared" si="7"/>
        <v>20</v>
      </c>
      <c r="C32" s="564"/>
      <c r="D32" s="1380"/>
      <c r="E32" s="1408"/>
      <c r="F32" s="1380">
        <f t="shared" si="0"/>
        <v>0</v>
      </c>
      <c r="G32" s="1079"/>
      <c r="H32" s="1080"/>
      <c r="I32" s="631">
        <f t="shared" si="8"/>
        <v>352.7</v>
      </c>
      <c r="M32" s="707">
        <f t="shared" si="9"/>
        <v>111</v>
      </c>
      <c r="N32" s="564"/>
      <c r="O32" s="553"/>
      <c r="P32" s="630"/>
      <c r="Q32" s="553">
        <f t="shared" si="1"/>
        <v>0</v>
      </c>
      <c r="R32" s="551"/>
      <c r="S32" s="552"/>
      <c r="T32" s="631">
        <f t="shared" si="10"/>
        <v>2013.8</v>
      </c>
    </row>
    <row r="33" spans="2:20" x14ac:dyDescent="0.25">
      <c r="B33" s="707">
        <f t="shared" si="7"/>
        <v>20</v>
      </c>
      <c r="C33" s="564"/>
      <c r="D33" s="1380"/>
      <c r="E33" s="1408"/>
      <c r="F33" s="1380">
        <f t="shared" si="0"/>
        <v>0</v>
      </c>
      <c r="G33" s="1079"/>
      <c r="H33" s="1080"/>
      <c r="I33" s="631">
        <f t="shared" si="8"/>
        <v>352.7</v>
      </c>
      <c r="M33" s="707">
        <f t="shared" si="9"/>
        <v>111</v>
      </c>
      <c r="N33" s="564"/>
      <c r="O33" s="553"/>
      <c r="P33" s="630"/>
      <c r="Q33" s="553">
        <f t="shared" si="1"/>
        <v>0</v>
      </c>
      <c r="R33" s="551"/>
      <c r="S33" s="552"/>
      <c r="T33" s="631">
        <f t="shared" si="10"/>
        <v>2013.8</v>
      </c>
    </row>
    <row r="34" spans="2:20" x14ac:dyDescent="0.25">
      <c r="B34" s="707">
        <f t="shared" si="7"/>
        <v>20</v>
      </c>
      <c r="C34" s="564"/>
      <c r="D34" s="1380"/>
      <c r="E34" s="1408"/>
      <c r="F34" s="1380">
        <f t="shared" si="0"/>
        <v>0</v>
      </c>
      <c r="G34" s="1079"/>
      <c r="H34" s="1080"/>
      <c r="I34" s="631">
        <f t="shared" si="8"/>
        <v>352.7</v>
      </c>
      <c r="M34" s="707">
        <f t="shared" si="9"/>
        <v>111</v>
      </c>
      <c r="N34" s="564"/>
      <c r="O34" s="553"/>
      <c r="P34" s="630"/>
      <c r="Q34" s="553">
        <f t="shared" si="1"/>
        <v>0</v>
      </c>
      <c r="R34" s="551"/>
      <c r="S34" s="552"/>
      <c r="T34" s="631">
        <f t="shared" si="10"/>
        <v>2013.8</v>
      </c>
    </row>
    <row r="35" spans="2:20" x14ac:dyDescent="0.25">
      <c r="B35" s="707">
        <f t="shared" si="7"/>
        <v>20</v>
      </c>
      <c r="C35" s="564"/>
      <c r="D35" s="1380"/>
      <c r="E35" s="1408"/>
      <c r="F35" s="1380">
        <f t="shared" si="0"/>
        <v>0</v>
      </c>
      <c r="G35" s="1079"/>
      <c r="H35" s="1080"/>
      <c r="I35" s="631">
        <f t="shared" si="8"/>
        <v>352.7</v>
      </c>
      <c r="M35" s="707">
        <f t="shared" si="9"/>
        <v>111</v>
      </c>
      <c r="N35" s="564"/>
      <c r="O35" s="553"/>
      <c r="P35" s="630"/>
      <c r="Q35" s="553">
        <f t="shared" si="1"/>
        <v>0</v>
      </c>
      <c r="R35" s="551"/>
      <c r="S35" s="552"/>
      <c r="T35" s="631">
        <f t="shared" si="10"/>
        <v>2013.8</v>
      </c>
    </row>
    <row r="36" spans="2:20" x14ac:dyDescent="0.25">
      <c r="B36" s="707">
        <f t="shared" si="7"/>
        <v>20</v>
      </c>
      <c r="C36" s="564"/>
      <c r="D36" s="1380"/>
      <c r="E36" s="1408"/>
      <c r="F36" s="1380">
        <f t="shared" si="0"/>
        <v>0</v>
      </c>
      <c r="G36" s="1079"/>
      <c r="H36" s="1080"/>
      <c r="I36" s="631">
        <f t="shared" si="8"/>
        <v>352.7</v>
      </c>
      <c r="M36" s="707">
        <f t="shared" si="9"/>
        <v>111</v>
      </c>
      <c r="N36" s="564"/>
      <c r="O36" s="553"/>
      <c r="P36" s="630"/>
      <c r="Q36" s="553">
        <f t="shared" si="1"/>
        <v>0</v>
      </c>
      <c r="R36" s="551"/>
      <c r="S36" s="552"/>
      <c r="T36" s="631">
        <f t="shared" si="10"/>
        <v>2013.8</v>
      </c>
    </row>
    <row r="37" spans="2:20" x14ac:dyDescent="0.25">
      <c r="B37" s="707">
        <f t="shared" si="7"/>
        <v>20</v>
      </c>
      <c r="C37" s="564"/>
      <c r="D37" s="1380"/>
      <c r="E37" s="1408"/>
      <c r="F37" s="1380">
        <f t="shared" si="0"/>
        <v>0</v>
      </c>
      <c r="G37" s="1079"/>
      <c r="H37" s="1080"/>
      <c r="I37" s="631">
        <f t="shared" si="8"/>
        <v>352.7</v>
      </c>
      <c r="M37" s="707">
        <f t="shared" si="9"/>
        <v>111</v>
      </c>
      <c r="N37" s="564"/>
      <c r="O37" s="553"/>
      <c r="P37" s="630"/>
      <c r="Q37" s="553">
        <f t="shared" si="1"/>
        <v>0</v>
      </c>
      <c r="R37" s="551"/>
      <c r="S37" s="552"/>
      <c r="T37" s="631">
        <f t="shared" si="10"/>
        <v>2013.8</v>
      </c>
    </row>
    <row r="38" spans="2:20" x14ac:dyDescent="0.25">
      <c r="B38" s="707">
        <f t="shared" si="7"/>
        <v>20</v>
      </c>
      <c r="C38" s="611"/>
      <c r="D38" s="1380"/>
      <c r="E38" s="1408"/>
      <c r="F38" s="1380">
        <f t="shared" si="0"/>
        <v>0</v>
      </c>
      <c r="G38" s="1079"/>
      <c r="H38" s="1080"/>
      <c r="I38" s="631">
        <f t="shared" si="8"/>
        <v>352.7</v>
      </c>
      <c r="M38" s="707">
        <f t="shared" si="9"/>
        <v>111</v>
      </c>
      <c r="N38" s="611"/>
      <c r="O38" s="553"/>
      <c r="P38" s="630"/>
      <c r="Q38" s="553">
        <f t="shared" si="1"/>
        <v>0</v>
      </c>
      <c r="R38" s="551"/>
      <c r="S38" s="552"/>
      <c r="T38" s="631">
        <f t="shared" si="10"/>
        <v>2013.8</v>
      </c>
    </row>
    <row r="39" spans="2:20" x14ac:dyDescent="0.25">
      <c r="B39" s="707">
        <f t="shared" si="7"/>
        <v>20</v>
      </c>
      <c r="C39" s="611"/>
      <c r="D39" s="1380"/>
      <c r="E39" s="1408"/>
      <c r="F39" s="1380">
        <f t="shared" si="0"/>
        <v>0</v>
      </c>
      <c r="G39" s="1079"/>
      <c r="H39" s="1080"/>
      <c r="I39" s="631">
        <f t="shared" si="8"/>
        <v>352.7</v>
      </c>
      <c r="M39" s="707">
        <f t="shared" si="9"/>
        <v>111</v>
      </c>
      <c r="N39" s="611"/>
      <c r="O39" s="553"/>
      <c r="P39" s="630"/>
      <c r="Q39" s="553">
        <f t="shared" si="1"/>
        <v>0</v>
      </c>
      <c r="R39" s="551"/>
      <c r="S39" s="552"/>
      <c r="T39" s="631">
        <f t="shared" si="10"/>
        <v>2013.8</v>
      </c>
    </row>
    <row r="40" spans="2:20" x14ac:dyDescent="0.25">
      <c r="B40" s="707">
        <f t="shared" si="7"/>
        <v>20</v>
      </c>
      <c r="C40" s="611"/>
      <c r="D40" s="1380"/>
      <c r="E40" s="1408"/>
      <c r="F40" s="1380">
        <f t="shared" si="0"/>
        <v>0</v>
      </c>
      <c r="G40" s="1079"/>
      <c r="H40" s="1080"/>
      <c r="I40" s="631">
        <f t="shared" si="8"/>
        <v>352.7</v>
      </c>
      <c r="M40" s="707">
        <f t="shared" si="9"/>
        <v>111</v>
      </c>
      <c r="N40" s="611"/>
      <c r="O40" s="553"/>
      <c r="P40" s="630"/>
      <c r="Q40" s="553">
        <f t="shared" si="1"/>
        <v>0</v>
      </c>
      <c r="R40" s="551"/>
      <c r="S40" s="552"/>
      <c r="T40" s="631">
        <f t="shared" si="10"/>
        <v>2013.8</v>
      </c>
    </row>
    <row r="41" spans="2:20" x14ac:dyDescent="0.25">
      <c r="B41" s="707">
        <f t="shared" si="7"/>
        <v>20</v>
      </c>
      <c r="C41" s="611"/>
      <c r="D41" s="1380"/>
      <c r="E41" s="1408"/>
      <c r="F41" s="1380">
        <f t="shared" si="0"/>
        <v>0</v>
      </c>
      <c r="G41" s="1079"/>
      <c r="H41" s="1080"/>
      <c r="I41" s="631">
        <f t="shared" si="8"/>
        <v>352.7</v>
      </c>
      <c r="M41" s="707">
        <f t="shared" si="9"/>
        <v>111</v>
      </c>
      <c r="N41" s="611"/>
      <c r="O41" s="553"/>
      <c r="P41" s="630"/>
      <c r="Q41" s="553">
        <f t="shared" si="1"/>
        <v>0</v>
      </c>
      <c r="R41" s="551"/>
      <c r="S41" s="552"/>
      <c r="T41" s="631">
        <f t="shared" si="10"/>
        <v>2013.8</v>
      </c>
    </row>
    <row r="42" spans="2:20" x14ac:dyDescent="0.25">
      <c r="B42" s="707">
        <f t="shared" si="7"/>
        <v>20</v>
      </c>
      <c r="C42" s="611"/>
      <c r="D42" s="1380"/>
      <c r="E42" s="1408"/>
      <c r="F42" s="1380">
        <f t="shared" si="0"/>
        <v>0</v>
      </c>
      <c r="G42" s="1079"/>
      <c r="H42" s="1080"/>
      <c r="I42" s="631">
        <f t="shared" si="8"/>
        <v>352.7</v>
      </c>
      <c r="M42" s="707">
        <f t="shared" si="9"/>
        <v>111</v>
      </c>
      <c r="N42" s="611"/>
      <c r="O42" s="553"/>
      <c r="P42" s="630"/>
      <c r="Q42" s="553">
        <f t="shared" si="1"/>
        <v>0</v>
      </c>
      <c r="R42" s="551"/>
      <c r="S42" s="552"/>
      <c r="T42" s="631">
        <f t="shared" si="10"/>
        <v>2013.8</v>
      </c>
    </row>
    <row r="43" spans="2:20" x14ac:dyDescent="0.25">
      <c r="B43" s="707">
        <f t="shared" si="7"/>
        <v>20</v>
      </c>
      <c r="C43" s="611"/>
      <c r="D43" s="1380"/>
      <c r="E43" s="1408"/>
      <c r="F43" s="1380">
        <f t="shared" si="0"/>
        <v>0</v>
      </c>
      <c r="G43" s="1079"/>
      <c r="H43" s="1080"/>
      <c r="I43" s="631">
        <f t="shared" si="8"/>
        <v>352.7</v>
      </c>
      <c r="M43" s="707">
        <f t="shared" si="9"/>
        <v>111</v>
      </c>
      <c r="N43" s="611"/>
      <c r="O43" s="553"/>
      <c r="P43" s="630"/>
      <c r="Q43" s="553">
        <f t="shared" si="1"/>
        <v>0</v>
      </c>
      <c r="R43" s="551"/>
      <c r="S43" s="552"/>
      <c r="T43" s="631">
        <f t="shared" si="10"/>
        <v>2013.8</v>
      </c>
    </row>
    <row r="44" spans="2:20" x14ac:dyDescent="0.25">
      <c r="B44" s="707">
        <f t="shared" si="7"/>
        <v>20</v>
      </c>
      <c r="C44" s="611"/>
      <c r="D44" s="1380"/>
      <c r="E44" s="1408"/>
      <c r="F44" s="1380">
        <f t="shared" si="0"/>
        <v>0</v>
      </c>
      <c r="G44" s="1079"/>
      <c r="H44" s="1080"/>
      <c r="I44" s="631">
        <f t="shared" si="8"/>
        <v>352.7</v>
      </c>
      <c r="M44" s="707">
        <f t="shared" si="9"/>
        <v>111</v>
      </c>
      <c r="N44" s="611"/>
      <c r="O44" s="553"/>
      <c r="P44" s="630"/>
      <c r="Q44" s="553">
        <f t="shared" si="1"/>
        <v>0</v>
      </c>
      <c r="R44" s="551"/>
      <c r="S44" s="552"/>
      <c r="T44" s="631">
        <f t="shared" si="10"/>
        <v>2013.8</v>
      </c>
    </row>
    <row r="45" spans="2:20" x14ac:dyDescent="0.25">
      <c r="B45" s="707">
        <f t="shared" si="7"/>
        <v>20</v>
      </c>
      <c r="C45" s="611"/>
      <c r="D45" s="1380"/>
      <c r="E45" s="1408"/>
      <c r="F45" s="1380">
        <f t="shared" si="0"/>
        <v>0</v>
      </c>
      <c r="G45" s="1079"/>
      <c r="H45" s="1080"/>
      <c r="I45" s="631">
        <f t="shared" si="8"/>
        <v>352.7</v>
      </c>
      <c r="M45" s="707">
        <f t="shared" si="9"/>
        <v>111</v>
      </c>
      <c r="N45" s="611"/>
      <c r="O45" s="553"/>
      <c r="P45" s="630"/>
      <c r="Q45" s="553">
        <f t="shared" si="1"/>
        <v>0</v>
      </c>
      <c r="R45" s="551"/>
      <c r="S45" s="552"/>
      <c r="T45" s="631">
        <f t="shared" si="10"/>
        <v>2013.8</v>
      </c>
    </row>
    <row r="46" spans="2:20" x14ac:dyDescent="0.25">
      <c r="B46" s="707">
        <f t="shared" si="7"/>
        <v>20</v>
      </c>
      <c r="C46" s="611"/>
      <c r="D46" s="1380"/>
      <c r="E46" s="1408"/>
      <c r="F46" s="1380">
        <f t="shared" si="0"/>
        <v>0</v>
      </c>
      <c r="G46" s="1079"/>
      <c r="H46" s="1080"/>
      <c r="I46" s="631">
        <f t="shared" si="8"/>
        <v>352.7</v>
      </c>
      <c r="M46" s="707">
        <f t="shared" si="9"/>
        <v>111</v>
      </c>
      <c r="N46" s="611"/>
      <c r="O46" s="553"/>
      <c r="P46" s="630"/>
      <c r="Q46" s="553">
        <f t="shared" si="1"/>
        <v>0</v>
      </c>
      <c r="R46" s="551"/>
      <c r="S46" s="552"/>
      <c r="T46" s="631">
        <f t="shared" si="10"/>
        <v>2013.8</v>
      </c>
    </row>
    <row r="47" spans="2:20" x14ac:dyDescent="0.25">
      <c r="B47" s="707">
        <f t="shared" si="7"/>
        <v>20</v>
      </c>
      <c r="C47" s="611"/>
      <c r="D47" s="1380"/>
      <c r="E47" s="1408"/>
      <c r="F47" s="1380">
        <f t="shared" si="0"/>
        <v>0</v>
      </c>
      <c r="G47" s="1079"/>
      <c r="H47" s="1080"/>
      <c r="I47" s="631">
        <f t="shared" si="8"/>
        <v>352.7</v>
      </c>
      <c r="M47" s="707">
        <f t="shared" si="9"/>
        <v>111</v>
      </c>
      <c r="N47" s="611"/>
      <c r="O47" s="553"/>
      <c r="P47" s="630"/>
      <c r="Q47" s="553">
        <f t="shared" si="1"/>
        <v>0</v>
      </c>
      <c r="R47" s="551"/>
      <c r="S47" s="552"/>
      <c r="T47" s="631">
        <f t="shared" si="10"/>
        <v>2013.8</v>
      </c>
    </row>
    <row r="48" spans="2:20" x14ac:dyDescent="0.25">
      <c r="B48" s="707">
        <f t="shared" si="7"/>
        <v>20</v>
      </c>
      <c r="C48" s="611"/>
      <c r="D48" s="1380"/>
      <c r="E48" s="1408"/>
      <c r="F48" s="1380">
        <f t="shared" si="0"/>
        <v>0</v>
      </c>
      <c r="G48" s="1079"/>
      <c r="H48" s="1080"/>
      <c r="I48" s="631">
        <f t="shared" si="8"/>
        <v>352.7</v>
      </c>
      <c r="M48" s="707">
        <f t="shared" si="9"/>
        <v>111</v>
      </c>
      <c r="N48" s="611"/>
      <c r="O48" s="553"/>
      <c r="P48" s="630"/>
      <c r="Q48" s="553">
        <f t="shared" si="1"/>
        <v>0</v>
      </c>
      <c r="R48" s="551"/>
      <c r="S48" s="552"/>
      <c r="T48" s="631">
        <f t="shared" si="10"/>
        <v>2013.8</v>
      </c>
    </row>
    <row r="49" spans="2:20" x14ac:dyDescent="0.25">
      <c r="B49" s="707">
        <f t="shared" si="7"/>
        <v>20</v>
      </c>
      <c r="C49" s="611"/>
      <c r="D49" s="1380"/>
      <c r="E49" s="1408"/>
      <c r="F49" s="1380">
        <f t="shared" si="0"/>
        <v>0</v>
      </c>
      <c r="G49" s="1079"/>
      <c r="H49" s="1080"/>
      <c r="I49" s="631">
        <f t="shared" si="8"/>
        <v>352.7</v>
      </c>
      <c r="M49" s="707">
        <f t="shared" si="9"/>
        <v>111</v>
      </c>
      <c r="N49" s="611"/>
      <c r="O49" s="553"/>
      <c r="P49" s="630"/>
      <c r="Q49" s="553">
        <f t="shared" si="1"/>
        <v>0</v>
      </c>
      <c r="R49" s="551"/>
      <c r="S49" s="552"/>
      <c r="T49" s="631">
        <f t="shared" si="10"/>
        <v>2013.8</v>
      </c>
    </row>
    <row r="50" spans="2:20" x14ac:dyDescent="0.25">
      <c r="B50" s="707">
        <f t="shared" si="7"/>
        <v>20</v>
      </c>
      <c r="C50" s="611"/>
      <c r="D50" s="1380"/>
      <c r="E50" s="1408"/>
      <c r="F50" s="1380">
        <f t="shared" si="0"/>
        <v>0</v>
      </c>
      <c r="G50" s="1079"/>
      <c r="H50" s="1080"/>
      <c r="I50" s="631">
        <f t="shared" si="8"/>
        <v>352.7</v>
      </c>
      <c r="M50" s="707">
        <f t="shared" si="9"/>
        <v>111</v>
      </c>
      <c r="N50" s="611"/>
      <c r="O50" s="553"/>
      <c r="P50" s="630"/>
      <c r="Q50" s="553">
        <f t="shared" si="1"/>
        <v>0</v>
      </c>
      <c r="R50" s="551"/>
      <c r="S50" s="552"/>
      <c r="T50" s="631">
        <f t="shared" si="10"/>
        <v>2013.8</v>
      </c>
    </row>
    <row r="51" spans="2:20" x14ac:dyDescent="0.25">
      <c r="B51" s="707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1">
        <f t="shared" si="8"/>
        <v>352.7</v>
      </c>
      <c r="M51" s="707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1">
        <f t="shared" si="10"/>
        <v>2013.8</v>
      </c>
    </row>
    <row r="52" spans="2:20" x14ac:dyDescent="0.25">
      <c r="B52" s="707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1">
        <f t="shared" si="8"/>
        <v>352.7</v>
      </c>
      <c r="M52" s="707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1">
        <f t="shared" si="10"/>
        <v>2013.8</v>
      </c>
    </row>
    <row r="53" spans="2:20" x14ac:dyDescent="0.25">
      <c r="B53" s="707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1">
        <f t="shared" si="8"/>
        <v>352.7</v>
      </c>
      <c r="M53" s="707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1">
        <f t="shared" si="10"/>
        <v>2013.8</v>
      </c>
    </row>
    <row r="54" spans="2:20" x14ac:dyDescent="0.25">
      <c r="B54" s="707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1">
        <f t="shared" si="8"/>
        <v>352.7</v>
      </c>
      <c r="M54" s="707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1">
        <f t="shared" si="10"/>
        <v>2013.8</v>
      </c>
    </row>
    <row r="55" spans="2:20" x14ac:dyDescent="0.25">
      <c r="B55" s="707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1">
        <f t="shared" si="8"/>
        <v>352.7</v>
      </c>
      <c r="M55" s="707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1">
        <f t="shared" si="10"/>
        <v>2013.8</v>
      </c>
    </row>
    <row r="56" spans="2:20" x14ac:dyDescent="0.25">
      <c r="B56" s="707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1">
        <f t="shared" si="8"/>
        <v>352.7</v>
      </c>
      <c r="M56" s="707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1">
        <f t="shared" si="10"/>
        <v>2013.8</v>
      </c>
    </row>
    <row r="57" spans="2:20" x14ac:dyDescent="0.25">
      <c r="B57" s="707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1">
        <f t="shared" si="8"/>
        <v>352.7</v>
      </c>
      <c r="M57" s="707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1">
        <f t="shared" si="10"/>
        <v>2013.8</v>
      </c>
    </row>
    <row r="58" spans="2:20" x14ac:dyDescent="0.25">
      <c r="B58" s="707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1">
        <f t="shared" si="8"/>
        <v>352.7</v>
      </c>
      <c r="M58" s="707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1">
        <f t="shared" si="10"/>
        <v>2013.8</v>
      </c>
    </row>
    <row r="59" spans="2:20" x14ac:dyDescent="0.25">
      <c r="B59" s="707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1">
        <f t="shared" si="8"/>
        <v>352.7</v>
      </c>
      <c r="M59" s="707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1">
        <f t="shared" si="10"/>
        <v>2013.8</v>
      </c>
    </row>
    <row r="60" spans="2:20" x14ac:dyDescent="0.25">
      <c r="B60" s="707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1">
        <f t="shared" si="8"/>
        <v>352.7</v>
      </c>
      <c r="M60" s="707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1">
        <f t="shared" si="10"/>
        <v>2013.8</v>
      </c>
    </row>
    <row r="61" spans="2:20" x14ac:dyDescent="0.25">
      <c r="B61" s="707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1">
        <f t="shared" si="8"/>
        <v>352.7</v>
      </c>
      <c r="M61" s="707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1">
        <f t="shared" si="10"/>
        <v>2013.8</v>
      </c>
    </row>
    <row r="62" spans="2:20" x14ac:dyDescent="0.25">
      <c r="B62" s="707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1">
        <f t="shared" si="8"/>
        <v>352.7</v>
      </c>
      <c r="M62" s="707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1">
        <f t="shared" si="10"/>
        <v>2013.8</v>
      </c>
    </row>
    <row r="63" spans="2:20" x14ac:dyDescent="0.25">
      <c r="B63" s="707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1">
        <f t="shared" si="8"/>
        <v>352.7</v>
      </c>
      <c r="M63" s="707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1">
        <f t="shared" si="10"/>
        <v>2013.8</v>
      </c>
    </row>
    <row r="64" spans="2:20" x14ac:dyDescent="0.25">
      <c r="B64" s="707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1">
        <f t="shared" si="8"/>
        <v>352.7</v>
      </c>
      <c r="M64" s="707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1">
        <f t="shared" si="10"/>
        <v>2013.8</v>
      </c>
    </row>
    <row r="65" spans="2:20" x14ac:dyDescent="0.25">
      <c r="B65" s="707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1">
        <f t="shared" si="8"/>
        <v>352.7</v>
      </c>
      <c r="M65" s="707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1">
        <f t="shared" si="10"/>
        <v>2013.8</v>
      </c>
    </row>
    <row r="66" spans="2:20" x14ac:dyDescent="0.25">
      <c r="B66" s="707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1">
        <f t="shared" si="8"/>
        <v>352.7</v>
      </c>
      <c r="M66" s="707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1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1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1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463" t="s">
        <v>11</v>
      </c>
      <c r="D73" s="1464"/>
      <c r="E73" s="56">
        <f>E5-F68+E4+E6+E7</f>
        <v>352.70000000000005</v>
      </c>
      <c r="M73" s="90"/>
      <c r="N73" s="1463" t="s">
        <v>11</v>
      </c>
      <c r="O73" s="1464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70"/>
      <c r="B5" s="1505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70"/>
      <c r="B6" s="1505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63" t="s">
        <v>11</v>
      </c>
      <c r="D60" s="146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70"/>
      <c r="B4" s="1506" t="s">
        <v>79</v>
      </c>
      <c r="C4" s="124"/>
      <c r="D4" s="130"/>
      <c r="E4" s="120"/>
      <c r="F4" s="72"/>
      <c r="G4" s="429"/>
      <c r="H4" s="804"/>
    </row>
    <row r="5" spans="1:10" ht="15" customHeight="1" x14ac:dyDescent="0.25">
      <c r="A5" s="1470"/>
      <c r="B5" s="1507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465"/>
      <c r="B6" s="1507"/>
      <c r="C6" s="124"/>
      <c r="D6" s="218"/>
      <c r="E6" s="77"/>
      <c r="F6" s="61"/>
    </row>
    <row r="7" spans="1:10" ht="15.75" x14ac:dyDescent="0.25">
      <c r="A7" s="1465"/>
      <c r="B7" s="766"/>
      <c r="C7" s="124"/>
      <c r="D7" s="218"/>
      <c r="E7" s="77"/>
      <c r="F7" s="61"/>
    </row>
    <row r="8" spans="1:10" ht="16.5" thickBot="1" x14ac:dyDescent="0.3">
      <c r="A8" s="1465"/>
      <c r="B8" s="766"/>
      <c r="C8" s="124"/>
      <c r="D8" s="218"/>
      <c r="E8" s="77"/>
      <c r="F8" s="61"/>
    </row>
    <row r="9" spans="1:10" ht="16.5" thickTop="1" thickBot="1" x14ac:dyDescent="0.3">
      <c r="B9" s="767" t="s">
        <v>7</v>
      </c>
      <c r="C9" s="768" t="s">
        <v>8</v>
      </c>
      <c r="D9" s="769" t="s">
        <v>3</v>
      </c>
      <c r="E9" s="770" t="s">
        <v>2</v>
      </c>
      <c r="F9" s="771" t="s">
        <v>9</v>
      </c>
      <c r="G9" s="772" t="s">
        <v>15</v>
      </c>
      <c r="H9" s="773"/>
      <c r="I9" s="582"/>
      <c r="J9" s="582"/>
    </row>
    <row r="10" spans="1:10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  <c r="J10" s="582"/>
    </row>
    <row r="11" spans="1:10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  <c r="J11" s="582"/>
    </row>
    <row r="12" spans="1:10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  <c r="J12" s="582"/>
    </row>
    <row r="13" spans="1:10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  <c r="J13" s="582"/>
    </row>
    <row r="14" spans="1:10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  <c r="J14" s="582"/>
    </row>
    <row r="15" spans="1:10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  <c r="J15" s="582"/>
    </row>
    <row r="16" spans="1:10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  <c r="J16" s="582"/>
    </row>
    <row r="17" spans="2:10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  <c r="J17" s="582"/>
    </row>
    <row r="18" spans="2:10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  <c r="J18" s="582"/>
    </row>
    <row r="19" spans="2:10" x14ac:dyDescent="0.25">
      <c r="B19" s="174">
        <f t="shared" si="1"/>
        <v>0</v>
      </c>
      <c r="C19" s="53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10" x14ac:dyDescent="0.25">
      <c r="B20" s="174">
        <f t="shared" si="1"/>
        <v>0</v>
      </c>
      <c r="C20" s="15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10" x14ac:dyDescent="0.25">
      <c r="B21" s="174">
        <f t="shared" si="1"/>
        <v>0</v>
      </c>
      <c r="C21" s="15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3" t="s">
        <v>11</v>
      </c>
      <c r="D61" s="146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61"/>
      <c r="B1" s="1461"/>
      <c r="C1" s="1461"/>
      <c r="D1" s="1461"/>
      <c r="E1" s="1461"/>
      <c r="F1" s="1461"/>
      <c r="G1" s="146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08"/>
      <c r="B5" s="1510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09"/>
      <c r="B6" s="1511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12" t="s">
        <v>11</v>
      </c>
      <c r="D56" s="1513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53"/>
      <c r="B1" s="1453"/>
      <c r="C1" s="1453"/>
      <c r="D1" s="1453"/>
      <c r="E1" s="1453"/>
      <c r="F1" s="1453"/>
      <c r="G1" s="145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14" t="s">
        <v>99</v>
      </c>
      <c r="C4" s="17"/>
      <c r="E4" s="239"/>
      <c r="F4" s="226"/>
    </row>
    <row r="5" spans="1:10" ht="15" customHeight="1" x14ac:dyDescent="0.25">
      <c r="A5" s="1517"/>
      <c r="B5" s="1515"/>
      <c r="C5" s="349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18"/>
      <c r="B6" s="1516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795">
        <f>F5-C8</f>
        <v>0</v>
      </c>
      <c r="C8" s="15"/>
      <c r="D8" s="168"/>
      <c r="E8" s="371"/>
      <c r="F8" s="68">
        <f t="shared" ref="F8:F94" si="0">D8</f>
        <v>0</v>
      </c>
      <c r="G8" s="69"/>
      <c r="H8" s="70"/>
      <c r="I8" s="1416">
        <f>E5+E4-F8+E6</f>
        <v>0</v>
      </c>
      <c r="J8" s="209">
        <f>F4+F5+F6-C8</f>
        <v>0</v>
      </c>
    </row>
    <row r="9" spans="1:10" ht="15.75" x14ac:dyDescent="0.25">
      <c r="A9" s="185"/>
      <c r="B9" s="1413">
        <f>B8-C9</f>
        <v>0</v>
      </c>
      <c r="C9" s="611"/>
      <c r="D9" s="1101"/>
      <c r="E9" s="1414"/>
      <c r="F9" s="553">
        <f t="shared" si="0"/>
        <v>0</v>
      </c>
      <c r="G9" s="551"/>
      <c r="H9" s="552"/>
      <c r="I9" s="1417">
        <f>I8-F9</f>
        <v>0</v>
      </c>
      <c r="J9" s="1415">
        <f>J8-C9</f>
        <v>0</v>
      </c>
    </row>
    <row r="10" spans="1:10" ht="15.75" x14ac:dyDescent="0.25">
      <c r="A10" s="174"/>
      <c r="B10" s="1413">
        <f t="shared" ref="B10:B73" si="1">B9-C10</f>
        <v>0</v>
      </c>
      <c r="C10" s="611"/>
      <c r="D10" s="1101"/>
      <c r="E10" s="568"/>
      <c r="F10" s="553">
        <f t="shared" si="0"/>
        <v>0</v>
      </c>
      <c r="G10" s="551"/>
      <c r="H10" s="552"/>
      <c r="I10" s="1417">
        <f t="shared" ref="I10:I19" si="2">I9-F10</f>
        <v>0</v>
      </c>
      <c r="J10" s="1415">
        <f t="shared" ref="J10:J50" si="3">J9-C10</f>
        <v>0</v>
      </c>
    </row>
    <row r="11" spans="1:10" ht="15.75" x14ac:dyDescent="0.25">
      <c r="A11" s="81" t="s">
        <v>33</v>
      </c>
      <c r="B11" s="1413">
        <f t="shared" si="1"/>
        <v>0</v>
      </c>
      <c r="C11" s="611"/>
      <c r="D11" s="1101"/>
      <c r="E11" s="568"/>
      <c r="F11" s="553">
        <f t="shared" si="0"/>
        <v>0</v>
      </c>
      <c r="G11" s="551"/>
      <c r="H11" s="552"/>
      <c r="I11" s="1417">
        <f t="shared" si="2"/>
        <v>0</v>
      </c>
      <c r="J11" s="1415">
        <f t="shared" si="3"/>
        <v>0</v>
      </c>
    </row>
    <row r="12" spans="1:10" ht="15.75" x14ac:dyDescent="0.25">
      <c r="A12" s="72"/>
      <c r="B12" s="1413">
        <f t="shared" si="1"/>
        <v>0</v>
      </c>
      <c r="C12" s="611"/>
      <c r="D12" s="1101"/>
      <c r="E12" s="568"/>
      <c r="F12" s="553">
        <f t="shared" si="0"/>
        <v>0</v>
      </c>
      <c r="G12" s="551"/>
      <c r="H12" s="552"/>
      <c r="I12" s="1417">
        <f t="shared" si="2"/>
        <v>0</v>
      </c>
      <c r="J12" s="1415">
        <f t="shared" si="3"/>
        <v>0</v>
      </c>
    </row>
    <row r="13" spans="1:10" ht="15.75" x14ac:dyDescent="0.25">
      <c r="A13" s="72"/>
      <c r="B13" s="1413">
        <f t="shared" si="1"/>
        <v>0</v>
      </c>
      <c r="C13" s="611"/>
      <c r="D13" s="1101"/>
      <c r="E13" s="568"/>
      <c r="F13" s="553">
        <f t="shared" si="0"/>
        <v>0</v>
      </c>
      <c r="G13" s="551"/>
      <c r="H13" s="552"/>
      <c r="I13" s="1417">
        <f t="shared" si="2"/>
        <v>0</v>
      </c>
      <c r="J13" s="1415">
        <f t="shared" si="3"/>
        <v>0</v>
      </c>
    </row>
    <row r="14" spans="1:10" ht="15.75" x14ac:dyDescent="0.25">
      <c r="B14" s="1413">
        <f t="shared" si="1"/>
        <v>0</v>
      </c>
      <c r="C14" s="611"/>
      <c r="D14" s="1101"/>
      <c r="E14" s="568"/>
      <c r="F14" s="553">
        <f t="shared" si="0"/>
        <v>0</v>
      </c>
      <c r="G14" s="551"/>
      <c r="H14" s="552"/>
      <c r="I14" s="1417">
        <f t="shared" si="2"/>
        <v>0</v>
      </c>
      <c r="J14" s="1415">
        <f t="shared" si="3"/>
        <v>0</v>
      </c>
    </row>
    <row r="15" spans="1:10" ht="15.75" x14ac:dyDescent="0.25">
      <c r="B15" s="1413">
        <f t="shared" si="1"/>
        <v>0</v>
      </c>
      <c r="C15" s="611"/>
      <c r="D15" s="1101"/>
      <c r="E15" s="1418"/>
      <c r="F15" s="553">
        <f t="shared" si="0"/>
        <v>0</v>
      </c>
      <c r="G15" s="551"/>
      <c r="H15" s="552"/>
      <c r="I15" s="1417">
        <f t="shared" si="2"/>
        <v>0</v>
      </c>
      <c r="J15" s="1415">
        <f t="shared" si="3"/>
        <v>0</v>
      </c>
    </row>
    <row r="16" spans="1:10" ht="15.75" x14ac:dyDescent="0.25">
      <c r="A16" s="80"/>
      <c r="B16" s="1413">
        <f t="shared" si="1"/>
        <v>0</v>
      </c>
      <c r="C16" s="611"/>
      <c r="D16" s="1101"/>
      <c r="E16" s="1418"/>
      <c r="F16" s="553">
        <f t="shared" si="0"/>
        <v>0</v>
      </c>
      <c r="G16" s="551"/>
      <c r="H16" s="552"/>
      <c r="I16" s="1417">
        <f t="shared" si="2"/>
        <v>0</v>
      </c>
      <c r="J16" s="1415">
        <f t="shared" si="3"/>
        <v>0</v>
      </c>
    </row>
    <row r="17" spans="1:10" ht="15.75" x14ac:dyDescent="0.25">
      <c r="A17" s="82"/>
      <c r="B17" s="1413">
        <f t="shared" si="1"/>
        <v>0</v>
      </c>
      <c r="C17" s="611"/>
      <c r="D17" s="1101"/>
      <c r="E17" s="1418"/>
      <c r="F17" s="553">
        <f t="shared" si="0"/>
        <v>0</v>
      </c>
      <c r="G17" s="551"/>
      <c r="H17" s="552"/>
      <c r="I17" s="1417">
        <f t="shared" si="2"/>
        <v>0</v>
      </c>
      <c r="J17" s="1415">
        <f t="shared" si="3"/>
        <v>0</v>
      </c>
    </row>
    <row r="18" spans="1:10" ht="15.75" x14ac:dyDescent="0.25">
      <c r="A18" s="2"/>
      <c r="B18" s="1413">
        <f t="shared" si="1"/>
        <v>0</v>
      </c>
      <c r="C18" s="611"/>
      <c r="D18" s="1101"/>
      <c r="E18" s="1418"/>
      <c r="F18" s="553">
        <f t="shared" si="0"/>
        <v>0</v>
      </c>
      <c r="G18" s="551"/>
      <c r="H18" s="552"/>
      <c r="I18" s="1417">
        <f t="shared" si="2"/>
        <v>0</v>
      </c>
      <c r="J18" s="1415">
        <f t="shared" si="3"/>
        <v>0</v>
      </c>
    </row>
    <row r="19" spans="1:10" ht="15.75" x14ac:dyDescent="0.25">
      <c r="A19" s="2"/>
      <c r="B19" s="1413">
        <f t="shared" si="1"/>
        <v>0</v>
      </c>
      <c r="C19" s="611"/>
      <c r="D19" s="1101"/>
      <c r="E19" s="1418"/>
      <c r="F19" s="553">
        <f t="shared" si="0"/>
        <v>0</v>
      </c>
      <c r="G19" s="551"/>
      <c r="H19" s="552"/>
      <c r="I19" s="1417">
        <f t="shared" si="2"/>
        <v>0</v>
      </c>
      <c r="J19" s="1415">
        <f t="shared" si="3"/>
        <v>0</v>
      </c>
    </row>
    <row r="20" spans="1:10" ht="15.75" x14ac:dyDescent="0.25">
      <c r="A20" s="2"/>
      <c r="B20" s="1413">
        <f t="shared" si="1"/>
        <v>0</v>
      </c>
      <c r="C20" s="611"/>
      <c r="D20" s="1101"/>
      <c r="E20" s="568"/>
      <c r="F20" s="553">
        <f t="shared" si="0"/>
        <v>0</v>
      </c>
      <c r="G20" s="551"/>
      <c r="H20" s="552"/>
      <c r="I20" s="1417">
        <f>I19-F20</f>
        <v>0</v>
      </c>
      <c r="J20" s="1415">
        <f t="shared" si="3"/>
        <v>0</v>
      </c>
    </row>
    <row r="21" spans="1:10" ht="15.75" x14ac:dyDescent="0.25">
      <c r="A21" s="2"/>
      <c r="B21" s="1413">
        <f t="shared" si="1"/>
        <v>0</v>
      </c>
      <c r="C21" s="611"/>
      <c r="D21" s="1101"/>
      <c r="E21" s="568"/>
      <c r="F21" s="553">
        <f t="shared" si="0"/>
        <v>0</v>
      </c>
      <c r="G21" s="551"/>
      <c r="H21" s="552"/>
      <c r="I21" s="1417">
        <f t="shared" ref="I21:I50" si="4">I20-F21</f>
        <v>0</v>
      </c>
      <c r="J21" s="1415">
        <f t="shared" si="3"/>
        <v>0</v>
      </c>
    </row>
    <row r="22" spans="1:10" ht="15.75" x14ac:dyDescent="0.25">
      <c r="A22" s="2"/>
      <c r="B22" s="1413">
        <f t="shared" si="1"/>
        <v>0</v>
      </c>
      <c r="C22" s="611"/>
      <c r="D22" s="1101"/>
      <c r="E22" s="568"/>
      <c r="F22" s="553">
        <f t="shared" si="0"/>
        <v>0</v>
      </c>
      <c r="G22" s="551"/>
      <c r="H22" s="552"/>
      <c r="I22" s="1417">
        <f t="shared" si="4"/>
        <v>0</v>
      </c>
      <c r="J22" s="1415">
        <f t="shared" si="3"/>
        <v>0</v>
      </c>
    </row>
    <row r="23" spans="1:10" ht="15.75" x14ac:dyDescent="0.25">
      <c r="A23" s="2"/>
      <c r="B23" s="1413">
        <f t="shared" si="1"/>
        <v>0</v>
      </c>
      <c r="C23" s="611"/>
      <c r="D23" s="1101"/>
      <c r="E23" s="568"/>
      <c r="F23" s="553">
        <f t="shared" si="0"/>
        <v>0</v>
      </c>
      <c r="G23" s="551"/>
      <c r="H23" s="552"/>
      <c r="I23" s="1417">
        <f t="shared" si="4"/>
        <v>0</v>
      </c>
      <c r="J23" s="1415">
        <f t="shared" si="3"/>
        <v>0</v>
      </c>
    </row>
    <row r="24" spans="1:10" ht="15.75" x14ac:dyDescent="0.25">
      <c r="A24" s="2"/>
      <c r="B24" s="1413">
        <f t="shared" si="1"/>
        <v>0</v>
      </c>
      <c r="C24" s="611"/>
      <c r="D24" s="1101"/>
      <c r="E24" s="1414"/>
      <c r="F24" s="553">
        <f t="shared" si="0"/>
        <v>0</v>
      </c>
      <c r="G24" s="551"/>
      <c r="H24" s="552"/>
      <c r="I24" s="1417">
        <f t="shared" si="4"/>
        <v>0</v>
      </c>
      <c r="J24" s="1415">
        <f t="shared" si="3"/>
        <v>0</v>
      </c>
    </row>
    <row r="25" spans="1:10" ht="15.75" x14ac:dyDescent="0.25">
      <c r="A25" s="2"/>
      <c r="B25" s="1413">
        <f t="shared" si="1"/>
        <v>0</v>
      </c>
      <c r="C25" s="611"/>
      <c r="D25" s="1101"/>
      <c r="E25" s="1414"/>
      <c r="F25" s="553">
        <f t="shared" si="0"/>
        <v>0</v>
      </c>
      <c r="G25" s="551"/>
      <c r="H25" s="552"/>
      <c r="I25" s="1417">
        <f t="shared" si="4"/>
        <v>0</v>
      </c>
      <c r="J25" s="1415">
        <f t="shared" si="3"/>
        <v>0</v>
      </c>
    </row>
    <row r="26" spans="1:10" ht="15.75" x14ac:dyDescent="0.25">
      <c r="A26" s="2"/>
      <c r="B26" s="1413">
        <f t="shared" si="1"/>
        <v>0</v>
      </c>
      <c r="C26" s="611"/>
      <c r="D26" s="1101"/>
      <c r="E26" s="1414"/>
      <c r="F26" s="553">
        <f t="shared" si="0"/>
        <v>0</v>
      </c>
      <c r="G26" s="551"/>
      <c r="H26" s="552"/>
      <c r="I26" s="1417">
        <f t="shared" si="4"/>
        <v>0</v>
      </c>
      <c r="J26" s="1415">
        <f t="shared" si="3"/>
        <v>0</v>
      </c>
    </row>
    <row r="27" spans="1:10" ht="15.75" x14ac:dyDescent="0.25">
      <c r="A27" s="169"/>
      <c r="B27" s="1413">
        <f t="shared" si="1"/>
        <v>0</v>
      </c>
      <c r="C27" s="611"/>
      <c r="D27" s="1101"/>
      <c r="E27" s="1414"/>
      <c r="F27" s="553">
        <f t="shared" si="0"/>
        <v>0</v>
      </c>
      <c r="G27" s="551"/>
      <c r="H27" s="552"/>
      <c r="I27" s="1417">
        <f t="shared" si="4"/>
        <v>0</v>
      </c>
      <c r="J27" s="1415">
        <f t="shared" si="3"/>
        <v>0</v>
      </c>
    </row>
    <row r="28" spans="1:10" ht="15.75" x14ac:dyDescent="0.25">
      <c r="A28" s="169"/>
      <c r="B28" s="1413">
        <f t="shared" si="1"/>
        <v>0</v>
      </c>
      <c r="C28" s="611"/>
      <c r="D28" s="1101"/>
      <c r="E28" s="568"/>
      <c r="F28" s="553">
        <f t="shared" si="0"/>
        <v>0</v>
      </c>
      <c r="G28" s="551"/>
      <c r="H28" s="552"/>
      <c r="I28" s="1417">
        <f t="shared" si="4"/>
        <v>0</v>
      </c>
      <c r="J28" s="1415">
        <f t="shared" si="3"/>
        <v>0</v>
      </c>
    </row>
    <row r="29" spans="1:10" ht="15.75" x14ac:dyDescent="0.25">
      <c r="A29" s="169"/>
      <c r="B29" s="1413">
        <f t="shared" si="1"/>
        <v>0</v>
      </c>
      <c r="C29" s="611"/>
      <c r="D29" s="1101"/>
      <c r="E29" s="568"/>
      <c r="F29" s="553">
        <f t="shared" si="0"/>
        <v>0</v>
      </c>
      <c r="G29" s="551"/>
      <c r="H29" s="552"/>
      <c r="I29" s="1417">
        <f t="shared" si="4"/>
        <v>0</v>
      </c>
      <c r="J29" s="1415">
        <f t="shared" si="3"/>
        <v>0</v>
      </c>
    </row>
    <row r="30" spans="1:10" ht="15.75" x14ac:dyDescent="0.25">
      <c r="A30" s="169"/>
      <c r="B30" s="1413">
        <f t="shared" si="1"/>
        <v>0</v>
      </c>
      <c r="C30" s="611"/>
      <c r="D30" s="1101"/>
      <c r="E30" s="568"/>
      <c r="F30" s="553">
        <f t="shared" si="0"/>
        <v>0</v>
      </c>
      <c r="G30" s="551"/>
      <c r="H30" s="552"/>
      <c r="I30" s="1417">
        <f t="shared" si="4"/>
        <v>0</v>
      </c>
      <c r="J30" s="1415">
        <f t="shared" si="3"/>
        <v>0</v>
      </c>
    </row>
    <row r="31" spans="1:10" ht="15.75" x14ac:dyDescent="0.25">
      <c r="A31" s="169"/>
      <c r="B31" s="1413">
        <f t="shared" si="1"/>
        <v>0</v>
      </c>
      <c r="C31" s="611"/>
      <c r="D31" s="1101"/>
      <c r="E31" s="568"/>
      <c r="F31" s="553">
        <f t="shared" si="0"/>
        <v>0</v>
      </c>
      <c r="G31" s="551"/>
      <c r="H31" s="552"/>
      <c r="I31" s="1417">
        <f t="shared" si="4"/>
        <v>0</v>
      </c>
      <c r="J31" s="1415">
        <f t="shared" si="3"/>
        <v>0</v>
      </c>
    </row>
    <row r="32" spans="1:10" ht="15.75" x14ac:dyDescent="0.25">
      <c r="A32" s="2"/>
      <c r="B32" s="1413">
        <f t="shared" si="1"/>
        <v>0</v>
      </c>
      <c r="C32" s="611"/>
      <c r="D32" s="1101"/>
      <c r="E32" s="568"/>
      <c r="F32" s="553">
        <f t="shared" si="0"/>
        <v>0</v>
      </c>
      <c r="G32" s="551"/>
      <c r="H32" s="552"/>
      <c r="I32" s="1417">
        <f t="shared" si="4"/>
        <v>0</v>
      </c>
      <c r="J32" s="1415">
        <f t="shared" si="3"/>
        <v>0</v>
      </c>
    </row>
    <row r="33" spans="1:10" ht="15.75" x14ac:dyDescent="0.25">
      <c r="A33" s="2"/>
      <c r="B33" s="1413">
        <f t="shared" si="1"/>
        <v>0</v>
      </c>
      <c r="C33" s="611"/>
      <c r="D33" s="1101"/>
      <c r="E33" s="1418"/>
      <c r="F33" s="553">
        <f t="shared" si="0"/>
        <v>0</v>
      </c>
      <c r="G33" s="551"/>
      <c r="H33" s="552"/>
      <c r="I33" s="1417">
        <f t="shared" si="4"/>
        <v>0</v>
      </c>
      <c r="J33" s="1415">
        <f t="shared" si="3"/>
        <v>0</v>
      </c>
    </row>
    <row r="34" spans="1:10" ht="15.75" x14ac:dyDescent="0.25">
      <c r="A34" s="2"/>
      <c r="B34" s="1413">
        <f t="shared" si="1"/>
        <v>0</v>
      </c>
      <c r="C34" s="611"/>
      <c r="D34" s="1101"/>
      <c r="E34" s="1418"/>
      <c r="F34" s="553">
        <f t="shared" si="0"/>
        <v>0</v>
      </c>
      <c r="G34" s="551"/>
      <c r="H34" s="552"/>
      <c r="I34" s="1417">
        <f t="shared" si="4"/>
        <v>0</v>
      </c>
      <c r="J34" s="1415">
        <f t="shared" si="3"/>
        <v>0</v>
      </c>
    </row>
    <row r="35" spans="1:10" ht="15.75" x14ac:dyDescent="0.25">
      <c r="A35" s="2"/>
      <c r="B35" s="1413">
        <f t="shared" si="1"/>
        <v>0</v>
      </c>
      <c r="C35" s="611"/>
      <c r="D35" s="1101"/>
      <c r="E35" s="1418"/>
      <c r="F35" s="553">
        <f t="shared" si="0"/>
        <v>0</v>
      </c>
      <c r="G35" s="551"/>
      <c r="H35" s="552"/>
      <c r="I35" s="1417">
        <f t="shared" si="4"/>
        <v>0</v>
      </c>
      <c r="J35" s="1415">
        <f t="shared" si="3"/>
        <v>0</v>
      </c>
    </row>
    <row r="36" spans="1:10" ht="15.75" x14ac:dyDescent="0.25">
      <c r="A36" s="2"/>
      <c r="B36" s="1413">
        <f t="shared" si="1"/>
        <v>0</v>
      </c>
      <c r="C36" s="611"/>
      <c r="D36" s="1101"/>
      <c r="E36" s="1418"/>
      <c r="F36" s="553">
        <f t="shared" si="0"/>
        <v>0</v>
      </c>
      <c r="G36" s="551"/>
      <c r="H36" s="552"/>
      <c r="I36" s="1417">
        <f t="shared" si="4"/>
        <v>0</v>
      </c>
      <c r="J36" s="1415">
        <f t="shared" si="3"/>
        <v>0</v>
      </c>
    </row>
    <row r="37" spans="1:10" ht="15.75" x14ac:dyDescent="0.25">
      <c r="A37" s="2"/>
      <c r="B37" s="1413">
        <f t="shared" si="1"/>
        <v>0</v>
      </c>
      <c r="C37" s="611"/>
      <c r="D37" s="1101"/>
      <c r="E37" s="1418"/>
      <c r="F37" s="553">
        <f t="shared" si="0"/>
        <v>0</v>
      </c>
      <c r="G37" s="551"/>
      <c r="H37" s="552"/>
      <c r="I37" s="1417">
        <f t="shared" si="4"/>
        <v>0</v>
      </c>
      <c r="J37" s="1415">
        <f t="shared" si="3"/>
        <v>0</v>
      </c>
    </row>
    <row r="38" spans="1:10" ht="15.75" x14ac:dyDescent="0.25">
      <c r="A38" s="2"/>
      <c r="B38" s="1413">
        <f t="shared" si="1"/>
        <v>0</v>
      </c>
      <c r="C38" s="611"/>
      <c r="D38" s="1101"/>
      <c r="E38" s="568"/>
      <c r="F38" s="553">
        <f t="shared" si="0"/>
        <v>0</v>
      </c>
      <c r="G38" s="551"/>
      <c r="H38" s="552"/>
      <c r="I38" s="1417">
        <f t="shared" si="4"/>
        <v>0</v>
      </c>
      <c r="J38" s="1415">
        <f t="shared" si="3"/>
        <v>0</v>
      </c>
    </row>
    <row r="39" spans="1:10" ht="15.75" x14ac:dyDescent="0.25">
      <c r="A39" s="2"/>
      <c r="B39" s="1413">
        <f t="shared" si="1"/>
        <v>0</v>
      </c>
      <c r="C39" s="611"/>
      <c r="D39" s="1101"/>
      <c r="E39" s="1418"/>
      <c r="F39" s="553">
        <f t="shared" si="0"/>
        <v>0</v>
      </c>
      <c r="G39" s="551"/>
      <c r="H39" s="552"/>
      <c r="I39" s="1417">
        <f t="shared" si="4"/>
        <v>0</v>
      </c>
      <c r="J39" s="1415">
        <f t="shared" si="3"/>
        <v>0</v>
      </c>
    </row>
    <row r="40" spans="1:10" ht="15.75" x14ac:dyDescent="0.25">
      <c r="A40" s="2"/>
      <c r="B40" s="1413">
        <f t="shared" si="1"/>
        <v>0</v>
      </c>
      <c r="C40" s="611"/>
      <c r="D40" s="1101"/>
      <c r="E40" s="1418"/>
      <c r="F40" s="553">
        <f t="shared" si="0"/>
        <v>0</v>
      </c>
      <c r="G40" s="551"/>
      <c r="H40" s="552"/>
      <c r="I40" s="1417">
        <f t="shared" si="4"/>
        <v>0</v>
      </c>
      <c r="J40" s="1415">
        <f t="shared" si="3"/>
        <v>0</v>
      </c>
    </row>
    <row r="41" spans="1:10" ht="15.75" x14ac:dyDescent="0.25">
      <c r="A41" s="2"/>
      <c r="B41" s="1413">
        <f t="shared" si="1"/>
        <v>0</v>
      </c>
      <c r="C41" s="611"/>
      <c r="D41" s="1101"/>
      <c r="E41" s="1418"/>
      <c r="F41" s="553">
        <f t="shared" si="0"/>
        <v>0</v>
      </c>
      <c r="G41" s="551"/>
      <c r="H41" s="552"/>
      <c r="I41" s="1417">
        <f t="shared" si="4"/>
        <v>0</v>
      </c>
      <c r="J41" s="1415">
        <f t="shared" si="3"/>
        <v>0</v>
      </c>
    </row>
    <row r="42" spans="1:10" ht="15.75" x14ac:dyDescent="0.25">
      <c r="A42" s="2"/>
      <c r="B42" s="1413">
        <f t="shared" si="1"/>
        <v>0</v>
      </c>
      <c r="C42" s="611"/>
      <c r="D42" s="1101"/>
      <c r="E42" s="1418"/>
      <c r="F42" s="553">
        <f t="shared" si="0"/>
        <v>0</v>
      </c>
      <c r="G42" s="551"/>
      <c r="H42" s="552"/>
      <c r="I42" s="1417">
        <f t="shared" si="4"/>
        <v>0</v>
      </c>
      <c r="J42" s="1415">
        <f t="shared" si="3"/>
        <v>0</v>
      </c>
    </row>
    <row r="43" spans="1:10" ht="15.75" x14ac:dyDescent="0.25">
      <c r="A43" s="2"/>
      <c r="B43" s="1413">
        <f t="shared" si="1"/>
        <v>0</v>
      </c>
      <c r="C43" s="611"/>
      <c r="D43" s="1101"/>
      <c r="E43" s="1418"/>
      <c r="F43" s="553">
        <f t="shared" si="0"/>
        <v>0</v>
      </c>
      <c r="G43" s="551"/>
      <c r="H43" s="552"/>
      <c r="I43" s="1417">
        <f t="shared" si="4"/>
        <v>0</v>
      </c>
      <c r="J43" s="1415">
        <f t="shared" si="3"/>
        <v>0</v>
      </c>
    </row>
    <row r="44" spans="1:10" ht="15.75" x14ac:dyDescent="0.25">
      <c r="A44" s="2"/>
      <c r="B44" s="1413">
        <f t="shared" si="1"/>
        <v>0</v>
      </c>
      <c r="C44" s="611"/>
      <c r="D44" s="1101"/>
      <c r="E44" s="1418"/>
      <c r="F44" s="553">
        <f t="shared" si="0"/>
        <v>0</v>
      </c>
      <c r="G44" s="551"/>
      <c r="H44" s="552"/>
      <c r="I44" s="1417">
        <f t="shared" si="4"/>
        <v>0</v>
      </c>
      <c r="J44" s="1415">
        <f t="shared" si="3"/>
        <v>0</v>
      </c>
    </row>
    <row r="45" spans="1:10" ht="15.75" x14ac:dyDescent="0.25">
      <c r="A45" s="2"/>
      <c r="B45" s="1413">
        <f t="shared" si="1"/>
        <v>0</v>
      </c>
      <c r="C45" s="611"/>
      <c r="D45" s="1101"/>
      <c r="E45" s="1418"/>
      <c r="F45" s="553">
        <f t="shared" si="0"/>
        <v>0</v>
      </c>
      <c r="G45" s="551"/>
      <c r="H45" s="552"/>
      <c r="I45" s="1417">
        <f t="shared" si="4"/>
        <v>0</v>
      </c>
      <c r="J45" s="1415">
        <f t="shared" si="3"/>
        <v>0</v>
      </c>
    </row>
    <row r="46" spans="1:10" ht="15.75" x14ac:dyDescent="0.25">
      <c r="A46" s="2"/>
      <c r="B46" s="1413">
        <f t="shared" si="1"/>
        <v>0</v>
      </c>
      <c r="C46" s="611"/>
      <c r="D46" s="1101"/>
      <c r="E46" s="1418"/>
      <c r="F46" s="553">
        <f t="shared" si="0"/>
        <v>0</v>
      </c>
      <c r="G46" s="551"/>
      <c r="H46" s="552"/>
      <c r="I46" s="1417">
        <f t="shared" si="4"/>
        <v>0</v>
      </c>
      <c r="J46" s="1415">
        <f t="shared" si="3"/>
        <v>0</v>
      </c>
    </row>
    <row r="47" spans="1:10" ht="15.75" x14ac:dyDescent="0.25">
      <c r="A47" s="2"/>
      <c r="B47" s="1413">
        <f t="shared" si="1"/>
        <v>0</v>
      </c>
      <c r="C47" s="611"/>
      <c r="D47" s="1101"/>
      <c r="E47" s="1418"/>
      <c r="F47" s="553">
        <f t="shared" si="0"/>
        <v>0</v>
      </c>
      <c r="G47" s="551"/>
      <c r="H47" s="552"/>
      <c r="I47" s="1417">
        <f t="shared" si="4"/>
        <v>0</v>
      </c>
      <c r="J47" s="1415">
        <f t="shared" si="3"/>
        <v>0</v>
      </c>
    </row>
    <row r="48" spans="1:10" ht="15.75" x14ac:dyDescent="0.25">
      <c r="A48" s="2"/>
      <c r="B48" s="1413">
        <f t="shared" si="1"/>
        <v>0</v>
      </c>
      <c r="C48" s="611"/>
      <c r="D48" s="1101"/>
      <c r="E48" s="1418"/>
      <c r="F48" s="553">
        <f t="shared" si="0"/>
        <v>0</v>
      </c>
      <c r="G48" s="551"/>
      <c r="H48" s="552"/>
      <c r="I48" s="1417">
        <f t="shared" si="4"/>
        <v>0</v>
      </c>
      <c r="J48" s="1415">
        <f t="shared" si="3"/>
        <v>0</v>
      </c>
    </row>
    <row r="49" spans="1:10" ht="15.75" x14ac:dyDescent="0.25">
      <c r="A49" s="2"/>
      <c r="B49" s="1413">
        <f t="shared" si="1"/>
        <v>0</v>
      </c>
      <c r="C49" s="611"/>
      <c r="D49" s="1101"/>
      <c r="E49" s="1418"/>
      <c r="F49" s="553">
        <f t="shared" si="0"/>
        <v>0</v>
      </c>
      <c r="G49" s="551"/>
      <c r="H49" s="552"/>
      <c r="I49" s="1417">
        <f t="shared" si="4"/>
        <v>0</v>
      </c>
      <c r="J49" s="1415">
        <f t="shared" si="3"/>
        <v>0</v>
      </c>
    </row>
    <row r="50" spans="1:10" ht="15.75" x14ac:dyDescent="0.25">
      <c r="A50" s="2"/>
      <c r="B50" s="1413">
        <f t="shared" si="1"/>
        <v>0</v>
      </c>
      <c r="C50" s="611"/>
      <c r="D50" s="1101"/>
      <c r="E50" s="1418"/>
      <c r="F50" s="553">
        <f t="shared" si="0"/>
        <v>0</v>
      </c>
      <c r="G50" s="551"/>
      <c r="H50" s="552"/>
      <c r="I50" s="1417">
        <f t="shared" si="4"/>
        <v>0</v>
      </c>
      <c r="J50" s="1415">
        <f t="shared" si="3"/>
        <v>0</v>
      </c>
    </row>
    <row r="51" spans="1:10" ht="15.75" x14ac:dyDescent="0.25">
      <c r="A51" s="2"/>
      <c r="B51" s="1413">
        <f t="shared" si="1"/>
        <v>0</v>
      </c>
      <c r="C51" s="611"/>
      <c r="D51" s="1101"/>
      <c r="E51" s="1418"/>
      <c r="F51" s="553">
        <f t="shared" si="0"/>
        <v>0</v>
      </c>
      <c r="G51" s="551"/>
      <c r="H51" s="552"/>
      <c r="I51" s="1417">
        <f t="shared" ref="I51:I64" si="5">I50-F51</f>
        <v>0</v>
      </c>
      <c r="J51" s="1415">
        <f t="shared" ref="J51:J64" si="6">J50-C51</f>
        <v>0</v>
      </c>
    </row>
    <row r="52" spans="1:10" ht="15.75" x14ac:dyDescent="0.25">
      <c r="A52" s="2"/>
      <c r="B52" s="1413">
        <f t="shared" si="1"/>
        <v>0</v>
      </c>
      <c r="C52" s="611"/>
      <c r="D52" s="1101"/>
      <c r="E52" s="1418"/>
      <c r="F52" s="553">
        <f t="shared" si="0"/>
        <v>0</v>
      </c>
      <c r="G52" s="551"/>
      <c r="H52" s="552"/>
      <c r="I52" s="1417">
        <f t="shared" si="5"/>
        <v>0</v>
      </c>
      <c r="J52" s="1415">
        <f t="shared" si="6"/>
        <v>0</v>
      </c>
    </row>
    <row r="53" spans="1:10" ht="15.75" x14ac:dyDescent="0.25">
      <c r="A53" s="2"/>
      <c r="B53" s="1413">
        <f t="shared" si="1"/>
        <v>0</v>
      </c>
      <c r="C53" s="611"/>
      <c r="D53" s="1101"/>
      <c r="E53" s="1418"/>
      <c r="F53" s="553">
        <f t="shared" si="0"/>
        <v>0</v>
      </c>
      <c r="G53" s="551"/>
      <c r="H53" s="552"/>
      <c r="I53" s="1417">
        <f t="shared" si="5"/>
        <v>0</v>
      </c>
      <c r="J53" s="1415">
        <f t="shared" si="6"/>
        <v>0</v>
      </c>
    </row>
    <row r="54" spans="1:10" ht="15.75" x14ac:dyDescent="0.25">
      <c r="A54" s="2"/>
      <c r="B54" s="1413">
        <f t="shared" si="1"/>
        <v>0</v>
      </c>
      <c r="C54" s="611"/>
      <c r="D54" s="1101"/>
      <c r="E54" s="1418"/>
      <c r="F54" s="553">
        <f t="shared" si="0"/>
        <v>0</v>
      </c>
      <c r="G54" s="551"/>
      <c r="H54" s="552"/>
      <c r="I54" s="1417">
        <f t="shared" si="5"/>
        <v>0</v>
      </c>
      <c r="J54" s="1415">
        <f t="shared" si="6"/>
        <v>0</v>
      </c>
    </row>
    <row r="55" spans="1:10" ht="15.75" x14ac:dyDescent="0.25">
      <c r="A55" s="2"/>
      <c r="B55" s="1413">
        <f t="shared" si="1"/>
        <v>0</v>
      </c>
      <c r="C55" s="611"/>
      <c r="D55" s="1101"/>
      <c r="E55" s="1418"/>
      <c r="F55" s="553">
        <f t="shared" si="0"/>
        <v>0</v>
      </c>
      <c r="G55" s="551"/>
      <c r="H55" s="552"/>
      <c r="I55" s="1417">
        <f t="shared" si="5"/>
        <v>0</v>
      </c>
      <c r="J55" s="1415">
        <f t="shared" si="6"/>
        <v>0</v>
      </c>
    </row>
    <row r="56" spans="1:10" ht="15.75" x14ac:dyDescent="0.25">
      <c r="A56" s="2"/>
      <c r="B56" s="1413">
        <f t="shared" si="1"/>
        <v>0</v>
      </c>
      <c r="C56" s="611"/>
      <c r="D56" s="1101"/>
      <c r="E56" s="1418"/>
      <c r="F56" s="553">
        <f t="shared" si="0"/>
        <v>0</v>
      </c>
      <c r="G56" s="551"/>
      <c r="H56" s="552"/>
      <c r="I56" s="1417">
        <f t="shared" si="5"/>
        <v>0</v>
      </c>
      <c r="J56" s="1415">
        <f t="shared" si="6"/>
        <v>0</v>
      </c>
    </row>
    <row r="57" spans="1:10" ht="15.75" x14ac:dyDescent="0.25">
      <c r="A57" s="2"/>
      <c r="B57" s="1413">
        <f t="shared" si="1"/>
        <v>0</v>
      </c>
      <c r="C57" s="611"/>
      <c r="D57" s="1101"/>
      <c r="E57" s="1418"/>
      <c r="F57" s="553">
        <f t="shared" si="0"/>
        <v>0</v>
      </c>
      <c r="G57" s="551"/>
      <c r="H57" s="552"/>
      <c r="I57" s="1417">
        <f t="shared" si="5"/>
        <v>0</v>
      </c>
      <c r="J57" s="1415">
        <f t="shared" si="6"/>
        <v>0</v>
      </c>
    </row>
    <row r="58" spans="1:10" ht="15.75" x14ac:dyDescent="0.25">
      <c r="A58" s="2"/>
      <c r="B58" s="1413">
        <f t="shared" si="1"/>
        <v>0</v>
      </c>
      <c r="C58" s="611"/>
      <c r="D58" s="1101"/>
      <c r="E58" s="1418"/>
      <c r="F58" s="553">
        <f t="shared" si="0"/>
        <v>0</v>
      </c>
      <c r="G58" s="551"/>
      <c r="H58" s="552"/>
      <c r="I58" s="1417">
        <f t="shared" si="5"/>
        <v>0</v>
      </c>
      <c r="J58" s="1415">
        <f t="shared" si="6"/>
        <v>0</v>
      </c>
    </row>
    <row r="59" spans="1:10" ht="15.75" x14ac:dyDescent="0.25">
      <c r="A59" s="2"/>
      <c r="B59" s="1413">
        <f t="shared" si="1"/>
        <v>0</v>
      </c>
      <c r="C59" s="611"/>
      <c r="D59" s="1101"/>
      <c r="E59" s="1418"/>
      <c r="F59" s="553">
        <f t="shared" si="0"/>
        <v>0</v>
      </c>
      <c r="G59" s="551"/>
      <c r="H59" s="552"/>
      <c r="I59" s="1417">
        <f t="shared" si="5"/>
        <v>0</v>
      </c>
      <c r="J59" s="1415">
        <f t="shared" si="6"/>
        <v>0</v>
      </c>
    </row>
    <row r="60" spans="1:10" ht="15.75" x14ac:dyDescent="0.25">
      <c r="A60" s="2"/>
      <c r="B60" s="1413">
        <f t="shared" si="1"/>
        <v>0</v>
      </c>
      <c r="C60" s="611"/>
      <c r="D60" s="1101"/>
      <c r="E60" s="1418"/>
      <c r="F60" s="553">
        <f t="shared" si="0"/>
        <v>0</v>
      </c>
      <c r="G60" s="551"/>
      <c r="H60" s="552"/>
      <c r="I60" s="1417">
        <f t="shared" si="5"/>
        <v>0</v>
      </c>
      <c r="J60" s="1415">
        <f t="shared" si="6"/>
        <v>0</v>
      </c>
    </row>
    <row r="61" spans="1:10" ht="15.75" x14ac:dyDescent="0.25">
      <c r="A61" s="2"/>
      <c r="B61" s="1413">
        <f t="shared" si="1"/>
        <v>0</v>
      </c>
      <c r="C61" s="611"/>
      <c r="D61" s="1101"/>
      <c r="E61" s="1418"/>
      <c r="F61" s="553">
        <f t="shared" si="0"/>
        <v>0</v>
      </c>
      <c r="G61" s="551"/>
      <c r="H61" s="552"/>
      <c r="I61" s="1417">
        <f t="shared" si="5"/>
        <v>0</v>
      </c>
      <c r="J61" s="1415">
        <f t="shared" si="6"/>
        <v>0</v>
      </c>
    </row>
    <row r="62" spans="1:10" ht="15.75" x14ac:dyDescent="0.25">
      <c r="A62" s="2"/>
      <c r="B62" s="1413">
        <f t="shared" si="1"/>
        <v>0</v>
      </c>
      <c r="C62" s="611"/>
      <c r="D62" s="1101"/>
      <c r="E62" s="1418"/>
      <c r="F62" s="553">
        <f t="shared" si="0"/>
        <v>0</v>
      </c>
      <c r="G62" s="551"/>
      <c r="H62" s="552"/>
      <c r="I62" s="1417">
        <f t="shared" si="5"/>
        <v>0</v>
      </c>
      <c r="J62" s="1415">
        <f t="shared" si="6"/>
        <v>0</v>
      </c>
    </row>
    <row r="63" spans="1:10" ht="15.75" x14ac:dyDescent="0.25">
      <c r="A63" s="2"/>
      <c r="B63" s="1413">
        <f t="shared" si="1"/>
        <v>0</v>
      </c>
      <c r="C63" s="611"/>
      <c r="D63" s="1101"/>
      <c r="E63" s="1418"/>
      <c r="F63" s="553">
        <f t="shared" si="0"/>
        <v>0</v>
      </c>
      <c r="G63" s="551"/>
      <c r="H63" s="552"/>
      <c r="I63" s="1417">
        <f t="shared" si="5"/>
        <v>0</v>
      </c>
      <c r="J63" s="1415">
        <f t="shared" si="6"/>
        <v>0</v>
      </c>
    </row>
    <row r="64" spans="1:10" ht="15.75" x14ac:dyDescent="0.25">
      <c r="A64" s="2"/>
      <c r="B64" s="1413">
        <f t="shared" si="1"/>
        <v>0</v>
      </c>
      <c r="C64" s="611"/>
      <c r="D64" s="1101"/>
      <c r="E64" s="1418"/>
      <c r="F64" s="553">
        <f t="shared" si="0"/>
        <v>0</v>
      </c>
      <c r="G64" s="551"/>
      <c r="H64" s="552"/>
      <c r="I64" s="1417">
        <f t="shared" si="5"/>
        <v>0</v>
      </c>
      <c r="J64" s="1415">
        <f t="shared" si="6"/>
        <v>0</v>
      </c>
    </row>
    <row r="65" spans="1:10" ht="15.75" x14ac:dyDescent="0.25">
      <c r="A65" s="2"/>
      <c r="B65" s="1413">
        <f t="shared" si="1"/>
        <v>0</v>
      </c>
      <c r="C65" s="611"/>
      <c r="D65" s="1101"/>
      <c r="E65" s="1418"/>
      <c r="F65" s="553">
        <f t="shared" si="0"/>
        <v>0</v>
      </c>
      <c r="G65" s="551"/>
      <c r="H65" s="552"/>
      <c r="I65" s="1417">
        <f t="shared" ref="I65:I93" si="7">I64-F65</f>
        <v>0</v>
      </c>
      <c r="J65" s="1415">
        <f t="shared" ref="J65:J93" si="8">J64-C65</f>
        <v>0</v>
      </c>
    </row>
    <row r="66" spans="1:10" ht="15.75" x14ac:dyDescent="0.25">
      <c r="A66" s="2"/>
      <c r="B66" s="1413">
        <f t="shared" si="1"/>
        <v>0</v>
      </c>
      <c r="C66" s="611"/>
      <c r="D66" s="1101"/>
      <c r="E66" s="1418"/>
      <c r="F66" s="553">
        <f t="shared" si="0"/>
        <v>0</v>
      </c>
      <c r="G66" s="551"/>
      <c r="H66" s="552"/>
      <c r="I66" s="1417">
        <f t="shared" si="7"/>
        <v>0</v>
      </c>
      <c r="J66" s="1415">
        <f t="shared" si="8"/>
        <v>0</v>
      </c>
    </row>
    <row r="67" spans="1:10" ht="15.75" x14ac:dyDescent="0.25">
      <c r="A67" s="2"/>
      <c r="B67" s="1413">
        <f t="shared" si="1"/>
        <v>0</v>
      </c>
      <c r="C67" s="611"/>
      <c r="D67" s="1101"/>
      <c r="E67" s="1418"/>
      <c r="F67" s="553">
        <f t="shared" si="0"/>
        <v>0</v>
      </c>
      <c r="G67" s="551"/>
      <c r="H67" s="552"/>
      <c r="I67" s="1417">
        <f t="shared" si="7"/>
        <v>0</v>
      </c>
      <c r="J67" s="1415">
        <f t="shared" si="8"/>
        <v>0</v>
      </c>
    </row>
    <row r="68" spans="1:10" ht="15.75" x14ac:dyDescent="0.25">
      <c r="A68" s="2"/>
      <c r="B68" s="1413">
        <f t="shared" si="1"/>
        <v>0</v>
      </c>
      <c r="C68" s="611"/>
      <c r="D68" s="1101"/>
      <c r="E68" s="1418"/>
      <c r="F68" s="553">
        <f t="shared" si="0"/>
        <v>0</v>
      </c>
      <c r="G68" s="551"/>
      <c r="H68" s="552"/>
      <c r="I68" s="1417">
        <f t="shared" si="7"/>
        <v>0</v>
      </c>
      <c r="J68" s="1415">
        <f t="shared" si="8"/>
        <v>0</v>
      </c>
    </row>
    <row r="69" spans="1:10" ht="15.75" x14ac:dyDescent="0.25">
      <c r="A69" s="2"/>
      <c r="B69" s="1413">
        <f t="shared" si="1"/>
        <v>0</v>
      </c>
      <c r="C69" s="611"/>
      <c r="D69" s="1101"/>
      <c r="E69" s="1418"/>
      <c r="F69" s="553">
        <f t="shared" si="0"/>
        <v>0</v>
      </c>
      <c r="G69" s="551"/>
      <c r="H69" s="552"/>
      <c r="I69" s="1417">
        <f t="shared" si="7"/>
        <v>0</v>
      </c>
      <c r="J69" s="1415">
        <f t="shared" si="8"/>
        <v>0</v>
      </c>
    </row>
    <row r="70" spans="1:10" ht="15.75" x14ac:dyDescent="0.25">
      <c r="A70" s="2"/>
      <c r="B70" s="1413">
        <f t="shared" si="1"/>
        <v>0</v>
      </c>
      <c r="C70" s="611"/>
      <c r="D70" s="1101"/>
      <c r="E70" s="1418"/>
      <c r="F70" s="553">
        <f t="shared" si="0"/>
        <v>0</v>
      </c>
      <c r="G70" s="551"/>
      <c r="H70" s="552"/>
      <c r="I70" s="1417">
        <f t="shared" si="7"/>
        <v>0</v>
      </c>
      <c r="J70" s="1415">
        <f t="shared" si="8"/>
        <v>0</v>
      </c>
    </row>
    <row r="71" spans="1:10" ht="15.75" x14ac:dyDescent="0.25">
      <c r="A71" s="2"/>
      <c r="B71" s="1413">
        <f t="shared" si="1"/>
        <v>0</v>
      </c>
      <c r="C71" s="611"/>
      <c r="D71" s="1101"/>
      <c r="E71" s="1418"/>
      <c r="F71" s="553">
        <f t="shared" si="0"/>
        <v>0</v>
      </c>
      <c r="G71" s="551"/>
      <c r="H71" s="552"/>
      <c r="I71" s="1417">
        <f t="shared" si="7"/>
        <v>0</v>
      </c>
      <c r="J71" s="1415">
        <f t="shared" si="8"/>
        <v>0</v>
      </c>
    </row>
    <row r="72" spans="1:10" ht="15.75" x14ac:dyDescent="0.25">
      <c r="A72" s="2"/>
      <c r="B72" s="1413">
        <f t="shared" si="1"/>
        <v>0</v>
      </c>
      <c r="C72" s="611"/>
      <c r="D72" s="1101"/>
      <c r="E72" s="1418"/>
      <c r="F72" s="553">
        <f t="shared" si="0"/>
        <v>0</v>
      </c>
      <c r="G72" s="551"/>
      <c r="H72" s="552"/>
      <c r="I72" s="1417">
        <f t="shared" si="7"/>
        <v>0</v>
      </c>
      <c r="J72" s="1415">
        <f t="shared" si="8"/>
        <v>0</v>
      </c>
    </row>
    <row r="73" spans="1:10" ht="15.75" x14ac:dyDescent="0.25">
      <c r="A73" s="2"/>
      <c r="B73" s="1413">
        <f t="shared" si="1"/>
        <v>0</v>
      </c>
      <c r="C73" s="611"/>
      <c r="D73" s="1101"/>
      <c r="E73" s="1418"/>
      <c r="F73" s="553">
        <f t="shared" si="0"/>
        <v>0</v>
      </c>
      <c r="G73" s="551"/>
      <c r="H73" s="552"/>
      <c r="I73" s="1417">
        <f t="shared" si="7"/>
        <v>0</v>
      </c>
      <c r="J73" s="1415">
        <f t="shared" si="8"/>
        <v>0</v>
      </c>
    </row>
    <row r="74" spans="1:10" ht="15.75" x14ac:dyDescent="0.25">
      <c r="A74" s="2"/>
      <c r="B74" s="1413">
        <f t="shared" ref="B74:B93" si="9">B73-C74</f>
        <v>0</v>
      </c>
      <c r="C74" s="611"/>
      <c r="D74" s="1101"/>
      <c r="E74" s="1418"/>
      <c r="F74" s="553">
        <f t="shared" si="0"/>
        <v>0</v>
      </c>
      <c r="G74" s="551"/>
      <c r="H74" s="552"/>
      <c r="I74" s="1417">
        <f t="shared" si="7"/>
        <v>0</v>
      </c>
      <c r="J74" s="1415">
        <f t="shared" si="8"/>
        <v>0</v>
      </c>
    </row>
    <row r="75" spans="1:10" ht="15.75" x14ac:dyDescent="0.25">
      <c r="A75" s="2"/>
      <c r="B75" s="1413">
        <f t="shared" si="9"/>
        <v>0</v>
      </c>
      <c r="C75" s="611"/>
      <c r="D75" s="1101"/>
      <c r="E75" s="1418"/>
      <c r="F75" s="553">
        <f t="shared" si="0"/>
        <v>0</v>
      </c>
      <c r="G75" s="551"/>
      <c r="H75" s="552"/>
      <c r="I75" s="1417">
        <f t="shared" si="7"/>
        <v>0</v>
      </c>
      <c r="J75" s="1415">
        <f t="shared" si="8"/>
        <v>0</v>
      </c>
    </row>
    <row r="76" spans="1:10" ht="15.75" x14ac:dyDescent="0.25">
      <c r="A76" s="2"/>
      <c r="B76" s="1413">
        <f t="shared" si="9"/>
        <v>0</v>
      </c>
      <c r="C76" s="611"/>
      <c r="D76" s="1101"/>
      <c r="E76" s="1418"/>
      <c r="F76" s="553">
        <f t="shared" si="0"/>
        <v>0</v>
      </c>
      <c r="G76" s="551"/>
      <c r="H76" s="552"/>
      <c r="I76" s="1417">
        <f t="shared" si="7"/>
        <v>0</v>
      </c>
      <c r="J76" s="1415">
        <f t="shared" si="8"/>
        <v>0</v>
      </c>
    </row>
    <row r="77" spans="1:10" ht="15.75" x14ac:dyDescent="0.25">
      <c r="A77" s="2"/>
      <c r="B77" s="1413">
        <f t="shared" si="9"/>
        <v>0</v>
      </c>
      <c r="C77" s="611"/>
      <c r="D77" s="1101"/>
      <c r="E77" s="1418"/>
      <c r="F77" s="553">
        <f t="shared" si="0"/>
        <v>0</v>
      </c>
      <c r="G77" s="551"/>
      <c r="H77" s="552"/>
      <c r="I77" s="1417">
        <f t="shared" si="7"/>
        <v>0</v>
      </c>
      <c r="J77" s="1415">
        <f t="shared" si="8"/>
        <v>0</v>
      </c>
    </row>
    <row r="78" spans="1:10" ht="15.75" x14ac:dyDescent="0.25">
      <c r="A78" s="2"/>
      <c r="B78" s="1413">
        <f t="shared" si="9"/>
        <v>0</v>
      </c>
      <c r="C78" s="611"/>
      <c r="D78" s="1101"/>
      <c r="E78" s="1418"/>
      <c r="F78" s="553">
        <f t="shared" si="0"/>
        <v>0</v>
      </c>
      <c r="G78" s="551"/>
      <c r="H78" s="552"/>
      <c r="I78" s="1417">
        <f t="shared" si="7"/>
        <v>0</v>
      </c>
      <c r="J78" s="1415">
        <f t="shared" si="8"/>
        <v>0</v>
      </c>
    </row>
    <row r="79" spans="1:10" ht="15.75" x14ac:dyDescent="0.25">
      <c r="A79" s="2"/>
      <c r="B79" s="1413">
        <f t="shared" si="9"/>
        <v>0</v>
      </c>
      <c r="C79" s="611"/>
      <c r="D79" s="1101"/>
      <c r="E79" s="1418"/>
      <c r="F79" s="553">
        <f t="shared" si="0"/>
        <v>0</v>
      </c>
      <c r="G79" s="551"/>
      <c r="H79" s="552"/>
      <c r="I79" s="1417">
        <f t="shared" si="7"/>
        <v>0</v>
      </c>
      <c r="J79" s="1415">
        <f t="shared" si="8"/>
        <v>0</v>
      </c>
    </row>
    <row r="80" spans="1:10" ht="15.75" x14ac:dyDescent="0.25">
      <c r="A80" s="2"/>
      <c r="B80" s="1413">
        <f t="shared" si="9"/>
        <v>0</v>
      </c>
      <c r="C80" s="611"/>
      <c r="D80" s="1101"/>
      <c r="E80" s="1418"/>
      <c r="F80" s="553">
        <f t="shared" si="0"/>
        <v>0</v>
      </c>
      <c r="G80" s="551"/>
      <c r="H80" s="552"/>
      <c r="I80" s="1417">
        <f t="shared" si="7"/>
        <v>0</v>
      </c>
      <c r="J80" s="1415">
        <f t="shared" si="8"/>
        <v>0</v>
      </c>
    </row>
    <row r="81" spans="1:10" ht="15.75" x14ac:dyDescent="0.25">
      <c r="A81" s="2"/>
      <c r="B81" s="1413">
        <f t="shared" si="9"/>
        <v>0</v>
      </c>
      <c r="C81" s="611"/>
      <c r="D81" s="1101"/>
      <c r="E81" s="1418"/>
      <c r="F81" s="553">
        <f t="shared" si="0"/>
        <v>0</v>
      </c>
      <c r="G81" s="551"/>
      <c r="H81" s="552"/>
      <c r="I81" s="1417">
        <f t="shared" si="7"/>
        <v>0</v>
      </c>
      <c r="J81" s="1415">
        <f t="shared" si="8"/>
        <v>0</v>
      </c>
    </row>
    <row r="82" spans="1:10" ht="15.75" x14ac:dyDescent="0.25">
      <c r="A82" s="2"/>
      <c r="B82" s="1413">
        <f t="shared" si="9"/>
        <v>0</v>
      </c>
      <c r="C82" s="611"/>
      <c r="D82" s="1101"/>
      <c r="E82" s="1418"/>
      <c r="F82" s="553">
        <f t="shared" si="0"/>
        <v>0</v>
      </c>
      <c r="G82" s="551"/>
      <c r="H82" s="552"/>
      <c r="I82" s="1417">
        <f t="shared" si="7"/>
        <v>0</v>
      </c>
      <c r="J82" s="1415">
        <f t="shared" si="8"/>
        <v>0</v>
      </c>
    </row>
    <row r="83" spans="1:10" ht="15.75" x14ac:dyDescent="0.25">
      <c r="A83" s="2"/>
      <c r="B83" s="1413">
        <f t="shared" si="9"/>
        <v>0</v>
      </c>
      <c r="C83" s="611"/>
      <c r="D83" s="1101"/>
      <c r="E83" s="1418"/>
      <c r="F83" s="553">
        <f t="shared" si="0"/>
        <v>0</v>
      </c>
      <c r="G83" s="551"/>
      <c r="H83" s="552"/>
      <c r="I83" s="1417">
        <f t="shared" si="7"/>
        <v>0</v>
      </c>
      <c r="J83" s="1415">
        <f t="shared" si="8"/>
        <v>0</v>
      </c>
    </row>
    <row r="84" spans="1:10" ht="15.75" x14ac:dyDescent="0.25">
      <c r="A84" s="2"/>
      <c r="B84" s="1413">
        <f t="shared" si="9"/>
        <v>0</v>
      </c>
      <c r="C84" s="611"/>
      <c r="D84" s="1101"/>
      <c r="E84" s="1418"/>
      <c r="F84" s="553">
        <f t="shared" si="0"/>
        <v>0</v>
      </c>
      <c r="G84" s="551"/>
      <c r="H84" s="552"/>
      <c r="I84" s="1417">
        <f t="shared" si="7"/>
        <v>0</v>
      </c>
      <c r="J84" s="1415">
        <f t="shared" si="8"/>
        <v>0</v>
      </c>
    </row>
    <row r="85" spans="1:10" ht="15.75" x14ac:dyDescent="0.25">
      <c r="A85" s="2"/>
      <c r="B85" s="1413">
        <f t="shared" si="9"/>
        <v>0</v>
      </c>
      <c r="C85" s="611"/>
      <c r="D85" s="1101"/>
      <c r="E85" s="1418"/>
      <c r="F85" s="553">
        <f t="shared" si="0"/>
        <v>0</v>
      </c>
      <c r="G85" s="551"/>
      <c r="H85" s="552"/>
      <c r="I85" s="1417">
        <f t="shared" si="7"/>
        <v>0</v>
      </c>
      <c r="J85" s="1415">
        <f t="shared" si="8"/>
        <v>0</v>
      </c>
    </row>
    <row r="86" spans="1:10" ht="15.75" x14ac:dyDescent="0.25">
      <c r="A86" s="2"/>
      <c r="B86" s="1413">
        <f t="shared" si="9"/>
        <v>0</v>
      </c>
      <c r="C86" s="611"/>
      <c r="D86" s="1101"/>
      <c r="E86" s="1418"/>
      <c r="F86" s="553">
        <f t="shared" si="0"/>
        <v>0</v>
      </c>
      <c r="G86" s="551"/>
      <c r="H86" s="552"/>
      <c r="I86" s="1417">
        <f t="shared" si="7"/>
        <v>0</v>
      </c>
      <c r="J86" s="1415">
        <f t="shared" si="8"/>
        <v>0</v>
      </c>
    </row>
    <row r="87" spans="1:10" ht="15.75" x14ac:dyDescent="0.25">
      <c r="A87" s="2"/>
      <c r="B87" s="1413">
        <f t="shared" si="9"/>
        <v>0</v>
      </c>
      <c r="C87" s="611"/>
      <c r="D87" s="1101"/>
      <c r="E87" s="1418"/>
      <c r="F87" s="553">
        <f t="shared" si="0"/>
        <v>0</v>
      </c>
      <c r="G87" s="551"/>
      <c r="H87" s="552"/>
      <c r="I87" s="1417">
        <f t="shared" si="7"/>
        <v>0</v>
      </c>
      <c r="J87" s="1415">
        <f t="shared" si="8"/>
        <v>0</v>
      </c>
    </row>
    <row r="88" spans="1:10" ht="15.75" x14ac:dyDescent="0.25">
      <c r="A88" s="2"/>
      <c r="B88" s="1413">
        <f t="shared" si="9"/>
        <v>0</v>
      </c>
      <c r="C88" s="611"/>
      <c r="D88" s="1101"/>
      <c r="E88" s="1418"/>
      <c r="F88" s="553">
        <f t="shared" si="0"/>
        <v>0</v>
      </c>
      <c r="G88" s="551"/>
      <c r="H88" s="552"/>
      <c r="I88" s="1417">
        <f t="shared" si="7"/>
        <v>0</v>
      </c>
      <c r="J88" s="1415">
        <f t="shared" si="8"/>
        <v>0</v>
      </c>
    </row>
    <row r="89" spans="1:10" ht="15.75" x14ac:dyDescent="0.25">
      <c r="A89" s="2"/>
      <c r="B89" s="1413">
        <f t="shared" si="9"/>
        <v>0</v>
      </c>
      <c r="C89" s="611"/>
      <c r="D89" s="1101"/>
      <c r="E89" s="1418"/>
      <c r="F89" s="553">
        <f t="shared" si="0"/>
        <v>0</v>
      </c>
      <c r="G89" s="551"/>
      <c r="H89" s="552"/>
      <c r="I89" s="1417">
        <f t="shared" si="7"/>
        <v>0</v>
      </c>
      <c r="J89" s="1415">
        <f t="shared" si="8"/>
        <v>0</v>
      </c>
    </row>
    <row r="90" spans="1:10" ht="15.75" x14ac:dyDescent="0.25">
      <c r="A90" s="2"/>
      <c r="B90" s="1413">
        <f t="shared" si="9"/>
        <v>0</v>
      </c>
      <c r="C90" s="611"/>
      <c r="D90" s="1101"/>
      <c r="E90" s="1418"/>
      <c r="F90" s="553">
        <f t="shared" si="0"/>
        <v>0</v>
      </c>
      <c r="G90" s="551"/>
      <c r="H90" s="552"/>
      <c r="I90" s="1417">
        <f t="shared" si="7"/>
        <v>0</v>
      </c>
      <c r="J90" s="1415">
        <f t="shared" si="8"/>
        <v>0</v>
      </c>
    </row>
    <row r="91" spans="1:10" ht="15.75" x14ac:dyDescent="0.25">
      <c r="A91" s="2"/>
      <c r="B91" s="1413">
        <f t="shared" si="9"/>
        <v>0</v>
      </c>
      <c r="C91" s="611"/>
      <c r="D91" s="1101"/>
      <c r="E91" s="1418"/>
      <c r="F91" s="553">
        <f t="shared" si="0"/>
        <v>0</v>
      </c>
      <c r="G91" s="551"/>
      <c r="H91" s="552"/>
      <c r="I91" s="1417">
        <f t="shared" si="7"/>
        <v>0</v>
      </c>
      <c r="J91" s="1415">
        <f t="shared" si="8"/>
        <v>0</v>
      </c>
    </row>
    <row r="92" spans="1:10" ht="15.75" x14ac:dyDescent="0.25">
      <c r="A92" s="2"/>
      <c r="B92" s="1413">
        <f t="shared" si="9"/>
        <v>0</v>
      </c>
      <c r="C92" s="611"/>
      <c r="D92" s="1101"/>
      <c r="E92" s="1418"/>
      <c r="F92" s="553">
        <f t="shared" si="0"/>
        <v>0</v>
      </c>
      <c r="G92" s="551"/>
      <c r="H92" s="552"/>
      <c r="I92" s="1417">
        <f t="shared" si="7"/>
        <v>0</v>
      </c>
      <c r="J92" s="1415">
        <f t="shared" si="8"/>
        <v>0</v>
      </c>
    </row>
    <row r="93" spans="1:10" ht="15.75" x14ac:dyDescent="0.25">
      <c r="A93" s="2"/>
      <c r="B93" s="795">
        <f t="shared" si="9"/>
        <v>0</v>
      </c>
      <c r="C93" s="15"/>
      <c r="D93" s="168"/>
      <c r="E93" s="1419"/>
      <c r="F93" s="68">
        <f t="shared" si="0"/>
        <v>0</v>
      </c>
      <c r="G93" s="69"/>
      <c r="H93" s="70"/>
      <c r="I93" s="1416">
        <f t="shared" si="7"/>
        <v>0</v>
      </c>
      <c r="J93" s="209">
        <f t="shared" si="8"/>
        <v>0</v>
      </c>
    </row>
    <row r="94" spans="1:10" ht="16.5" thickBot="1" x14ac:dyDescent="0.3">
      <c r="A94" s="4"/>
      <c r="B94" s="1146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416">
        <f>I64-F94</f>
        <v>0</v>
      </c>
      <c r="J94" s="209">
        <f>J64-C94</f>
        <v>0</v>
      </c>
    </row>
    <row r="95" spans="1:10" ht="17.25" thickTop="1" thickBot="1" x14ac:dyDescent="0.3">
      <c r="B95" s="795"/>
      <c r="C95" s="89">
        <f>SUM(C8:C94)</f>
        <v>0</v>
      </c>
      <c r="D95" s="992"/>
      <c r="E95" s="38"/>
      <c r="F95" s="5">
        <f>SUM(F8:F94)</f>
        <v>0</v>
      </c>
    </row>
    <row r="96" spans="1:10" ht="16.5" thickBot="1" x14ac:dyDescent="0.3">
      <c r="A96" s="51"/>
      <c r="B96" s="795"/>
      <c r="D96" s="99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12" t="s">
        <v>11</v>
      </c>
      <c r="D98" s="1513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70"/>
      <c r="B4" s="1506" t="s">
        <v>91</v>
      </c>
      <c r="C4" s="124"/>
      <c r="D4" s="130"/>
      <c r="E4" s="120"/>
      <c r="F4" s="72"/>
      <c r="G4" s="47"/>
      <c r="H4" s="781"/>
    </row>
    <row r="5" spans="1:9" ht="15" customHeight="1" x14ac:dyDescent="0.25">
      <c r="A5" s="1470"/>
      <c r="B5" s="1507"/>
      <c r="C5" s="124"/>
      <c r="D5" s="218"/>
      <c r="E5" s="631"/>
      <c r="F5" s="651"/>
    </row>
    <row r="6" spans="1:9" ht="15" customHeight="1" x14ac:dyDescent="0.25">
      <c r="A6" s="1519"/>
      <c r="B6" s="1507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19"/>
      <c r="B7" s="790"/>
      <c r="C7" s="124"/>
      <c r="D7" s="218"/>
      <c r="E7" s="77"/>
      <c r="F7" s="61"/>
    </row>
    <row r="8" spans="1:9" ht="16.5" thickBot="1" x14ac:dyDescent="0.3">
      <c r="A8" s="789"/>
      <c r="B8" s="79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</row>
    <row r="11" spans="1:9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</row>
    <row r="12" spans="1:9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</row>
    <row r="13" spans="1:9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</row>
    <row r="14" spans="1:9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</row>
    <row r="15" spans="1:9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</row>
    <row r="16" spans="1:9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</row>
    <row r="17" spans="2:9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</row>
    <row r="18" spans="2:9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</row>
    <row r="19" spans="2:9" x14ac:dyDescent="0.25">
      <c r="B19" s="657">
        <f t="shared" si="1"/>
        <v>0</v>
      </c>
      <c r="C19" s="687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9" x14ac:dyDescent="0.25">
      <c r="B20" s="657">
        <f t="shared" si="1"/>
        <v>0</v>
      </c>
      <c r="C20" s="611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9" x14ac:dyDescent="0.25">
      <c r="B21" s="657">
        <f t="shared" si="1"/>
        <v>0</v>
      </c>
      <c r="C21" s="611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9" x14ac:dyDescent="0.25">
      <c r="B22" s="657">
        <f t="shared" si="1"/>
        <v>0</v>
      </c>
      <c r="C22" s="611"/>
      <c r="D22" s="553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9" x14ac:dyDescent="0.25">
      <c r="B23" s="657">
        <f t="shared" si="1"/>
        <v>0</v>
      </c>
      <c r="C23" s="611"/>
      <c r="D23" s="553"/>
      <c r="E23" s="630"/>
      <c r="F23" s="553">
        <f t="shared" si="0"/>
        <v>0</v>
      </c>
      <c r="G23" s="551"/>
      <c r="H23" s="552"/>
      <c r="I23" s="631">
        <f t="shared" si="2"/>
        <v>0</v>
      </c>
    </row>
    <row r="24" spans="2:9" x14ac:dyDescent="0.25">
      <c r="B24" s="657">
        <f t="shared" si="1"/>
        <v>0</v>
      </c>
      <c r="C24" s="611"/>
      <c r="D24" s="553"/>
      <c r="E24" s="630"/>
      <c r="F24" s="553">
        <f t="shared" si="0"/>
        <v>0</v>
      </c>
      <c r="G24" s="551"/>
      <c r="H24" s="552"/>
      <c r="I24" s="631">
        <f t="shared" si="2"/>
        <v>0</v>
      </c>
    </row>
    <row r="25" spans="2:9" x14ac:dyDescent="0.25">
      <c r="B25" s="657">
        <f t="shared" si="1"/>
        <v>0</v>
      </c>
      <c r="C25" s="611"/>
      <c r="D25" s="553"/>
      <c r="E25" s="630"/>
      <c r="F25" s="553">
        <f t="shared" si="0"/>
        <v>0</v>
      </c>
      <c r="G25" s="551"/>
      <c r="H25" s="552"/>
      <c r="I25" s="631">
        <f t="shared" si="2"/>
        <v>0</v>
      </c>
    </row>
    <row r="26" spans="2:9" ht="18.75" x14ac:dyDescent="0.3">
      <c r="B26" s="1099">
        <f t="shared" si="1"/>
        <v>0</v>
      </c>
      <c r="C26" s="611"/>
      <c r="D26" s="553"/>
      <c r="E26" s="630"/>
      <c r="F26" s="553">
        <f t="shared" si="0"/>
        <v>0</v>
      </c>
      <c r="G26" s="551"/>
      <c r="H26" s="552"/>
      <c r="I26" s="1100">
        <f t="shared" si="2"/>
        <v>0</v>
      </c>
    </row>
    <row r="27" spans="2:9" x14ac:dyDescent="0.25">
      <c r="B27" s="657">
        <f t="shared" si="1"/>
        <v>0</v>
      </c>
      <c r="C27" s="611"/>
      <c r="D27" s="553"/>
      <c r="E27" s="630"/>
      <c r="F27" s="553">
        <f t="shared" si="0"/>
        <v>0</v>
      </c>
      <c r="G27" s="551"/>
      <c r="H27" s="552"/>
      <c r="I27" s="631">
        <f t="shared" si="2"/>
        <v>0</v>
      </c>
    </row>
    <row r="28" spans="2:9" x14ac:dyDescent="0.25">
      <c r="B28" s="657">
        <f t="shared" si="1"/>
        <v>0</v>
      </c>
      <c r="C28" s="611"/>
      <c r="D28" s="553"/>
      <c r="E28" s="630"/>
      <c r="F28" s="553">
        <f t="shared" si="0"/>
        <v>0</v>
      </c>
      <c r="G28" s="551"/>
      <c r="H28" s="552"/>
      <c r="I28" s="631">
        <f t="shared" si="2"/>
        <v>0</v>
      </c>
    </row>
    <row r="29" spans="2:9" x14ac:dyDescent="0.25">
      <c r="B29" s="657">
        <f t="shared" si="1"/>
        <v>0</v>
      </c>
      <c r="C29" s="611"/>
      <c r="D29" s="553"/>
      <c r="E29" s="630"/>
      <c r="F29" s="553">
        <f t="shared" si="0"/>
        <v>0</v>
      </c>
      <c r="G29" s="551"/>
      <c r="H29" s="552"/>
      <c r="I29" s="631">
        <f t="shared" si="2"/>
        <v>0</v>
      </c>
    </row>
    <row r="30" spans="2:9" x14ac:dyDescent="0.25">
      <c r="B30" s="657">
        <f t="shared" si="1"/>
        <v>0</v>
      </c>
      <c r="C30" s="611"/>
      <c r="D30" s="553"/>
      <c r="E30" s="630"/>
      <c r="F30" s="553">
        <f t="shared" si="0"/>
        <v>0</v>
      </c>
      <c r="G30" s="551"/>
      <c r="H30" s="552"/>
      <c r="I30" s="631">
        <f t="shared" si="2"/>
        <v>0</v>
      </c>
    </row>
    <row r="31" spans="2:9" x14ac:dyDescent="0.25">
      <c r="B31" s="657">
        <f t="shared" si="1"/>
        <v>0</v>
      </c>
      <c r="C31" s="611"/>
      <c r="D31" s="553"/>
      <c r="E31" s="630"/>
      <c r="F31" s="553">
        <f t="shared" si="0"/>
        <v>0</v>
      </c>
      <c r="G31" s="551"/>
      <c r="H31" s="552"/>
      <c r="I31" s="631">
        <f t="shared" si="2"/>
        <v>0</v>
      </c>
    </row>
    <row r="32" spans="2:9" x14ac:dyDescent="0.25">
      <c r="B32" s="657">
        <f t="shared" si="1"/>
        <v>0</v>
      </c>
      <c r="C32" s="611"/>
      <c r="D32" s="553"/>
      <c r="E32" s="630"/>
      <c r="F32" s="553">
        <f t="shared" si="0"/>
        <v>0</v>
      </c>
      <c r="G32" s="551"/>
      <c r="H32" s="552"/>
      <c r="I32" s="631">
        <f t="shared" si="2"/>
        <v>0</v>
      </c>
    </row>
    <row r="33" spans="2:9" x14ac:dyDescent="0.25">
      <c r="B33" s="657">
        <f t="shared" si="1"/>
        <v>0</v>
      </c>
      <c r="C33" s="611"/>
      <c r="D33" s="553"/>
      <c r="E33" s="630"/>
      <c r="F33" s="553">
        <f t="shared" si="0"/>
        <v>0</v>
      </c>
      <c r="G33" s="551"/>
      <c r="H33" s="552"/>
      <c r="I33" s="631">
        <f t="shared" si="2"/>
        <v>0</v>
      </c>
    </row>
    <row r="34" spans="2:9" x14ac:dyDescent="0.25">
      <c r="B34" s="657">
        <f t="shared" si="1"/>
        <v>0</v>
      </c>
      <c r="C34" s="611"/>
      <c r="D34" s="553"/>
      <c r="E34" s="630"/>
      <c r="F34" s="553">
        <f t="shared" si="0"/>
        <v>0</v>
      </c>
      <c r="G34" s="551"/>
      <c r="H34" s="552"/>
      <c r="I34" s="631">
        <f t="shared" si="2"/>
        <v>0</v>
      </c>
    </row>
    <row r="35" spans="2:9" x14ac:dyDescent="0.25">
      <c r="B35" s="657">
        <f t="shared" si="1"/>
        <v>0</v>
      </c>
      <c r="C35" s="611"/>
      <c r="D35" s="553"/>
      <c r="E35" s="630"/>
      <c r="F35" s="553">
        <f t="shared" si="0"/>
        <v>0</v>
      </c>
      <c r="G35" s="551"/>
      <c r="H35" s="552"/>
      <c r="I35" s="631">
        <f t="shared" si="2"/>
        <v>0</v>
      </c>
    </row>
    <row r="36" spans="2:9" x14ac:dyDescent="0.25">
      <c r="B36" s="657">
        <f t="shared" si="1"/>
        <v>0</v>
      </c>
      <c r="C36" s="611"/>
      <c r="D36" s="553"/>
      <c r="E36" s="630"/>
      <c r="F36" s="553">
        <f t="shared" si="0"/>
        <v>0</v>
      </c>
      <c r="G36" s="551"/>
      <c r="H36" s="552"/>
      <c r="I36" s="631">
        <f t="shared" si="2"/>
        <v>0</v>
      </c>
    </row>
    <row r="37" spans="2:9" x14ac:dyDescent="0.25">
      <c r="B37" s="657">
        <f t="shared" si="1"/>
        <v>0</v>
      </c>
      <c r="C37" s="611"/>
      <c r="D37" s="553"/>
      <c r="E37" s="630"/>
      <c r="F37" s="553">
        <f t="shared" si="0"/>
        <v>0</v>
      </c>
      <c r="G37" s="551"/>
      <c r="H37" s="552"/>
      <c r="I37" s="631">
        <f t="shared" si="2"/>
        <v>0</v>
      </c>
    </row>
    <row r="38" spans="2:9" x14ac:dyDescent="0.25">
      <c r="B38" s="657">
        <f t="shared" si="1"/>
        <v>0</v>
      </c>
      <c r="C38" s="611"/>
      <c r="D38" s="553"/>
      <c r="E38" s="630"/>
      <c r="F38" s="553">
        <f t="shared" si="0"/>
        <v>0</v>
      </c>
      <c r="G38" s="551"/>
      <c r="H38" s="552"/>
      <c r="I38" s="631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3" t="s">
        <v>11</v>
      </c>
      <c r="D61" s="146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38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461" t="s">
        <v>315</v>
      </c>
      <c r="B1" s="1461"/>
      <c r="C1" s="1461"/>
      <c r="D1" s="1461"/>
      <c r="E1" s="1461"/>
      <c r="F1" s="1461"/>
      <c r="G1" s="1461"/>
      <c r="H1" s="1461"/>
      <c r="I1" s="1461"/>
      <c r="J1" s="11">
        <v>1</v>
      </c>
    </row>
    <row r="2" spans="1:11" ht="15.75" thickBot="1" x14ac:dyDescent="0.3">
      <c r="I2" s="128"/>
      <c r="J2" s="1209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209"/>
    </row>
    <row r="4" spans="1:11" ht="15.75" thickTop="1" x14ac:dyDescent="0.25">
      <c r="B4" s="12"/>
      <c r="C4" s="565"/>
      <c r="D4" s="695"/>
      <c r="E4" s="584">
        <v>59.02</v>
      </c>
      <c r="F4" s="564">
        <v>13</v>
      </c>
      <c r="G4" s="1209"/>
      <c r="I4" s="182"/>
      <c r="J4" s="1209" t="s">
        <v>36</v>
      </c>
    </row>
    <row r="5" spans="1:11" ht="15" customHeight="1" x14ac:dyDescent="0.25">
      <c r="A5" s="1465" t="s">
        <v>90</v>
      </c>
      <c r="B5" s="1520" t="s">
        <v>43</v>
      </c>
      <c r="C5" s="700">
        <v>40</v>
      </c>
      <c r="D5" s="701">
        <v>45142</v>
      </c>
      <c r="E5" s="584">
        <v>2002.14</v>
      </c>
      <c r="F5" s="564">
        <v>441</v>
      </c>
      <c r="G5" s="5">
        <f>F110</f>
        <v>3995.1999999999994</v>
      </c>
      <c r="H5" s="7">
        <f>E4+E5-G5+E6+E8</f>
        <v>68.100000000001046</v>
      </c>
      <c r="I5" s="182"/>
      <c r="J5" s="1209"/>
    </row>
    <row r="6" spans="1:11" x14ac:dyDescent="0.25">
      <c r="A6" s="1465"/>
      <c r="B6" s="1520"/>
      <c r="C6" s="700">
        <v>42</v>
      </c>
      <c r="D6" s="695">
        <v>45160</v>
      </c>
      <c r="E6" s="584">
        <v>2002.14</v>
      </c>
      <c r="F6" s="564">
        <v>441</v>
      </c>
      <c r="I6" s="183"/>
      <c r="J6" s="1209"/>
    </row>
    <row r="7" spans="1:11" x14ac:dyDescent="0.25">
      <c r="A7" s="1208"/>
      <c r="B7" s="1210"/>
      <c r="C7" s="565">
        <v>40</v>
      </c>
      <c r="D7" s="695">
        <v>45170</v>
      </c>
      <c r="E7" s="584">
        <v>3000.94</v>
      </c>
      <c r="F7" s="564">
        <v>661</v>
      </c>
      <c r="I7" s="183"/>
      <c r="J7" s="1209"/>
    </row>
    <row r="8" spans="1:11" ht="15.75" thickBot="1" x14ac:dyDescent="0.3">
      <c r="B8" s="12"/>
      <c r="C8" s="700"/>
      <c r="D8" s="701"/>
      <c r="E8" s="584"/>
      <c r="F8" s="564"/>
      <c r="I8" s="183"/>
      <c r="J8" s="1209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209"/>
    </row>
    <row r="10" spans="1:11" ht="15.75" thickTop="1" x14ac:dyDescent="0.25">
      <c r="A10" s="1209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219</v>
      </c>
      <c r="H10" s="70">
        <v>50</v>
      </c>
      <c r="I10" s="182">
        <f>E5+E4+E6+E8-F10+E7</f>
        <v>6928.0400000000009</v>
      </c>
      <c r="J10" s="1209">
        <f>F5-C10+F6+F4+F8+F7</f>
        <v>1526</v>
      </c>
      <c r="K10" s="59">
        <f>H10*F10</f>
        <v>6809.9999999999991</v>
      </c>
    </row>
    <row r="11" spans="1:11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221</v>
      </c>
      <c r="H11" s="70">
        <v>50</v>
      </c>
      <c r="I11" s="741">
        <f>I10-F11</f>
        <v>6905.3400000000011</v>
      </c>
      <c r="J11" s="564">
        <f>J10-C11</f>
        <v>1521</v>
      </c>
      <c r="K11" s="59">
        <f t="shared" ref="K11:K85" si="2">H11*F11</f>
        <v>1135</v>
      </c>
    </row>
    <row r="12" spans="1:11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222</v>
      </c>
      <c r="H12" s="70">
        <v>50</v>
      </c>
      <c r="I12" s="741">
        <f t="shared" ref="I12:I75" si="3">I11-F12</f>
        <v>6769.1400000000012</v>
      </c>
      <c r="J12" s="564">
        <f t="shared" ref="J12:J42" si="4">J11-C12</f>
        <v>1491</v>
      </c>
      <c r="K12" s="59">
        <f t="shared" si="2"/>
        <v>6809.9999999999991</v>
      </c>
    </row>
    <row r="13" spans="1:11" x14ac:dyDescent="0.25">
      <c r="A13" s="84"/>
      <c r="B13" s="129">
        <v>4.54</v>
      </c>
      <c r="C13" s="611">
        <v>30</v>
      </c>
      <c r="D13" s="553">
        <f t="shared" ref="D13:D73" si="5">C13*B13</f>
        <v>136.19999999999999</v>
      </c>
      <c r="E13" s="632">
        <v>45149</v>
      </c>
      <c r="F13" s="553">
        <f t="shared" ref="F13:F32" si="6">D13</f>
        <v>136.19999999999999</v>
      </c>
      <c r="G13" s="551" t="s">
        <v>223</v>
      </c>
      <c r="H13" s="552">
        <v>50</v>
      </c>
      <c r="I13" s="741">
        <f t="shared" si="3"/>
        <v>6632.9400000000014</v>
      </c>
      <c r="J13" s="564">
        <f t="shared" si="4"/>
        <v>1461</v>
      </c>
      <c r="K13" s="59">
        <f t="shared" si="2"/>
        <v>6809.9999999999991</v>
      </c>
    </row>
    <row r="14" spans="1:11" x14ac:dyDescent="0.25">
      <c r="B14" s="129">
        <v>4.54</v>
      </c>
      <c r="C14" s="611">
        <v>60</v>
      </c>
      <c r="D14" s="553">
        <f t="shared" si="5"/>
        <v>272.39999999999998</v>
      </c>
      <c r="E14" s="632">
        <v>45151</v>
      </c>
      <c r="F14" s="553">
        <f t="shared" si="6"/>
        <v>272.39999999999998</v>
      </c>
      <c r="G14" s="551" t="s">
        <v>225</v>
      </c>
      <c r="H14" s="552">
        <v>50</v>
      </c>
      <c r="I14" s="741">
        <f t="shared" si="3"/>
        <v>6360.5400000000018</v>
      </c>
      <c r="J14" s="564">
        <f t="shared" si="4"/>
        <v>1401</v>
      </c>
      <c r="K14" s="59">
        <f t="shared" si="2"/>
        <v>13619.999999999998</v>
      </c>
    </row>
    <row r="15" spans="1:11" x14ac:dyDescent="0.25">
      <c r="A15" s="54" t="s">
        <v>33</v>
      </c>
      <c r="B15" s="129">
        <v>4.54</v>
      </c>
      <c r="C15" s="611">
        <v>3</v>
      </c>
      <c r="D15" s="553">
        <f t="shared" si="5"/>
        <v>13.620000000000001</v>
      </c>
      <c r="E15" s="632">
        <v>45151</v>
      </c>
      <c r="F15" s="553">
        <f t="shared" si="6"/>
        <v>13.620000000000001</v>
      </c>
      <c r="G15" s="551" t="s">
        <v>227</v>
      </c>
      <c r="H15" s="552">
        <v>50</v>
      </c>
      <c r="I15" s="741">
        <f t="shared" si="3"/>
        <v>6346.9200000000019</v>
      </c>
      <c r="J15" s="564">
        <f t="shared" si="4"/>
        <v>1398</v>
      </c>
      <c r="K15" s="59">
        <f t="shared" si="2"/>
        <v>681</v>
      </c>
    </row>
    <row r="16" spans="1:11" x14ac:dyDescent="0.25">
      <c r="B16" s="129">
        <v>4.54</v>
      </c>
      <c r="C16" s="611">
        <v>15</v>
      </c>
      <c r="D16" s="553">
        <f t="shared" si="5"/>
        <v>68.099999999999994</v>
      </c>
      <c r="E16" s="566">
        <v>45155</v>
      </c>
      <c r="F16" s="553">
        <f t="shared" si="6"/>
        <v>68.099999999999994</v>
      </c>
      <c r="G16" s="551" t="s">
        <v>228</v>
      </c>
      <c r="H16" s="552">
        <v>50</v>
      </c>
      <c r="I16" s="741">
        <f t="shared" si="3"/>
        <v>6278.8200000000015</v>
      </c>
      <c r="J16" s="564">
        <f t="shared" si="4"/>
        <v>1383</v>
      </c>
      <c r="K16" s="59">
        <f t="shared" si="2"/>
        <v>3404.9999999999995</v>
      </c>
    </row>
    <row r="17" spans="2:11" x14ac:dyDescent="0.25">
      <c r="B17" s="129">
        <v>4.54</v>
      </c>
      <c r="C17" s="611">
        <v>30</v>
      </c>
      <c r="D17" s="553">
        <f t="shared" si="5"/>
        <v>136.19999999999999</v>
      </c>
      <c r="E17" s="632">
        <v>45152</v>
      </c>
      <c r="F17" s="553">
        <f t="shared" si="6"/>
        <v>136.19999999999999</v>
      </c>
      <c r="G17" s="551" t="s">
        <v>229</v>
      </c>
      <c r="H17" s="552">
        <v>50</v>
      </c>
      <c r="I17" s="741">
        <f t="shared" si="3"/>
        <v>6142.6200000000017</v>
      </c>
      <c r="J17" s="564">
        <f t="shared" si="4"/>
        <v>1353</v>
      </c>
      <c r="K17" s="59">
        <f t="shared" si="2"/>
        <v>6809.9999999999991</v>
      </c>
    </row>
    <row r="18" spans="2:11" x14ac:dyDescent="0.25">
      <c r="B18" s="129">
        <v>4.54</v>
      </c>
      <c r="C18" s="611">
        <v>5</v>
      </c>
      <c r="D18" s="553">
        <f t="shared" si="5"/>
        <v>22.7</v>
      </c>
      <c r="E18" s="632">
        <v>45152</v>
      </c>
      <c r="F18" s="553">
        <f t="shared" si="6"/>
        <v>22.7</v>
      </c>
      <c r="G18" s="551" t="s">
        <v>230</v>
      </c>
      <c r="H18" s="552">
        <v>50</v>
      </c>
      <c r="I18" s="741">
        <f t="shared" si="3"/>
        <v>6119.9200000000019</v>
      </c>
      <c r="J18" s="564">
        <f t="shared" si="4"/>
        <v>1348</v>
      </c>
      <c r="K18" s="59">
        <f t="shared" si="2"/>
        <v>1135</v>
      </c>
    </row>
    <row r="19" spans="2:11" x14ac:dyDescent="0.25">
      <c r="B19" s="129">
        <v>4.54</v>
      </c>
      <c r="C19" s="611">
        <v>30</v>
      </c>
      <c r="D19" s="553">
        <f t="shared" si="5"/>
        <v>136.19999999999999</v>
      </c>
      <c r="E19" s="632">
        <v>45153</v>
      </c>
      <c r="F19" s="553">
        <f t="shared" si="6"/>
        <v>136.19999999999999</v>
      </c>
      <c r="G19" s="551" t="s">
        <v>232</v>
      </c>
      <c r="H19" s="552">
        <v>50</v>
      </c>
      <c r="I19" s="741">
        <f t="shared" si="3"/>
        <v>5983.7200000000021</v>
      </c>
      <c r="J19" s="564">
        <f t="shared" si="4"/>
        <v>1318</v>
      </c>
      <c r="K19" s="59">
        <f t="shared" si="2"/>
        <v>6809.9999999999991</v>
      </c>
    </row>
    <row r="20" spans="2:11" x14ac:dyDescent="0.25">
      <c r="B20" s="129">
        <v>4.54</v>
      </c>
      <c r="C20" s="611">
        <v>2</v>
      </c>
      <c r="D20" s="553">
        <f t="shared" si="5"/>
        <v>9.08</v>
      </c>
      <c r="E20" s="632">
        <v>45153</v>
      </c>
      <c r="F20" s="553">
        <f t="shared" si="6"/>
        <v>9.08</v>
      </c>
      <c r="G20" s="551" t="s">
        <v>233</v>
      </c>
      <c r="H20" s="552">
        <v>50</v>
      </c>
      <c r="I20" s="741">
        <f t="shared" si="3"/>
        <v>5974.6400000000021</v>
      </c>
      <c r="J20" s="564">
        <f t="shared" si="4"/>
        <v>1316</v>
      </c>
      <c r="K20" s="59">
        <f t="shared" si="2"/>
        <v>454</v>
      </c>
    </row>
    <row r="21" spans="2:11" x14ac:dyDescent="0.25">
      <c r="B21" s="129">
        <v>4.54</v>
      </c>
      <c r="C21" s="611">
        <v>20</v>
      </c>
      <c r="D21" s="553">
        <f t="shared" si="5"/>
        <v>90.8</v>
      </c>
      <c r="E21" s="632">
        <v>45154</v>
      </c>
      <c r="F21" s="553">
        <f t="shared" si="6"/>
        <v>90.8</v>
      </c>
      <c r="G21" s="551" t="s">
        <v>236</v>
      </c>
      <c r="H21" s="552">
        <v>50</v>
      </c>
      <c r="I21" s="741">
        <f t="shared" si="3"/>
        <v>5883.840000000002</v>
      </c>
      <c r="J21" s="564">
        <f t="shared" si="4"/>
        <v>1296</v>
      </c>
      <c r="K21" s="59">
        <f t="shared" si="2"/>
        <v>4540</v>
      </c>
    </row>
    <row r="22" spans="2:11" x14ac:dyDescent="0.25">
      <c r="B22" s="129">
        <v>4.54</v>
      </c>
      <c r="C22" s="611">
        <v>30</v>
      </c>
      <c r="D22" s="553">
        <f t="shared" si="5"/>
        <v>136.19999999999999</v>
      </c>
      <c r="E22" s="632">
        <v>45154</v>
      </c>
      <c r="F22" s="553">
        <f t="shared" si="6"/>
        <v>136.19999999999999</v>
      </c>
      <c r="G22" s="551" t="s">
        <v>237</v>
      </c>
      <c r="H22" s="552">
        <v>50</v>
      </c>
      <c r="I22" s="741">
        <f t="shared" si="3"/>
        <v>5747.6400000000021</v>
      </c>
      <c r="J22" s="564">
        <f t="shared" si="4"/>
        <v>1266</v>
      </c>
      <c r="K22" s="59">
        <f t="shared" si="2"/>
        <v>6809.9999999999991</v>
      </c>
    </row>
    <row r="23" spans="2:11" x14ac:dyDescent="0.25">
      <c r="B23" s="129">
        <v>4.54</v>
      </c>
      <c r="C23" s="611">
        <v>30</v>
      </c>
      <c r="D23" s="553">
        <f t="shared" si="5"/>
        <v>136.19999999999999</v>
      </c>
      <c r="E23" s="632">
        <v>45155</v>
      </c>
      <c r="F23" s="553">
        <f t="shared" si="6"/>
        <v>136.19999999999999</v>
      </c>
      <c r="G23" s="551" t="s">
        <v>241</v>
      </c>
      <c r="H23" s="552">
        <v>50</v>
      </c>
      <c r="I23" s="741">
        <f t="shared" si="3"/>
        <v>5611.4400000000023</v>
      </c>
      <c r="J23" s="564">
        <f t="shared" si="4"/>
        <v>1236</v>
      </c>
      <c r="K23" s="59">
        <f t="shared" si="2"/>
        <v>6809.9999999999991</v>
      </c>
    </row>
    <row r="24" spans="2:11" x14ac:dyDescent="0.25">
      <c r="B24" s="129">
        <v>4.54</v>
      </c>
      <c r="C24" s="611">
        <v>30</v>
      </c>
      <c r="D24" s="553">
        <f t="shared" si="5"/>
        <v>136.19999999999999</v>
      </c>
      <c r="E24" s="632">
        <v>45155</v>
      </c>
      <c r="F24" s="553">
        <f t="shared" si="6"/>
        <v>136.19999999999999</v>
      </c>
      <c r="G24" s="551" t="s">
        <v>234</v>
      </c>
      <c r="H24" s="552">
        <v>50</v>
      </c>
      <c r="I24" s="741">
        <f t="shared" si="3"/>
        <v>5475.2400000000025</v>
      </c>
      <c r="J24" s="564">
        <f t="shared" si="4"/>
        <v>1206</v>
      </c>
      <c r="K24" s="59">
        <f t="shared" si="2"/>
        <v>6809.9999999999991</v>
      </c>
    </row>
    <row r="25" spans="2:11" x14ac:dyDescent="0.25">
      <c r="B25" s="129">
        <v>4.54</v>
      </c>
      <c r="C25" s="611">
        <v>30</v>
      </c>
      <c r="D25" s="553">
        <f t="shared" si="5"/>
        <v>136.19999999999999</v>
      </c>
      <c r="E25" s="632">
        <v>45156</v>
      </c>
      <c r="F25" s="553">
        <f t="shared" si="6"/>
        <v>136.19999999999999</v>
      </c>
      <c r="G25" s="551" t="s">
        <v>244</v>
      </c>
      <c r="H25" s="552">
        <v>50</v>
      </c>
      <c r="I25" s="741">
        <f t="shared" si="3"/>
        <v>5339.0400000000027</v>
      </c>
      <c r="J25" s="564">
        <f t="shared" si="4"/>
        <v>1176</v>
      </c>
      <c r="K25" s="583">
        <f t="shared" si="2"/>
        <v>6809.9999999999991</v>
      </c>
    </row>
    <row r="26" spans="2:11" x14ac:dyDescent="0.25">
      <c r="B26" s="129">
        <v>4.54</v>
      </c>
      <c r="C26" s="611">
        <v>5</v>
      </c>
      <c r="D26" s="553">
        <f t="shared" si="5"/>
        <v>22.7</v>
      </c>
      <c r="E26" s="632">
        <v>45156</v>
      </c>
      <c r="F26" s="553">
        <f t="shared" si="6"/>
        <v>22.7</v>
      </c>
      <c r="G26" s="551" t="s">
        <v>245</v>
      </c>
      <c r="H26" s="552">
        <v>50</v>
      </c>
      <c r="I26" s="741">
        <f t="shared" si="3"/>
        <v>5316.3400000000029</v>
      </c>
      <c r="J26" s="564">
        <f t="shared" si="4"/>
        <v>1171</v>
      </c>
      <c r="K26" s="583">
        <f t="shared" si="2"/>
        <v>1135</v>
      </c>
    </row>
    <row r="27" spans="2:11" x14ac:dyDescent="0.25">
      <c r="B27" s="129">
        <v>4.54</v>
      </c>
      <c r="C27" s="15">
        <v>50</v>
      </c>
      <c r="D27" s="68">
        <f t="shared" si="5"/>
        <v>227</v>
      </c>
      <c r="E27" s="632">
        <v>45157</v>
      </c>
      <c r="F27" s="553">
        <f t="shared" si="6"/>
        <v>227</v>
      </c>
      <c r="G27" s="551" t="s">
        <v>247</v>
      </c>
      <c r="H27" s="552">
        <v>50</v>
      </c>
      <c r="I27" s="741">
        <f t="shared" si="3"/>
        <v>5089.3400000000029</v>
      </c>
      <c r="J27" s="564">
        <f t="shared" si="4"/>
        <v>1121</v>
      </c>
      <c r="K27" s="583">
        <f t="shared" si="2"/>
        <v>11350</v>
      </c>
    </row>
    <row r="28" spans="2:11" x14ac:dyDescent="0.25">
      <c r="B28" s="129">
        <v>4.54</v>
      </c>
      <c r="C28" s="15">
        <v>20</v>
      </c>
      <c r="D28" s="68">
        <f t="shared" si="5"/>
        <v>90.8</v>
      </c>
      <c r="E28" s="632">
        <v>45159</v>
      </c>
      <c r="F28" s="553">
        <f t="shared" si="6"/>
        <v>90.8</v>
      </c>
      <c r="G28" s="551" t="s">
        <v>251</v>
      </c>
      <c r="H28" s="552">
        <v>50</v>
      </c>
      <c r="I28" s="741">
        <f t="shared" si="3"/>
        <v>4998.5400000000027</v>
      </c>
      <c r="J28" s="564">
        <f t="shared" si="4"/>
        <v>1101</v>
      </c>
      <c r="K28" s="583">
        <f t="shared" si="2"/>
        <v>4540</v>
      </c>
    </row>
    <row r="29" spans="2:11" x14ac:dyDescent="0.25">
      <c r="B29" s="129">
        <v>4.54</v>
      </c>
      <c r="C29" s="15">
        <v>3</v>
      </c>
      <c r="D29" s="68">
        <f t="shared" si="5"/>
        <v>13.620000000000001</v>
      </c>
      <c r="E29" s="632">
        <v>45160</v>
      </c>
      <c r="F29" s="553">
        <f t="shared" si="6"/>
        <v>13.620000000000001</v>
      </c>
      <c r="G29" s="551" t="s">
        <v>255</v>
      </c>
      <c r="H29" s="552">
        <v>50</v>
      </c>
      <c r="I29" s="741">
        <f t="shared" si="3"/>
        <v>4984.9200000000028</v>
      </c>
      <c r="J29" s="564">
        <f t="shared" si="4"/>
        <v>1098</v>
      </c>
      <c r="K29" s="583">
        <f t="shared" si="2"/>
        <v>681</v>
      </c>
    </row>
    <row r="30" spans="2:11" x14ac:dyDescent="0.25">
      <c r="B30" s="129">
        <v>4.54</v>
      </c>
      <c r="C30" s="15">
        <v>40</v>
      </c>
      <c r="D30" s="68">
        <f t="shared" si="5"/>
        <v>181.6</v>
      </c>
      <c r="E30" s="632">
        <v>45160</v>
      </c>
      <c r="F30" s="553">
        <f t="shared" si="6"/>
        <v>181.6</v>
      </c>
      <c r="G30" s="551" t="s">
        <v>256</v>
      </c>
      <c r="H30" s="552">
        <v>50</v>
      </c>
      <c r="I30" s="741">
        <f t="shared" si="3"/>
        <v>4803.3200000000024</v>
      </c>
      <c r="J30" s="564">
        <f t="shared" si="4"/>
        <v>1058</v>
      </c>
      <c r="K30" s="583">
        <f t="shared" si="2"/>
        <v>9080</v>
      </c>
    </row>
    <row r="31" spans="2:11" x14ac:dyDescent="0.25">
      <c r="B31" s="129">
        <v>4.54</v>
      </c>
      <c r="C31" s="15">
        <v>40</v>
      </c>
      <c r="D31" s="68">
        <f t="shared" si="5"/>
        <v>181.6</v>
      </c>
      <c r="E31" s="632">
        <v>45160</v>
      </c>
      <c r="F31" s="553">
        <f t="shared" si="6"/>
        <v>181.6</v>
      </c>
      <c r="G31" s="551" t="s">
        <v>257</v>
      </c>
      <c r="H31" s="552">
        <v>50</v>
      </c>
      <c r="I31" s="741">
        <f t="shared" si="3"/>
        <v>4621.7200000000021</v>
      </c>
      <c r="J31" s="564">
        <f t="shared" si="4"/>
        <v>1018</v>
      </c>
      <c r="K31" s="583">
        <f t="shared" si="2"/>
        <v>9080</v>
      </c>
    </row>
    <row r="32" spans="2:11" x14ac:dyDescent="0.25">
      <c r="B32" s="129">
        <v>4.54</v>
      </c>
      <c r="C32" s="15">
        <v>5</v>
      </c>
      <c r="D32" s="68">
        <f t="shared" si="5"/>
        <v>22.7</v>
      </c>
      <c r="E32" s="632">
        <v>45162</v>
      </c>
      <c r="F32" s="553">
        <f t="shared" si="6"/>
        <v>22.7</v>
      </c>
      <c r="G32" s="551" t="s">
        <v>258</v>
      </c>
      <c r="H32" s="552">
        <v>50</v>
      </c>
      <c r="I32" s="741">
        <f t="shared" si="3"/>
        <v>4599.0200000000023</v>
      </c>
      <c r="J32" s="564">
        <f t="shared" si="4"/>
        <v>1013</v>
      </c>
      <c r="K32" s="583">
        <f t="shared" si="2"/>
        <v>1135</v>
      </c>
    </row>
    <row r="33" spans="1:11" x14ac:dyDescent="0.25">
      <c r="B33" s="129">
        <v>4.54</v>
      </c>
      <c r="C33" s="15">
        <v>30</v>
      </c>
      <c r="D33" s="68">
        <f t="shared" si="5"/>
        <v>136.19999999999999</v>
      </c>
      <c r="E33" s="632">
        <v>45162</v>
      </c>
      <c r="F33" s="553">
        <f>D33</f>
        <v>136.19999999999999</v>
      </c>
      <c r="G33" s="551" t="s">
        <v>260</v>
      </c>
      <c r="H33" s="552">
        <v>50</v>
      </c>
      <c r="I33" s="741">
        <f t="shared" si="3"/>
        <v>4462.8200000000024</v>
      </c>
      <c r="J33" s="564">
        <f t="shared" si="4"/>
        <v>983</v>
      </c>
      <c r="K33" s="583">
        <f t="shared" si="2"/>
        <v>6809.9999999999991</v>
      </c>
    </row>
    <row r="34" spans="1:11" x14ac:dyDescent="0.25">
      <c r="B34" s="129">
        <v>4.54</v>
      </c>
      <c r="C34" s="15">
        <v>30</v>
      </c>
      <c r="D34" s="68">
        <f t="shared" si="5"/>
        <v>136.19999999999999</v>
      </c>
      <c r="E34" s="566">
        <v>45163</v>
      </c>
      <c r="F34" s="553">
        <f>D34</f>
        <v>136.19999999999999</v>
      </c>
      <c r="G34" s="551" t="s">
        <v>261</v>
      </c>
      <c r="H34" s="552">
        <v>50</v>
      </c>
      <c r="I34" s="741">
        <f t="shared" si="3"/>
        <v>4326.6200000000026</v>
      </c>
      <c r="J34" s="564">
        <f t="shared" si="4"/>
        <v>953</v>
      </c>
      <c r="K34" s="583">
        <f t="shared" si="2"/>
        <v>6809.9999999999991</v>
      </c>
    </row>
    <row r="35" spans="1:11" x14ac:dyDescent="0.25">
      <c r="B35" s="129">
        <v>4.54</v>
      </c>
      <c r="C35" s="15">
        <v>20</v>
      </c>
      <c r="D35" s="68">
        <f t="shared" si="5"/>
        <v>90.8</v>
      </c>
      <c r="E35" s="566">
        <v>45164</v>
      </c>
      <c r="F35" s="553">
        <f t="shared" ref="F35:F109" si="7">D35</f>
        <v>90.8</v>
      </c>
      <c r="G35" s="551" t="s">
        <v>267</v>
      </c>
      <c r="H35" s="552">
        <v>50</v>
      </c>
      <c r="I35" s="741">
        <f t="shared" si="3"/>
        <v>4235.8200000000024</v>
      </c>
      <c r="J35" s="564">
        <f t="shared" si="4"/>
        <v>933</v>
      </c>
      <c r="K35" s="583">
        <f t="shared" si="2"/>
        <v>4540</v>
      </c>
    </row>
    <row r="36" spans="1:11" x14ac:dyDescent="0.25">
      <c r="B36" s="129">
        <v>4.54</v>
      </c>
      <c r="C36" s="15">
        <v>2</v>
      </c>
      <c r="D36" s="68">
        <f t="shared" si="5"/>
        <v>9.08</v>
      </c>
      <c r="E36" s="566">
        <v>45164</v>
      </c>
      <c r="F36" s="553">
        <f t="shared" si="7"/>
        <v>9.08</v>
      </c>
      <c r="G36" s="551" t="s">
        <v>266</v>
      </c>
      <c r="H36" s="552">
        <v>50</v>
      </c>
      <c r="I36" s="741">
        <f t="shared" si="3"/>
        <v>4226.7400000000025</v>
      </c>
      <c r="J36" s="564">
        <f t="shared" si="4"/>
        <v>931</v>
      </c>
      <c r="K36" s="583">
        <f t="shared" si="2"/>
        <v>454</v>
      </c>
    </row>
    <row r="37" spans="1:11" x14ac:dyDescent="0.25">
      <c r="A37" s="74"/>
      <c r="B37" s="129">
        <v>4.54</v>
      </c>
      <c r="C37" s="15">
        <v>50</v>
      </c>
      <c r="D37" s="68">
        <f t="shared" si="5"/>
        <v>227</v>
      </c>
      <c r="E37" s="566">
        <v>45164</v>
      </c>
      <c r="F37" s="553">
        <f t="shared" si="7"/>
        <v>227</v>
      </c>
      <c r="G37" s="551" t="s">
        <v>269</v>
      </c>
      <c r="H37" s="552">
        <v>50</v>
      </c>
      <c r="I37" s="741">
        <f t="shared" si="3"/>
        <v>3999.7400000000025</v>
      </c>
      <c r="J37" s="564">
        <f t="shared" si="4"/>
        <v>881</v>
      </c>
      <c r="K37" s="583">
        <f t="shared" si="2"/>
        <v>11350</v>
      </c>
    </row>
    <row r="38" spans="1:11" x14ac:dyDescent="0.25">
      <c r="B38" s="129">
        <v>4.54</v>
      </c>
      <c r="C38" s="15">
        <v>50</v>
      </c>
      <c r="D38" s="68">
        <f t="shared" si="5"/>
        <v>227</v>
      </c>
      <c r="E38" s="566">
        <v>45167</v>
      </c>
      <c r="F38" s="553">
        <f t="shared" si="7"/>
        <v>227</v>
      </c>
      <c r="G38" s="551" t="s">
        <v>277</v>
      </c>
      <c r="H38" s="552">
        <v>50</v>
      </c>
      <c r="I38" s="741">
        <f t="shared" si="3"/>
        <v>3772.7400000000025</v>
      </c>
      <c r="J38" s="564">
        <f t="shared" si="4"/>
        <v>831</v>
      </c>
      <c r="K38" s="583">
        <f t="shared" si="2"/>
        <v>11350</v>
      </c>
    </row>
    <row r="39" spans="1:11" x14ac:dyDescent="0.25">
      <c r="B39" s="129">
        <v>4.54</v>
      </c>
      <c r="C39" s="15">
        <v>50</v>
      </c>
      <c r="D39" s="68">
        <f t="shared" si="5"/>
        <v>227</v>
      </c>
      <c r="E39" s="632">
        <v>45167</v>
      </c>
      <c r="F39" s="553">
        <f t="shared" si="7"/>
        <v>227</v>
      </c>
      <c r="G39" s="551" t="s">
        <v>278</v>
      </c>
      <c r="H39" s="552">
        <v>50</v>
      </c>
      <c r="I39" s="741">
        <f t="shared" si="3"/>
        <v>3545.7400000000025</v>
      </c>
      <c r="J39" s="564">
        <f t="shared" si="4"/>
        <v>781</v>
      </c>
      <c r="K39" s="583">
        <f t="shared" si="2"/>
        <v>11350</v>
      </c>
    </row>
    <row r="40" spans="1:11" x14ac:dyDescent="0.25">
      <c r="B40" s="129">
        <v>4.54</v>
      </c>
      <c r="C40" s="15">
        <v>20</v>
      </c>
      <c r="D40" s="68">
        <f t="shared" si="5"/>
        <v>90.8</v>
      </c>
      <c r="E40" s="186">
        <v>45168</v>
      </c>
      <c r="F40" s="68">
        <f t="shared" si="7"/>
        <v>90.8</v>
      </c>
      <c r="G40" s="551" t="s">
        <v>281</v>
      </c>
      <c r="H40" s="552">
        <v>50</v>
      </c>
      <c r="I40" s="741">
        <f t="shared" si="3"/>
        <v>3454.9400000000023</v>
      </c>
      <c r="J40" s="1209">
        <f t="shared" si="4"/>
        <v>761</v>
      </c>
      <c r="K40" s="59">
        <f t="shared" si="2"/>
        <v>4540</v>
      </c>
    </row>
    <row r="41" spans="1:11" x14ac:dyDescent="0.25">
      <c r="B41" s="129">
        <v>4.54</v>
      </c>
      <c r="C41" s="15">
        <v>40</v>
      </c>
      <c r="D41" s="68">
        <f t="shared" si="5"/>
        <v>181.6</v>
      </c>
      <c r="E41" s="186">
        <v>45169</v>
      </c>
      <c r="F41" s="68">
        <f t="shared" si="7"/>
        <v>181.6</v>
      </c>
      <c r="G41" s="551" t="s">
        <v>286</v>
      </c>
      <c r="H41" s="552">
        <v>50</v>
      </c>
      <c r="I41" s="741">
        <f t="shared" si="3"/>
        <v>3273.3400000000024</v>
      </c>
      <c r="J41" s="1209">
        <f t="shared" si="4"/>
        <v>721</v>
      </c>
      <c r="K41" s="59">
        <f t="shared" si="2"/>
        <v>9080</v>
      </c>
    </row>
    <row r="42" spans="1:11" x14ac:dyDescent="0.25">
      <c r="B42" s="129">
        <v>4.54</v>
      </c>
      <c r="C42" s="15">
        <v>40</v>
      </c>
      <c r="D42" s="68">
        <f t="shared" si="5"/>
        <v>181.6</v>
      </c>
      <c r="E42" s="186">
        <v>45170</v>
      </c>
      <c r="F42" s="68">
        <f t="shared" si="7"/>
        <v>181.6</v>
      </c>
      <c r="G42" s="551" t="s">
        <v>294</v>
      </c>
      <c r="H42" s="552">
        <v>50</v>
      </c>
      <c r="I42" s="741">
        <f t="shared" si="3"/>
        <v>3091.7400000000025</v>
      </c>
      <c r="J42" s="564">
        <f t="shared" si="4"/>
        <v>681</v>
      </c>
      <c r="K42" s="59">
        <f t="shared" si="2"/>
        <v>9080</v>
      </c>
    </row>
    <row r="43" spans="1:11" x14ac:dyDescent="0.25">
      <c r="B43" s="129">
        <v>4.54</v>
      </c>
      <c r="C43" s="15">
        <v>5</v>
      </c>
      <c r="D43" s="68">
        <f t="shared" si="5"/>
        <v>22.7</v>
      </c>
      <c r="E43" s="186">
        <v>45171</v>
      </c>
      <c r="F43" s="68">
        <f t="shared" si="7"/>
        <v>22.7</v>
      </c>
      <c r="G43" s="551" t="s">
        <v>304</v>
      </c>
      <c r="H43" s="552">
        <v>50</v>
      </c>
      <c r="I43" s="741">
        <f t="shared" si="3"/>
        <v>3069.0400000000027</v>
      </c>
      <c r="J43" s="564">
        <f>J42-C43</f>
        <v>676</v>
      </c>
      <c r="K43" s="583">
        <f t="shared" si="2"/>
        <v>1135</v>
      </c>
    </row>
    <row r="44" spans="1:11" x14ac:dyDescent="0.25">
      <c r="B44" s="129">
        <v>4.54</v>
      </c>
      <c r="C44" s="15"/>
      <c r="D44" s="68">
        <f t="shared" si="5"/>
        <v>0</v>
      </c>
      <c r="E44" s="186"/>
      <c r="F44" s="553">
        <f t="shared" si="7"/>
        <v>0</v>
      </c>
      <c r="G44" s="551"/>
      <c r="H44" s="552"/>
      <c r="I44" s="815">
        <f t="shared" si="3"/>
        <v>3069.0400000000027</v>
      </c>
      <c r="J44" s="622">
        <f t="shared" ref="J44:J107" si="8">J43-C44</f>
        <v>676</v>
      </c>
      <c r="K44" s="583">
        <f t="shared" si="2"/>
        <v>0</v>
      </c>
    </row>
    <row r="45" spans="1:11" x14ac:dyDescent="0.25">
      <c r="B45" s="129">
        <v>4.54</v>
      </c>
      <c r="C45" s="15"/>
      <c r="D45" s="1375">
        <f t="shared" si="5"/>
        <v>0</v>
      </c>
      <c r="E45" s="1420"/>
      <c r="F45" s="1380">
        <f t="shared" si="7"/>
        <v>0</v>
      </c>
      <c r="G45" s="1079"/>
      <c r="H45" s="1080"/>
      <c r="I45" s="1421">
        <f t="shared" si="3"/>
        <v>3069.0400000000027</v>
      </c>
      <c r="J45" s="1422">
        <f t="shared" si="8"/>
        <v>676</v>
      </c>
      <c r="K45" s="583">
        <f t="shared" si="2"/>
        <v>0</v>
      </c>
    </row>
    <row r="46" spans="1:11" x14ac:dyDescent="0.25">
      <c r="B46" s="129">
        <v>4.54</v>
      </c>
      <c r="C46" s="15"/>
      <c r="D46" s="1375">
        <f t="shared" si="5"/>
        <v>0</v>
      </c>
      <c r="E46" s="1420"/>
      <c r="F46" s="1380">
        <f t="shared" si="7"/>
        <v>0</v>
      </c>
      <c r="G46" s="1079"/>
      <c r="H46" s="1080"/>
      <c r="I46" s="1421">
        <f t="shared" si="3"/>
        <v>3069.0400000000027</v>
      </c>
      <c r="J46" s="1422">
        <f t="shared" si="8"/>
        <v>676</v>
      </c>
      <c r="K46" s="583">
        <f t="shared" si="2"/>
        <v>0</v>
      </c>
    </row>
    <row r="47" spans="1:11" x14ac:dyDescent="0.25">
      <c r="B47" s="129">
        <v>4.54</v>
      </c>
      <c r="C47" s="15"/>
      <c r="D47" s="1375">
        <f t="shared" si="5"/>
        <v>0</v>
      </c>
      <c r="E47" s="1420"/>
      <c r="F47" s="1380">
        <f t="shared" si="7"/>
        <v>0</v>
      </c>
      <c r="G47" s="1079"/>
      <c r="H47" s="1080"/>
      <c r="I47" s="1421">
        <f t="shared" si="3"/>
        <v>3069.0400000000027</v>
      </c>
      <c r="J47" s="1422">
        <f t="shared" si="8"/>
        <v>676</v>
      </c>
      <c r="K47" s="583">
        <f t="shared" si="2"/>
        <v>0</v>
      </c>
    </row>
    <row r="48" spans="1:11" x14ac:dyDescent="0.25">
      <c r="B48" s="129">
        <v>4.54</v>
      </c>
      <c r="C48" s="15"/>
      <c r="D48" s="1375">
        <f t="shared" si="5"/>
        <v>0</v>
      </c>
      <c r="E48" s="1420"/>
      <c r="F48" s="1380">
        <f t="shared" si="7"/>
        <v>0</v>
      </c>
      <c r="G48" s="1079"/>
      <c r="H48" s="1080"/>
      <c r="I48" s="1421">
        <f t="shared" si="3"/>
        <v>3069.0400000000027</v>
      </c>
      <c r="J48" s="1422">
        <f t="shared" si="8"/>
        <v>676</v>
      </c>
      <c r="K48" s="583">
        <f t="shared" si="2"/>
        <v>0</v>
      </c>
    </row>
    <row r="49" spans="1:11" x14ac:dyDescent="0.25">
      <c r="B49" s="129">
        <v>4.54</v>
      </c>
      <c r="C49" s="15"/>
      <c r="D49" s="1375">
        <f t="shared" si="5"/>
        <v>0</v>
      </c>
      <c r="E49" s="1420"/>
      <c r="F49" s="1380">
        <f t="shared" si="7"/>
        <v>0</v>
      </c>
      <c r="G49" s="1079"/>
      <c r="H49" s="1080"/>
      <c r="I49" s="1421">
        <f t="shared" si="3"/>
        <v>3069.0400000000027</v>
      </c>
      <c r="J49" s="1422">
        <f t="shared" si="8"/>
        <v>676</v>
      </c>
      <c r="K49" s="583">
        <f t="shared" si="2"/>
        <v>0</v>
      </c>
    </row>
    <row r="50" spans="1:11" x14ac:dyDescent="0.25">
      <c r="B50" s="129">
        <v>4.54</v>
      </c>
      <c r="C50" s="15"/>
      <c r="D50" s="1375">
        <f t="shared" si="5"/>
        <v>0</v>
      </c>
      <c r="E50" s="1420"/>
      <c r="F50" s="1380">
        <f t="shared" si="7"/>
        <v>0</v>
      </c>
      <c r="G50" s="1079"/>
      <c r="H50" s="1080"/>
      <c r="I50" s="1421">
        <f t="shared" si="3"/>
        <v>3069.0400000000027</v>
      </c>
      <c r="J50" s="1422">
        <f t="shared" si="8"/>
        <v>676</v>
      </c>
      <c r="K50" s="583">
        <f t="shared" si="2"/>
        <v>0</v>
      </c>
    </row>
    <row r="51" spans="1:11" x14ac:dyDescent="0.25">
      <c r="B51" s="129">
        <v>4.54</v>
      </c>
      <c r="C51" s="15"/>
      <c r="D51" s="1375">
        <f t="shared" si="5"/>
        <v>0</v>
      </c>
      <c r="E51" s="1420"/>
      <c r="F51" s="1380">
        <f t="shared" si="7"/>
        <v>0</v>
      </c>
      <c r="G51" s="1079"/>
      <c r="H51" s="1080"/>
      <c r="I51" s="1421">
        <f t="shared" si="3"/>
        <v>3069.0400000000027</v>
      </c>
      <c r="J51" s="1422">
        <f t="shared" si="8"/>
        <v>676</v>
      </c>
      <c r="K51" s="583">
        <f t="shared" si="2"/>
        <v>0</v>
      </c>
    </row>
    <row r="52" spans="1:11" x14ac:dyDescent="0.25">
      <c r="B52" s="129">
        <v>4.54</v>
      </c>
      <c r="C52" s="15"/>
      <c r="D52" s="1375">
        <f t="shared" si="5"/>
        <v>0</v>
      </c>
      <c r="E52" s="1420"/>
      <c r="F52" s="1380">
        <f t="shared" si="7"/>
        <v>0</v>
      </c>
      <c r="G52" s="1079"/>
      <c r="H52" s="1080"/>
      <c r="I52" s="1421">
        <f t="shared" si="3"/>
        <v>3069.0400000000027</v>
      </c>
      <c r="J52" s="1422">
        <f t="shared" si="8"/>
        <v>676</v>
      </c>
      <c r="K52" s="583">
        <f t="shared" si="2"/>
        <v>0</v>
      </c>
    </row>
    <row r="53" spans="1:11" x14ac:dyDescent="0.25">
      <c r="B53" s="129">
        <v>4.54</v>
      </c>
      <c r="C53" s="15"/>
      <c r="D53" s="1375">
        <f t="shared" si="5"/>
        <v>0</v>
      </c>
      <c r="E53" s="1420"/>
      <c r="F53" s="1380">
        <f t="shared" si="7"/>
        <v>0</v>
      </c>
      <c r="G53" s="1079"/>
      <c r="H53" s="1080"/>
      <c r="I53" s="1421">
        <f t="shared" si="3"/>
        <v>3069.0400000000027</v>
      </c>
      <c r="J53" s="1422">
        <f t="shared" si="8"/>
        <v>676</v>
      </c>
      <c r="K53" s="583">
        <f t="shared" si="2"/>
        <v>0</v>
      </c>
    </row>
    <row r="54" spans="1:11" x14ac:dyDescent="0.25">
      <c r="B54" s="129">
        <v>4.54</v>
      </c>
      <c r="C54" s="15"/>
      <c r="D54" s="1375">
        <f t="shared" si="5"/>
        <v>0</v>
      </c>
      <c r="E54" s="1420"/>
      <c r="F54" s="1380">
        <f t="shared" si="7"/>
        <v>0</v>
      </c>
      <c r="G54" s="1079"/>
      <c r="H54" s="1080"/>
      <c r="I54" s="1421">
        <f t="shared" si="3"/>
        <v>3069.0400000000027</v>
      </c>
      <c r="J54" s="1422">
        <f t="shared" si="8"/>
        <v>676</v>
      </c>
      <c r="K54" s="583">
        <f t="shared" si="2"/>
        <v>0</v>
      </c>
    </row>
    <row r="55" spans="1:11" x14ac:dyDescent="0.25">
      <c r="A55" s="569"/>
      <c r="B55" s="129">
        <v>4.54</v>
      </c>
      <c r="C55" s="611"/>
      <c r="D55" s="1380">
        <f t="shared" si="5"/>
        <v>0</v>
      </c>
      <c r="E55" s="1423"/>
      <c r="F55" s="1380">
        <f t="shared" si="7"/>
        <v>0</v>
      </c>
      <c r="G55" s="1079"/>
      <c r="H55" s="1080"/>
      <c r="I55" s="1421">
        <f t="shared" si="3"/>
        <v>3069.0400000000027</v>
      </c>
      <c r="J55" s="1424">
        <f t="shared" si="8"/>
        <v>676</v>
      </c>
      <c r="K55" s="59">
        <f t="shared" si="2"/>
        <v>0</v>
      </c>
    </row>
    <row r="56" spans="1:11" x14ac:dyDescent="0.25">
      <c r="A56" s="582"/>
      <c r="B56" s="129">
        <v>4.54</v>
      </c>
      <c r="C56" s="611"/>
      <c r="D56" s="1380">
        <f t="shared" si="5"/>
        <v>0</v>
      </c>
      <c r="E56" s="1423"/>
      <c r="F56" s="1380">
        <f t="shared" si="7"/>
        <v>0</v>
      </c>
      <c r="G56" s="1079"/>
      <c r="H56" s="1080"/>
      <c r="I56" s="1421">
        <f t="shared" si="3"/>
        <v>3069.0400000000027</v>
      </c>
      <c r="J56" s="1424">
        <f t="shared" si="8"/>
        <v>676</v>
      </c>
      <c r="K56" s="59">
        <f t="shared" si="2"/>
        <v>0</v>
      </c>
    </row>
    <row r="57" spans="1:11" x14ac:dyDescent="0.25">
      <c r="B57" s="129">
        <v>4.54</v>
      </c>
      <c r="C57" s="15"/>
      <c r="D57" s="1375">
        <f t="shared" si="5"/>
        <v>0</v>
      </c>
      <c r="E57" s="1420"/>
      <c r="F57" s="1375">
        <f t="shared" si="7"/>
        <v>0</v>
      </c>
      <c r="G57" s="1377"/>
      <c r="H57" s="1378"/>
      <c r="I57" s="1421">
        <f t="shared" si="3"/>
        <v>3069.0400000000027</v>
      </c>
      <c r="J57" s="1424">
        <f t="shared" si="8"/>
        <v>676</v>
      </c>
      <c r="K57" s="59">
        <f t="shared" si="2"/>
        <v>0</v>
      </c>
    </row>
    <row r="58" spans="1:11" x14ac:dyDescent="0.25">
      <c r="B58" s="129">
        <v>4.54</v>
      </c>
      <c r="C58" s="15"/>
      <c r="D58" s="1375">
        <f t="shared" si="5"/>
        <v>0</v>
      </c>
      <c r="E58" s="1420"/>
      <c r="F58" s="1375">
        <f t="shared" si="7"/>
        <v>0</v>
      </c>
      <c r="G58" s="1377"/>
      <c r="H58" s="1378"/>
      <c r="I58" s="1421">
        <f t="shared" si="3"/>
        <v>3069.0400000000027</v>
      </c>
      <c r="J58" s="1424">
        <f t="shared" si="8"/>
        <v>676</v>
      </c>
      <c r="K58" s="59">
        <f t="shared" si="2"/>
        <v>0</v>
      </c>
    </row>
    <row r="59" spans="1:11" x14ac:dyDescent="0.25">
      <c r="B59" s="129">
        <v>4.54</v>
      </c>
      <c r="C59" s="15"/>
      <c r="D59" s="1375">
        <f t="shared" si="5"/>
        <v>0</v>
      </c>
      <c r="E59" s="1420"/>
      <c r="F59" s="1375">
        <f t="shared" si="7"/>
        <v>0</v>
      </c>
      <c r="G59" s="1377"/>
      <c r="H59" s="1378"/>
      <c r="I59" s="1421">
        <f t="shared" si="3"/>
        <v>3069.0400000000027</v>
      </c>
      <c r="J59" s="1424">
        <f t="shared" si="8"/>
        <v>676</v>
      </c>
      <c r="K59" s="59">
        <f t="shared" si="2"/>
        <v>0</v>
      </c>
    </row>
    <row r="60" spans="1:11" x14ac:dyDescent="0.25">
      <c r="B60" s="129">
        <v>4.54</v>
      </c>
      <c r="C60" s="15"/>
      <c r="D60" s="1375">
        <f t="shared" si="5"/>
        <v>0</v>
      </c>
      <c r="E60" s="1420"/>
      <c r="F60" s="1375">
        <f t="shared" si="7"/>
        <v>0</v>
      </c>
      <c r="G60" s="1377"/>
      <c r="H60" s="1378"/>
      <c r="I60" s="1421">
        <f t="shared" si="3"/>
        <v>3069.0400000000027</v>
      </c>
      <c r="J60" s="1424">
        <f t="shared" si="8"/>
        <v>676</v>
      </c>
      <c r="K60" s="59">
        <f t="shared" si="2"/>
        <v>0</v>
      </c>
    </row>
    <row r="61" spans="1:11" x14ac:dyDescent="0.25">
      <c r="B61" s="129">
        <v>4.54</v>
      </c>
      <c r="C61" s="15"/>
      <c r="D61" s="1375">
        <f t="shared" si="5"/>
        <v>0</v>
      </c>
      <c r="E61" s="1420"/>
      <c r="F61" s="1375">
        <f t="shared" si="7"/>
        <v>0</v>
      </c>
      <c r="G61" s="1377"/>
      <c r="H61" s="1378"/>
      <c r="I61" s="1421">
        <f t="shared" si="3"/>
        <v>3069.0400000000027</v>
      </c>
      <c r="J61" s="1424">
        <f t="shared" si="8"/>
        <v>676</v>
      </c>
      <c r="K61" s="59">
        <f t="shared" si="2"/>
        <v>0</v>
      </c>
    </row>
    <row r="62" spans="1:11" x14ac:dyDescent="0.25">
      <c r="B62" s="129">
        <v>4.54</v>
      </c>
      <c r="C62" s="15"/>
      <c r="D62" s="1375">
        <f t="shared" si="5"/>
        <v>0</v>
      </c>
      <c r="E62" s="1420"/>
      <c r="F62" s="1375">
        <f t="shared" si="7"/>
        <v>0</v>
      </c>
      <c r="G62" s="1377"/>
      <c r="H62" s="1378"/>
      <c r="I62" s="1421">
        <f t="shared" si="3"/>
        <v>3069.0400000000027</v>
      </c>
      <c r="J62" s="1424">
        <f t="shared" si="8"/>
        <v>676</v>
      </c>
      <c r="K62" s="59">
        <f t="shared" si="2"/>
        <v>0</v>
      </c>
    </row>
    <row r="63" spans="1:11" x14ac:dyDescent="0.25">
      <c r="B63" s="129">
        <v>4.54</v>
      </c>
      <c r="C63" s="15"/>
      <c r="D63" s="1375">
        <f t="shared" si="5"/>
        <v>0</v>
      </c>
      <c r="E63" s="1420"/>
      <c r="F63" s="1375">
        <f t="shared" si="7"/>
        <v>0</v>
      </c>
      <c r="G63" s="1377"/>
      <c r="H63" s="1378"/>
      <c r="I63" s="1421">
        <f t="shared" si="3"/>
        <v>3069.0400000000027</v>
      </c>
      <c r="J63" s="1424">
        <f t="shared" si="8"/>
        <v>676</v>
      </c>
      <c r="K63" s="59">
        <f t="shared" si="2"/>
        <v>0</v>
      </c>
    </row>
    <row r="64" spans="1:11" x14ac:dyDescent="0.25">
      <c r="B64" s="129">
        <v>4.54</v>
      </c>
      <c r="C64" s="15"/>
      <c r="D64" s="1375">
        <f t="shared" si="5"/>
        <v>0</v>
      </c>
      <c r="E64" s="1420"/>
      <c r="F64" s="1375">
        <f t="shared" si="7"/>
        <v>0</v>
      </c>
      <c r="G64" s="1377"/>
      <c r="H64" s="1378"/>
      <c r="I64" s="1421">
        <f t="shared" si="3"/>
        <v>3069.0400000000027</v>
      </c>
      <c r="J64" s="1424">
        <f t="shared" si="8"/>
        <v>676</v>
      </c>
      <c r="K64" s="59">
        <f t="shared" si="2"/>
        <v>0</v>
      </c>
    </row>
    <row r="65" spans="2:11" x14ac:dyDescent="0.25">
      <c r="B65" s="129">
        <v>4.54</v>
      </c>
      <c r="C65" s="15"/>
      <c r="D65" s="1375">
        <f t="shared" si="5"/>
        <v>0</v>
      </c>
      <c r="E65" s="1420"/>
      <c r="F65" s="1375">
        <f t="shared" si="7"/>
        <v>0</v>
      </c>
      <c r="G65" s="1377"/>
      <c r="H65" s="1378"/>
      <c r="I65" s="1421">
        <f t="shared" si="3"/>
        <v>3069.0400000000027</v>
      </c>
      <c r="J65" s="1424">
        <f t="shared" si="8"/>
        <v>676</v>
      </c>
      <c r="K65" s="59">
        <f t="shared" si="2"/>
        <v>0</v>
      </c>
    </row>
    <row r="66" spans="2:11" x14ac:dyDescent="0.25">
      <c r="B66" s="129">
        <v>4.54</v>
      </c>
      <c r="C66" s="15"/>
      <c r="D66" s="1375">
        <f t="shared" si="5"/>
        <v>0</v>
      </c>
      <c r="E66" s="1420"/>
      <c r="F66" s="1375">
        <f t="shared" si="7"/>
        <v>0</v>
      </c>
      <c r="G66" s="1377"/>
      <c r="H66" s="1378"/>
      <c r="I66" s="1421">
        <f t="shared" si="3"/>
        <v>3069.0400000000027</v>
      </c>
      <c r="J66" s="1424">
        <f t="shared" si="8"/>
        <v>676</v>
      </c>
      <c r="K66" s="59">
        <f t="shared" si="2"/>
        <v>0</v>
      </c>
    </row>
    <row r="67" spans="2:11" x14ac:dyDescent="0.25">
      <c r="B67" s="129">
        <v>4.54</v>
      </c>
      <c r="C67" s="15"/>
      <c r="D67" s="1375">
        <f t="shared" si="5"/>
        <v>0</v>
      </c>
      <c r="E67" s="1420"/>
      <c r="F67" s="1375">
        <f t="shared" si="7"/>
        <v>0</v>
      </c>
      <c r="G67" s="1377"/>
      <c r="H67" s="1378"/>
      <c r="I67" s="1421">
        <f t="shared" si="3"/>
        <v>3069.0400000000027</v>
      </c>
      <c r="J67" s="1424">
        <f t="shared" si="8"/>
        <v>676</v>
      </c>
      <c r="K67" s="59">
        <f t="shared" si="2"/>
        <v>0</v>
      </c>
    </row>
    <row r="68" spans="2:11" x14ac:dyDescent="0.25">
      <c r="B68" s="129">
        <v>4.54</v>
      </c>
      <c r="C68" s="15"/>
      <c r="D68" s="1375">
        <f t="shared" si="5"/>
        <v>0</v>
      </c>
      <c r="E68" s="1420"/>
      <c r="F68" s="1375">
        <f t="shared" si="7"/>
        <v>0</v>
      </c>
      <c r="G68" s="1377"/>
      <c r="H68" s="1378"/>
      <c r="I68" s="1421">
        <f t="shared" si="3"/>
        <v>3069.0400000000027</v>
      </c>
      <c r="J68" s="1424">
        <f t="shared" si="8"/>
        <v>676</v>
      </c>
      <c r="K68" s="59">
        <f t="shared" si="2"/>
        <v>0</v>
      </c>
    </row>
    <row r="69" spans="2:11" x14ac:dyDescent="0.25">
      <c r="B69" s="129">
        <v>4.54</v>
      </c>
      <c r="C69" s="15"/>
      <c r="D69" s="1375">
        <f t="shared" si="5"/>
        <v>0</v>
      </c>
      <c r="E69" s="1420"/>
      <c r="F69" s="1375">
        <f t="shared" si="7"/>
        <v>0</v>
      </c>
      <c r="G69" s="1377"/>
      <c r="H69" s="1378"/>
      <c r="I69" s="1421">
        <f t="shared" si="3"/>
        <v>3069.0400000000027</v>
      </c>
      <c r="J69" s="1424">
        <f t="shared" si="8"/>
        <v>676</v>
      </c>
      <c r="K69" s="59">
        <f t="shared" si="2"/>
        <v>0</v>
      </c>
    </row>
    <row r="70" spans="2:11" x14ac:dyDescent="0.25">
      <c r="B70" s="129">
        <v>4.54</v>
      </c>
      <c r="C70" s="15"/>
      <c r="D70" s="1375">
        <f t="shared" si="5"/>
        <v>0</v>
      </c>
      <c r="E70" s="1420"/>
      <c r="F70" s="1375">
        <f t="shared" si="7"/>
        <v>0</v>
      </c>
      <c r="G70" s="1377"/>
      <c r="H70" s="1378"/>
      <c r="I70" s="1421">
        <f t="shared" si="3"/>
        <v>3069.0400000000027</v>
      </c>
      <c r="J70" s="1424">
        <f t="shared" si="8"/>
        <v>676</v>
      </c>
      <c r="K70" s="59">
        <f t="shared" si="2"/>
        <v>0</v>
      </c>
    </row>
    <row r="71" spans="2:11" x14ac:dyDescent="0.25">
      <c r="B71" s="129">
        <v>4.54</v>
      </c>
      <c r="C71" s="15"/>
      <c r="D71" s="1375">
        <f t="shared" si="5"/>
        <v>0</v>
      </c>
      <c r="E71" s="1420"/>
      <c r="F71" s="1375">
        <f t="shared" si="7"/>
        <v>0</v>
      </c>
      <c r="G71" s="1377"/>
      <c r="H71" s="1378"/>
      <c r="I71" s="1421">
        <f t="shared" si="3"/>
        <v>3069.0400000000027</v>
      </c>
      <c r="J71" s="1424">
        <f t="shared" si="8"/>
        <v>676</v>
      </c>
      <c r="K71" s="59">
        <f t="shared" si="2"/>
        <v>0</v>
      </c>
    </row>
    <row r="72" spans="2:11" x14ac:dyDescent="0.25">
      <c r="B72" s="129">
        <v>4.54</v>
      </c>
      <c r="C72" s="15"/>
      <c r="D72" s="1375">
        <f t="shared" si="5"/>
        <v>0</v>
      </c>
      <c r="E72" s="1420"/>
      <c r="F72" s="1375">
        <f t="shared" si="7"/>
        <v>0</v>
      </c>
      <c r="G72" s="1377"/>
      <c r="H72" s="1378"/>
      <c r="I72" s="1421">
        <f t="shared" si="3"/>
        <v>3069.0400000000027</v>
      </c>
      <c r="J72" s="1424">
        <f t="shared" si="8"/>
        <v>676</v>
      </c>
      <c r="K72" s="59">
        <f t="shared" si="2"/>
        <v>0</v>
      </c>
    </row>
    <row r="73" spans="2:11" x14ac:dyDescent="0.25">
      <c r="B73" s="129">
        <v>4.54</v>
      </c>
      <c r="C73" s="15"/>
      <c r="D73" s="1375">
        <f t="shared" si="5"/>
        <v>0</v>
      </c>
      <c r="E73" s="1420"/>
      <c r="F73" s="1375">
        <f t="shared" si="7"/>
        <v>0</v>
      </c>
      <c r="G73" s="1377"/>
      <c r="H73" s="1378"/>
      <c r="I73" s="1421">
        <f t="shared" si="3"/>
        <v>3069.0400000000027</v>
      </c>
      <c r="J73" s="1424">
        <f t="shared" si="8"/>
        <v>676</v>
      </c>
      <c r="K73" s="59">
        <f t="shared" si="2"/>
        <v>0</v>
      </c>
    </row>
    <row r="74" spans="2:11" x14ac:dyDescent="0.25">
      <c r="B74" s="129">
        <v>4.54</v>
      </c>
      <c r="C74" s="15"/>
      <c r="D74" s="1375">
        <f t="shared" ref="D74:D109" si="9">C74*B74</f>
        <v>0</v>
      </c>
      <c r="E74" s="1420"/>
      <c r="F74" s="1375">
        <f t="shared" si="7"/>
        <v>0</v>
      </c>
      <c r="G74" s="1377"/>
      <c r="H74" s="1378"/>
      <c r="I74" s="1421">
        <f t="shared" si="3"/>
        <v>3069.0400000000027</v>
      </c>
      <c r="J74" s="1424">
        <f t="shared" si="8"/>
        <v>676</v>
      </c>
      <c r="K74" s="59">
        <f t="shared" si="2"/>
        <v>0</v>
      </c>
    </row>
    <row r="75" spans="2:11" x14ac:dyDescent="0.25">
      <c r="B75" s="129">
        <v>4.54</v>
      </c>
      <c r="C75" s="15"/>
      <c r="D75" s="1375">
        <f t="shared" si="9"/>
        <v>0</v>
      </c>
      <c r="E75" s="1420"/>
      <c r="F75" s="1375">
        <f t="shared" si="7"/>
        <v>0</v>
      </c>
      <c r="G75" s="1377"/>
      <c r="H75" s="1378"/>
      <c r="I75" s="1421">
        <f t="shared" si="3"/>
        <v>3069.0400000000027</v>
      </c>
      <c r="J75" s="1424">
        <f t="shared" si="8"/>
        <v>676</v>
      </c>
      <c r="K75" s="59">
        <f t="shared" si="2"/>
        <v>0</v>
      </c>
    </row>
    <row r="76" spans="2:11" x14ac:dyDescent="0.25">
      <c r="B76" s="129">
        <v>4.54</v>
      </c>
      <c r="C76" s="15"/>
      <c r="D76" s="1375">
        <f t="shared" si="9"/>
        <v>0</v>
      </c>
      <c r="E76" s="1420"/>
      <c r="F76" s="1375">
        <f t="shared" si="7"/>
        <v>0</v>
      </c>
      <c r="G76" s="1377"/>
      <c r="H76" s="1378"/>
      <c r="I76" s="1421">
        <f t="shared" ref="I76:I108" si="10">I75-F76</f>
        <v>3069.0400000000027</v>
      </c>
      <c r="J76" s="1424">
        <f t="shared" si="8"/>
        <v>676</v>
      </c>
      <c r="K76" s="59">
        <f t="shared" si="2"/>
        <v>0</v>
      </c>
    </row>
    <row r="77" spans="2:11" x14ac:dyDescent="0.25">
      <c r="B77" s="129">
        <v>4.54</v>
      </c>
      <c r="C77" s="15"/>
      <c r="D77" s="1375">
        <f t="shared" si="9"/>
        <v>0</v>
      </c>
      <c r="E77" s="1420"/>
      <c r="F77" s="1375">
        <f t="shared" si="7"/>
        <v>0</v>
      </c>
      <c r="G77" s="1377"/>
      <c r="H77" s="1378"/>
      <c r="I77" s="1421">
        <f t="shared" si="10"/>
        <v>3069.0400000000027</v>
      </c>
      <c r="J77" s="1424">
        <f t="shared" si="8"/>
        <v>676</v>
      </c>
      <c r="K77" s="59">
        <f t="shared" si="2"/>
        <v>0</v>
      </c>
    </row>
    <row r="78" spans="2:11" x14ac:dyDescent="0.25">
      <c r="B78" s="129">
        <v>4.54</v>
      </c>
      <c r="C78" s="15"/>
      <c r="D78" s="1375">
        <f t="shared" si="9"/>
        <v>0</v>
      </c>
      <c r="E78" s="1420"/>
      <c r="F78" s="1375">
        <f t="shared" si="7"/>
        <v>0</v>
      </c>
      <c r="G78" s="1377"/>
      <c r="H78" s="1378"/>
      <c r="I78" s="1421">
        <f t="shared" si="10"/>
        <v>3069.0400000000027</v>
      </c>
      <c r="J78" s="1424">
        <f t="shared" si="8"/>
        <v>676</v>
      </c>
      <c r="K78" s="59">
        <f t="shared" si="2"/>
        <v>0</v>
      </c>
    </row>
    <row r="79" spans="2:11" x14ac:dyDescent="0.25">
      <c r="B79" s="129">
        <v>4.54</v>
      </c>
      <c r="C79" s="15"/>
      <c r="D79" s="1375">
        <f t="shared" si="9"/>
        <v>0</v>
      </c>
      <c r="E79" s="1420"/>
      <c r="F79" s="1375">
        <f t="shared" si="7"/>
        <v>0</v>
      </c>
      <c r="G79" s="1377"/>
      <c r="H79" s="1378"/>
      <c r="I79" s="1421">
        <f t="shared" si="10"/>
        <v>3069.0400000000027</v>
      </c>
      <c r="J79" s="1424">
        <f t="shared" si="8"/>
        <v>676</v>
      </c>
      <c r="K79" s="59">
        <f t="shared" si="2"/>
        <v>0</v>
      </c>
    </row>
    <row r="80" spans="2:11" x14ac:dyDescent="0.25">
      <c r="B80" s="129">
        <v>4.54</v>
      </c>
      <c r="C80" s="15"/>
      <c r="D80" s="1375">
        <f t="shared" si="9"/>
        <v>0</v>
      </c>
      <c r="E80" s="1420"/>
      <c r="F80" s="1375">
        <f t="shared" si="7"/>
        <v>0</v>
      </c>
      <c r="G80" s="1377"/>
      <c r="H80" s="1378"/>
      <c r="I80" s="1421">
        <f t="shared" si="10"/>
        <v>3069.0400000000027</v>
      </c>
      <c r="J80" s="1424">
        <f t="shared" si="8"/>
        <v>676</v>
      </c>
      <c r="K80" s="59">
        <f t="shared" si="2"/>
        <v>0</v>
      </c>
    </row>
    <row r="81" spans="2:11" x14ac:dyDescent="0.25">
      <c r="B81" s="129">
        <v>4.54</v>
      </c>
      <c r="C81" s="15"/>
      <c r="D81" s="1375">
        <f t="shared" si="9"/>
        <v>0</v>
      </c>
      <c r="E81" s="1420"/>
      <c r="F81" s="1375">
        <f t="shared" si="7"/>
        <v>0</v>
      </c>
      <c r="G81" s="1377"/>
      <c r="H81" s="1378"/>
      <c r="I81" s="1421">
        <f t="shared" si="10"/>
        <v>3069.0400000000027</v>
      </c>
      <c r="J81" s="1424">
        <f t="shared" si="8"/>
        <v>676</v>
      </c>
      <c r="K81" s="59">
        <f t="shared" si="2"/>
        <v>0</v>
      </c>
    </row>
    <row r="82" spans="2:11" x14ac:dyDescent="0.25">
      <c r="B82" s="129">
        <v>4.54</v>
      </c>
      <c r="C82" s="15"/>
      <c r="D82" s="1375">
        <f t="shared" si="9"/>
        <v>0</v>
      </c>
      <c r="E82" s="1420"/>
      <c r="F82" s="1375">
        <f t="shared" si="7"/>
        <v>0</v>
      </c>
      <c r="G82" s="1377"/>
      <c r="H82" s="1378"/>
      <c r="I82" s="1421">
        <f t="shared" si="10"/>
        <v>3069.0400000000027</v>
      </c>
      <c r="J82" s="1424">
        <f t="shared" si="8"/>
        <v>676</v>
      </c>
      <c r="K82" s="59">
        <f t="shared" si="2"/>
        <v>0</v>
      </c>
    </row>
    <row r="83" spans="2:11" x14ac:dyDescent="0.25">
      <c r="B83" s="129">
        <v>4.54</v>
      </c>
      <c r="C83" s="15"/>
      <c r="D83" s="1375">
        <f t="shared" si="9"/>
        <v>0</v>
      </c>
      <c r="E83" s="1420"/>
      <c r="F83" s="1375">
        <f t="shared" si="7"/>
        <v>0</v>
      </c>
      <c r="G83" s="1377"/>
      <c r="H83" s="1378"/>
      <c r="I83" s="1421">
        <f t="shared" si="10"/>
        <v>3069.0400000000027</v>
      </c>
      <c r="J83" s="1424">
        <f t="shared" si="8"/>
        <v>676</v>
      </c>
      <c r="K83" s="59">
        <f t="shared" si="2"/>
        <v>0</v>
      </c>
    </row>
    <row r="84" spans="2:11" x14ac:dyDescent="0.25">
      <c r="B84" s="129">
        <v>4.54</v>
      </c>
      <c r="C84" s="15"/>
      <c r="D84" s="1375">
        <f t="shared" si="9"/>
        <v>0</v>
      </c>
      <c r="E84" s="1420"/>
      <c r="F84" s="1375">
        <f t="shared" si="7"/>
        <v>0</v>
      </c>
      <c r="G84" s="1377"/>
      <c r="H84" s="1378"/>
      <c r="I84" s="1421">
        <f t="shared" si="10"/>
        <v>3069.0400000000027</v>
      </c>
      <c r="J84" s="1424">
        <f t="shared" si="8"/>
        <v>676</v>
      </c>
      <c r="K84" s="59">
        <f t="shared" si="2"/>
        <v>0</v>
      </c>
    </row>
    <row r="85" spans="2:11" x14ac:dyDescent="0.25">
      <c r="B85" s="129">
        <v>4.54</v>
      </c>
      <c r="C85" s="15"/>
      <c r="D85" s="1375">
        <f t="shared" si="9"/>
        <v>0</v>
      </c>
      <c r="E85" s="1420"/>
      <c r="F85" s="1375">
        <f t="shared" si="7"/>
        <v>0</v>
      </c>
      <c r="G85" s="1377"/>
      <c r="H85" s="1378"/>
      <c r="I85" s="1421">
        <f t="shared" si="10"/>
        <v>3069.0400000000027</v>
      </c>
      <c r="J85" s="1424">
        <f t="shared" si="8"/>
        <v>676</v>
      </c>
      <c r="K85" s="59">
        <f t="shared" si="2"/>
        <v>0</v>
      </c>
    </row>
    <row r="86" spans="2:11" x14ac:dyDescent="0.25">
      <c r="B86" s="129">
        <v>4.54</v>
      </c>
      <c r="C86" s="15"/>
      <c r="D86" s="1375">
        <f t="shared" si="9"/>
        <v>0</v>
      </c>
      <c r="E86" s="1420"/>
      <c r="F86" s="1375">
        <f t="shared" si="7"/>
        <v>0</v>
      </c>
      <c r="G86" s="1377"/>
      <c r="H86" s="1378"/>
      <c r="I86" s="1421">
        <f t="shared" si="10"/>
        <v>3069.0400000000027</v>
      </c>
      <c r="J86" s="1424">
        <f t="shared" si="8"/>
        <v>676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1375">
        <f t="shared" si="9"/>
        <v>0</v>
      </c>
      <c r="E87" s="1420"/>
      <c r="F87" s="1375">
        <f t="shared" si="7"/>
        <v>0</v>
      </c>
      <c r="G87" s="1377"/>
      <c r="H87" s="1378"/>
      <c r="I87" s="1421">
        <f t="shared" si="10"/>
        <v>3069.0400000000027</v>
      </c>
      <c r="J87" s="1424">
        <f t="shared" si="8"/>
        <v>676</v>
      </c>
      <c r="K87" s="59">
        <f t="shared" si="11"/>
        <v>0</v>
      </c>
    </row>
    <row r="88" spans="2:11" x14ac:dyDescent="0.25">
      <c r="B88" s="129">
        <v>4.54</v>
      </c>
      <c r="C88" s="15"/>
      <c r="D88" s="1375">
        <f t="shared" si="9"/>
        <v>0</v>
      </c>
      <c r="E88" s="1420"/>
      <c r="F88" s="1375">
        <f t="shared" si="7"/>
        <v>0</v>
      </c>
      <c r="G88" s="1377"/>
      <c r="H88" s="1378"/>
      <c r="I88" s="1421">
        <f t="shared" si="10"/>
        <v>3069.0400000000027</v>
      </c>
      <c r="J88" s="1424">
        <f t="shared" si="8"/>
        <v>676</v>
      </c>
      <c r="K88" s="59">
        <f t="shared" si="11"/>
        <v>0</v>
      </c>
    </row>
    <row r="89" spans="2:11" x14ac:dyDescent="0.25">
      <c r="B89" s="129">
        <v>4.54</v>
      </c>
      <c r="C89" s="15"/>
      <c r="D89" s="1375">
        <f t="shared" si="9"/>
        <v>0</v>
      </c>
      <c r="E89" s="1420"/>
      <c r="F89" s="1375">
        <f t="shared" si="7"/>
        <v>0</v>
      </c>
      <c r="G89" s="1377"/>
      <c r="H89" s="1378"/>
      <c r="I89" s="1421">
        <f t="shared" si="10"/>
        <v>3069.0400000000027</v>
      </c>
      <c r="J89" s="1424">
        <f t="shared" si="8"/>
        <v>676</v>
      </c>
      <c r="K89" s="59">
        <f t="shared" si="11"/>
        <v>0</v>
      </c>
    </row>
    <row r="90" spans="2:11" x14ac:dyDescent="0.25">
      <c r="B90" s="129">
        <v>4.54</v>
      </c>
      <c r="C90" s="15"/>
      <c r="D90" s="1375">
        <f t="shared" si="9"/>
        <v>0</v>
      </c>
      <c r="E90" s="1420"/>
      <c r="F90" s="1375">
        <f t="shared" si="7"/>
        <v>0</v>
      </c>
      <c r="G90" s="1377"/>
      <c r="H90" s="1378"/>
      <c r="I90" s="1421">
        <f t="shared" si="10"/>
        <v>3069.0400000000027</v>
      </c>
      <c r="J90" s="1424">
        <f t="shared" si="8"/>
        <v>676</v>
      </c>
      <c r="K90" s="59">
        <f t="shared" si="11"/>
        <v>0</v>
      </c>
    </row>
    <row r="91" spans="2:11" x14ac:dyDescent="0.25">
      <c r="B91" s="129">
        <v>4.54</v>
      </c>
      <c r="C91" s="15"/>
      <c r="D91" s="1375">
        <f t="shared" si="9"/>
        <v>0</v>
      </c>
      <c r="E91" s="1420"/>
      <c r="F91" s="1375">
        <f t="shared" si="7"/>
        <v>0</v>
      </c>
      <c r="G91" s="1377"/>
      <c r="H91" s="1378"/>
      <c r="I91" s="1421">
        <f t="shared" si="10"/>
        <v>3069.0400000000027</v>
      </c>
      <c r="J91" s="1424">
        <f t="shared" si="8"/>
        <v>676</v>
      </c>
      <c r="K91" s="59">
        <f t="shared" si="11"/>
        <v>0</v>
      </c>
    </row>
    <row r="92" spans="2:11" x14ac:dyDescent="0.25">
      <c r="B92" s="129">
        <v>4.54</v>
      </c>
      <c r="C92" s="15"/>
      <c r="D92" s="1375">
        <f t="shared" si="9"/>
        <v>0</v>
      </c>
      <c r="E92" s="1420"/>
      <c r="F92" s="1375">
        <f t="shared" si="7"/>
        <v>0</v>
      </c>
      <c r="G92" s="1377"/>
      <c r="H92" s="1378"/>
      <c r="I92" s="1421">
        <f t="shared" si="10"/>
        <v>3069.0400000000027</v>
      </c>
      <c r="J92" s="1424">
        <f t="shared" si="8"/>
        <v>676</v>
      </c>
      <c r="K92" s="59">
        <f t="shared" si="11"/>
        <v>0</v>
      </c>
    </row>
    <row r="93" spans="2:11" x14ac:dyDescent="0.25">
      <c r="B93" s="129">
        <v>4.54</v>
      </c>
      <c r="C93" s="15"/>
      <c r="D93" s="1375">
        <f t="shared" si="9"/>
        <v>0</v>
      </c>
      <c r="E93" s="1420"/>
      <c r="F93" s="1375">
        <f t="shared" si="7"/>
        <v>0</v>
      </c>
      <c r="G93" s="1377"/>
      <c r="H93" s="1378"/>
      <c r="I93" s="1421">
        <f t="shared" si="10"/>
        <v>3069.0400000000027</v>
      </c>
      <c r="J93" s="1424">
        <f t="shared" si="8"/>
        <v>676</v>
      </c>
      <c r="K93" s="59">
        <f t="shared" si="11"/>
        <v>0</v>
      </c>
    </row>
    <row r="94" spans="2:11" x14ac:dyDescent="0.25">
      <c r="B94" s="129">
        <v>4.54</v>
      </c>
      <c r="C94" s="15"/>
      <c r="D94" s="1375">
        <f t="shared" si="9"/>
        <v>0</v>
      </c>
      <c r="E94" s="1420"/>
      <c r="F94" s="1375">
        <f t="shared" si="7"/>
        <v>0</v>
      </c>
      <c r="G94" s="1377"/>
      <c r="H94" s="1378"/>
      <c r="I94" s="1421">
        <f t="shared" si="10"/>
        <v>3069.0400000000027</v>
      </c>
      <c r="J94" s="1424">
        <f t="shared" si="8"/>
        <v>676</v>
      </c>
      <c r="K94" s="59">
        <f t="shared" si="11"/>
        <v>0</v>
      </c>
    </row>
    <row r="95" spans="2:11" x14ac:dyDescent="0.25">
      <c r="B95" s="129">
        <v>4.54</v>
      </c>
      <c r="C95" s="15"/>
      <c r="D95" s="1375">
        <f t="shared" si="9"/>
        <v>0</v>
      </c>
      <c r="E95" s="1420"/>
      <c r="F95" s="1375">
        <f t="shared" si="7"/>
        <v>0</v>
      </c>
      <c r="G95" s="1377"/>
      <c r="H95" s="1378"/>
      <c r="I95" s="1421">
        <f t="shared" si="10"/>
        <v>3069.0400000000027</v>
      </c>
      <c r="J95" s="1424">
        <f t="shared" si="8"/>
        <v>676</v>
      </c>
      <c r="K95" s="59">
        <f t="shared" si="11"/>
        <v>0</v>
      </c>
    </row>
    <row r="96" spans="2:11" x14ac:dyDescent="0.25">
      <c r="B96" s="129">
        <v>4.54</v>
      </c>
      <c r="C96" s="15"/>
      <c r="D96" s="1375">
        <f t="shared" si="9"/>
        <v>0</v>
      </c>
      <c r="E96" s="1420"/>
      <c r="F96" s="1375">
        <f t="shared" si="7"/>
        <v>0</v>
      </c>
      <c r="G96" s="1377"/>
      <c r="H96" s="1378"/>
      <c r="I96" s="1421">
        <f t="shared" si="10"/>
        <v>3069.0400000000027</v>
      </c>
      <c r="J96" s="1424">
        <f t="shared" si="8"/>
        <v>676</v>
      </c>
      <c r="K96" s="59">
        <f t="shared" si="11"/>
        <v>0</v>
      </c>
    </row>
    <row r="97" spans="2:11" x14ac:dyDescent="0.25">
      <c r="B97" s="129">
        <v>4.54</v>
      </c>
      <c r="C97" s="15"/>
      <c r="D97" s="1375">
        <f t="shared" si="9"/>
        <v>0</v>
      </c>
      <c r="E97" s="1420"/>
      <c r="F97" s="1375">
        <f t="shared" si="7"/>
        <v>0</v>
      </c>
      <c r="G97" s="1377"/>
      <c r="H97" s="1378"/>
      <c r="I97" s="1421">
        <f t="shared" si="10"/>
        <v>3069.0400000000027</v>
      </c>
      <c r="J97" s="1424">
        <f t="shared" si="8"/>
        <v>676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41">
        <f t="shared" si="10"/>
        <v>3069.0400000000027</v>
      </c>
      <c r="J98" s="1209">
        <f t="shared" si="8"/>
        <v>676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41">
        <f t="shared" si="10"/>
        <v>3069.0400000000027</v>
      </c>
      <c r="J99" s="1209">
        <f t="shared" si="8"/>
        <v>676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41">
        <f t="shared" si="10"/>
        <v>3069.0400000000027</v>
      </c>
      <c r="J100" s="1209">
        <f t="shared" si="8"/>
        <v>676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41">
        <f t="shared" si="10"/>
        <v>3069.0400000000027</v>
      </c>
      <c r="J101" s="1209">
        <f t="shared" si="8"/>
        <v>676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41">
        <f t="shared" si="10"/>
        <v>3069.0400000000027</v>
      </c>
      <c r="J102" s="1209">
        <f t="shared" si="8"/>
        <v>676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41">
        <f t="shared" si="10"/>
        <v>3069.0400000000027</v>
      </c>
      <c r="J103" s="1209">
        <f t="shared" si="8"/>
        <v>676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41">
        <f t="shared" si="10"/>
        <v>3069.0400000000027</v>
      </c>
      <c r="J104" s="1209">
        <f t="shared" si="8"/>
        <v>676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41">
        <f t="shared" si="10"/>
        <v>3069.0400000000027</v>
      </c>
      <c r="J105" s="1209">
        <f t="shared" si="8"/>
        <v>676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41">
        <f t="shared" si="10"/>
        <v>3069.0400000000027</v>
      </c>
      <c r="J106" s="1209">
        <f t="shared" si="8"/>
        <v>676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41">
        <f t="shared" si="10"/>
        <v>3069.0400000000027</v>
      </c>
      <c r="J107" s="1209">
        <f t="shared" si="8"/>
        <v>676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41">
        <f t="shared" si="10"/>
        <v>3069.0400000000027</v>
      </c>
      <c r="J108" s="1209">
        <f t="shared" ref="J108" si="12">J107-C108</f>
        <v>676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85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209"/>
    </row>
    <row r="110" spans="2:11" ht="15.75" thickTop="1" x14ac:dyDescent="0.25">
      <c r="C110" s="15">
        <f>SUM(C10:C109)</f>
        <v>880</v>
      </c>
      <c r="D110" s="6">
        <f>SUM(D10:D109)</f>
        <v>3995.1999999999994</v>
      </c>
      <c r="E110" s="13"/>
      <c r="F110" s="6">
        <f>SUM(F10:F109)</f>
        <v>3995.1999999999994</v>
      </c>
      <c r="G110" s="31"/>
      <c r="H110" s="17"/>
      <c r="I110" s="128"/>
      <c r="J110" s="1209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209"/>
    </row>
    <row r="112" spans="2:11" x14ac:dyDescent="0.25">
      <c r="C112" s="50" t="s">
        <v>4</v>
      </c>
      <c r="D112" s="196">
        <f>F4+F5-C110+F6+F8</f>
        <v>15</v>
      </c>
      <c r="E112" s="40"/>
      <c r="F112" s="6"/>
      <c r="G112" s="31"/>
      <c r="H112" s="17"/>
      <c r="I112" s="128"/>
      <c r="J112" s="1209"/>
    </row>
    <row r="113" spans="3:10" x14ac:dyDescent="0.25">
      <c r="C113" s="1521" t="s">
        <v>19</v>
      </c>
      <c r="D113" s="1522"/>
      <c r="E113" s="39">
        <f>E4+E5-F110+E6+E8</f>
        <v>68.100000000001046</v>
      </c>
      <c r="F113" s="6"/>
      <c r="G113" s="6"/>
      <c r="H113" s="17"/>
      <c r="I113" s="128"/>
      <c r="J113" s="1209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209"/>
    </row>
    <row r="115" spans="3:10" x14ac:dyDescent="0.25">
      <c r="C115" s="15"/>
      <c r="D115" s="6"/>
      <c r="E115" s="13"/>
      <c r="F115" s="6"/>
      <c r="G115" s="31"/>
      <c r="H115" s="17"/>
      <c r="I115" s="128"/>
      <c r="J115" s="1209"/>
    </row>
    <row r="116" spans="3:10" x14ac:dyDescent="0.25">
      <c r="I116" s="128"/>
      <c r="J116" s="1209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66"/>
      <c r="B5" s="1466"/>
      <c r="C5" s="359"/>
      <c r="D5" s="566"/>
      <c r="E5" s="696"/>
      <c r="F5" s="651"/>
      <c r="G5" s="5"/>
    </row>
    <row r="6" spans="1:9" x14ac:dyDescent="0.25">
      <c r="A6" s="1466"/>
      <c r="B6" s="1466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33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461" t="s">
        <v>320</v>
      </c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965"/>
      <c r="G4" s="965"/>
    </row>
    <row r="5" spans="1:10" ht="15.75" customHeight="1" x14ac:dyDescent="0.25">
      <c r="A5" s="1558" t="s">
        <v>332</v>
      </c>
      <c r="B5" s="1479" t="s">
        <v>108</v>
      </c>
      <c r="C5" s="870">
        <v>61</v>
      </c>
      <c r="D5" s="871">
        <v>45175</v>
      </c>
      <c r="E5" s="872">
        <v>492.78</v>
      </c>
      <c r="F5" s="133">
        <v>20</v>
      </c>
      <c r="G5" s="548">
        <f>F46</f>
        <v>0</v>
      </c>
      <c r="H5" s="134">
        <f>E4+E5-G5+E6+E7</f>
        <v>492.78</v>
      </c>
    </row>
    <row r="6" spans="1:10" ht="15.75" thickBot="1" x14ac:dyDescent="0.3">
      <c r="A6" s="1560"/>
      <c r="B6" s="1479"/>
      <c r="C6" s="190"/>
      <c r="D6" s="145"/>
      <c r="E6" s="102"/>
      <c r="F6" s="965"/>
    </row>
    <row r="7" spans="1:10" ht="15.75" customHeight="1" thickBot="1" x14ac:dyDescent="0.3">
      <c r="B7" s="12"/>
      <c r="C7" s="190"/>
      <c r="D7" s="145"/>
      <c r="E7" s="102"/>
      <c r="F7" s="965"/>
      <c r="I7" s="1523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24"/>
    </row>
    <row r="9" spans="1:10" ht="15.75" thickTop="1" x14ac:dyDescent="0.25">
      <c r="A9" s="965"/>
      <c r="B9" s="707">
        <f>F4++F5+F6+F7-C9</f>
        <v>20</v>
      </c>
      <c r="C9" s="611"/>
      <c r="D9" s="550">
        <v>0</v>
      </c>
      <c r="E9" s="632">
        <v>0</v>
      </c>
      <c r="F9" s="553">
        <f>D9</f>
        <v>0</v>
      </c>
      <c r="G9" s="551"/>
      <c r="H9" s="552"/>
      <c r="I9" s="1053">
        <f>E4+E5+E6+E7-F9</f>
        <v>492.78</v>
      </c>
      <c r="J9" s="582"/>
    </row>
    <row r="10" spans="1:10" x14ac:dyDescent="0.25">
      <c r="B10" s="707">
        <f>B9-C10</f>
        <v>20</v>
      </c>
      <c r="C10" s="611"/>
      <c r="D10" s="550"/>
      <c r="E10" s="632"/>
      <c r="F10" s="553">
        <f t="shared" ref="F10:F44" si="0">D10</f>
        <v>0</v>
      </c>
      <c r="G10" s="551"/>
      <c r="H10" s="552"/>
      <c r="I10" s="1053">
        <f>I9-F10</f>
        <v>492.78</v>
      </c>
      <c r="J10" s="582"/>
    </row>
    <row r="11" spans="1:10" x14ac:dyDescent="0.25">
      <c r="A11" s="54" t="s">
        <v>32</v>
      </c>
      <c r="B11" s="707">
        <f t="shared" ref="B11:B45" si="1">B10-C11</f>
        <v>20</v>
      </c>
      <c r="C11" s="611"/>
      <c r="D11" s="550"/>
      <c r="E11" s="632"/>
      <c r="F11" s="553">
        <f t="shared" si="0"/>
        <v>0</v>
      </c>
      <c r="G11" s="551"/>
      <c r="H11" s="552"/>
      <c r="I11" s="1053">
        <f t="shared" ref="I11:I45" si="2">I10-F11</f>
        <v>492.78</v>
      </c>
      <c r="J11" s="582"/>
    </row>
    <row r="12" spans="1:10" x14ac:dyDescent="0.25">
      <c r="A12" s="84"/>
      <c r="B12" s="707">
        <f t="shared" si="1"/>
        <v>20</v>
      </c>
      <c r="C12" s="611"/>
      <c r="D12" s="550"/>
      <c r="E12" s="632"/>
      <c r="F12" s="553">
        <f t="shared" si="0"/>
        <v>0</v>
      </c>
      <c r="G12" s="551"/>
      <c r="H12" s="552"/>
      <c r="I12" s="1053">
        <f t="shared" si="2"/>
        <v>492.78</v>
      </c>
      <c r="J12" s="582"/>
    </row>
    <row r="13" spans="1:10" x14ac:dyDescent="0.25">
      <c r="B13" s="707">
        <f t="shared" si="1"/>
        <v>20</v>
      </c>
      <c r="C13" s="611"/>
      <c r="D13" s="550"/>
      <c r="E13" s="632"/>
      <c r="F13" s="553">
        <f t="shared" si="0"/>
        <v>0</v>
      </c>
      <c r="G13" s="551"/>
      <c r="H13" s="552"/>
      <c r="I13" s="1053">
        <f t="shared" si="2"/>
        <v>492.78</v>
      </c>
      <c r="J13" s="582"/>
    </row>
    <row r="14" spans="1:10" x14ac:dyDescent="0.25">
      <c r="A14" s="54" t="s">
        <v>33</v>
      </c>
      <c r="B14" s="707">
        <f t="shared" si="1"/>
        <v>20</v>
      </c>
      <c r="C14" s="611"/>
      <c r="D14" s="550"/>
      <c r="E14" s="632"/>
      <c r="F14" s="553">
        <f t="shared" si="0"/>
        <v>0</v>
      </c>
      <c r="G14" s="551"/>
      <c r="H14" s="552"/>
      <c r="I14" s="1053">
        <f t="shared" si="2"/>
        <v>492.78</v>
      </c>
      <c r="J14" s="582"/>
    </row>
    <row r="15" spans="1:10" x14ac:dyDescent="0.25">
      <c r="B15" s="707">
        <f t="shared" si="1"/>
        <v>20</v>
      </c>
      <c r="C15" s="611"/>
      <c r="D15" s="550"/>
      <c r="E15" s="632"/>
      <c r="F15" s="553">
        <f t="shared" si="0"/>
        <v>0</v>
      </c>
      <c r="G15" s="551"/>
      <c r="H15" s="552"/>
      <c r="I15" s="1053">
        <f t="shared" si="2"/>
        <v>492.78</v>
      </c>
      <c r="J15" s="582"/>
    </row>
    <row r="16" spans="1:10" x14ac:dyDescent="0.25">
      <c r="B16" s="707">
        <f t="shared" si="1"/>
        <v>20</v>
      </c>
      <c r="C16" s="611"/>
      <c r="D16" s="550"/>
      <c r="E16" s="632"/>
      <c r="F16" s="553">
        <f t="shared" si="0"/>
        <v>0</v>
      </c>
      <c r="G16" s="551"/>
      <c r="H16" s="552"/>
      <c r="I16" s="1053">
        <f t="shared" si="2"/>
        <v>492.78</v>
      </c>
      <c r="J16" s="582"/>
    </row>
    <row r="17" spans="2:10" x14ac:dyDescent="0.25">
      <c r="B17" s="707">
        <f t="shared" si="1"/>
        <v>20</v>
      </c>
      <c r="C17" s="611"/>
      <c r="D17" s="550"/>
      <c r="E17" s="632"/>
      <c r="F17" s="553">
        <f t="shared" si="0"/>
        <v>0</v>
      </c>
      <c r="G17" s="551"/>
      <c r="H17" s="552"/>
      <c r="I17" s="1053">
        <f t="shared" si="2"/>
        <v>492.78</v>
      </c>
      <c r="J17" s="582"/>
    </row>
    <row r="18" spans="2:10" x14ac:dyDescent="0.25">
      <c r="B18" s="707">
        <f t="shared" si="1"/>
        <v>20</v>
      </c>
      <c r="C18" s="611"/>
      <c r="D18" s="550"/>
      <c r="E18" s="632"/>
      <c r="F18" s="553">
        <f t="shared" si="0"/>
        <v>0</v>
      </c>
      <c r="G18" s="551"/>
      <c r="H18" s="552"/>
      <c r="I18" s="1053">
        <f t="shared" si="2"/>
        <v>492.78</v>
      </c>
      <c r="J18" s="582"/>
    </row>
    <row r="19" spans="2:10" x14ac:dyDescent="0.25">
      <c r="B19" s="707">
        <f t="shared" si="1"/>
        <v>20</v>
      </c>
      <c r="C19" s="611"/>
      <c r="D19" s="550"/>
      <c r="E19" s="632"/>
      <c r="F19" s="553">
        <f t="shared" si="0"/>
        <v>0</v>
      </c>
      <c r="G19" s="551"/>
      <c r="H19" s="552"/>
      <c r="I19" s="1053">
        <f t="shared" si="2"/>
        <v>492.78</v>
      </c>
      <c r="J19" s="582"/>
    </row>
    <row r="20" spans="2:10" x14ac:dyDescent="0.25">
      <c r="B20" s="707">
        <f t="shared" si="1"/>
        <v>20</v>
      </c>
      <c r="C20" s="611"/>
      <c r="D20" s="550"/>
      <c r="E20" s="632"/>
      <c r="F20" s="553">
        <f t="shared" si="0"/>
        <v>0</v>
      </c>
      <c r="G20" s="551"/>
      <c r="H20" s="552"/>
      <c r="I20" s="1053">
        <f t="shared" si="2"/>
        <v>492.78</v>
      </c>
      <c r="J20" s="582"/>
    </row>
    <row r="21" spans="2:10" x14ac:dyDescent="0.25">
      <c r="B21" s="707">
        <f t="shared" si="1"/>
        <v>20</v>
      </c>
      <c r="C21" s="611"/>
      <c r="D21" s="550"/>
      <c r="E21" s="632"/>
      <c r="F21" s="553">
        <f t="shared" si="0"/>
        <v>0</v>
      </c>
      <c r="G21" s="551"/>
      <c r="H21" s="552"/>
      <c r="I21" s="1053">
        <f t="shared" si="2"/>
        <v>492.78</v>
      </c>
      <c r="J21" s="582"/>
    </row>
    <row r="22" spans="2:10" x14ac:dyDescent="0.25">
      <c r="B22" s="707">
        <f t="shared" si="1"/>
        <v>20</v>
      </c>
      <c r="C22" s="611"/>
      <c r="D22" s="550"/>
      <c r="E22" s="632"/>
      <c r="F22" s="553">
        <f t="shared" si="0"/>
        <v>0</v>
      </c>
      <c r="G22" s="551"/>
      <c r="H22" s="552"/>
      <c r="I22" s="1053">
        <f t="shared" si="2"/>
        <v>492.78</v>
      </c>
      <c r="J22" s="582"/>
    </row>
    <row r="23" spans="2:10" x14ac:dyDescent="0.25">
      <c r="B23" s="707">
        <f t="shared" si="1"/>
        <v>20</v>
      </c>
      <c r="C23" s="611"/>
      <c r="D23" s="550"/>
      <c r="E23" s="632"/>
      <c r="F23" s="553">
        <f t="shared" si="0"/>
        <v>0</v>
      </c>
      <c r="G23" s="551"/>
      <c r="H23" s="552"/>
      <c r="I23" s="1053">
        <f t="shared" si="2"/>
        <v>492.78</v>
      </c>
      <c r="J23" s="582"/>
    </row>
    <row r="24" spans="2:10" x14ac:dyDescent="0.25">
      <c r="B24" s="707">
        <f t="shared" si="1"/>
        <v>20</v>
      </c>
      <c r="C24" s="611"/>
      <c r="D24" s="550"/>
      <c r="E24" s="632"/>
      <c r="F24" s="553">
        <f t="shared" si="0"/>
        <v>0</v>
      </c>
      <c r="G24" s="551"/>
      <c r="H24" s="552"/>
      <c r="I24" s="1053">
        <f t="shared" si="2"/>
        <v>492.78</v>
      </c>
      <c r="J24" s="582"/>
    </row>
    <row r="25" spans="2:10" x14ac:dyDescent="0.25">
      <c r="B25" s="707">
        <f t="shared" si="1"/>
        <v>20</v>
      </c>
      <c r="C25" s="611"/>
      <c r="D25" s="550"/>
      <c r="E25" s="632"/>
      <c r="F25" s="553">
        <f t="shared" si="0"/>
        <v>0</v>
      </c>
      <c r="G25" s="551"/>
      <c r="H25" s="552"/>
      <c r="I25" s="1053">
        <f t="shared" si="2"/>
        <v>492.78</v>
      </c>
      <c r="J25" s="582"/>
    </row>
    <row r="26" spans="2:10" x14ac:dyDescent="0.25">
      <c r="B26" s="707">
        <f t="shared" si="1"/>
        <v>20</v>
      </c>
      <c r="C26" s="611"/>
      <c r="D26" s="550"/>
      <c r="E26" s="632"/>
      <c r="F26" s="553">
        <f t="shared" si="0"/>
        <v>0</v>
      </c>
      <c r="G26" s="551"/>
      <c r="H26" s="552"/>
      <c r="I26" s="1053">
        <f t="shared" si="2"/>
        <v>492.78</v>
      </c>
      <c r="J26" s="582"/>
    </row>
    <row r="27" spans="2:10" x14ac:dyDescent="0.25">
      <c r="B27" s="707">
        <f t="shared" si="1"/>
        <v>20</v>
      </c>
      <c r="C27" s="611"/>
      <c r="D27" s="550"/>
      <c r="E27" s="632"/>
      <c r="F27" s="553">
        <f t="shared" si="0"/>
        <v>0</v>
      </c>
      <c r="G27" s="551"/>
      <c r="H27" s="552"/>
      <c r="I27" s="1053">
        <f t="shared" si="2"/>
        <v>492.78</v>
      </c>
    </row>
    <row r="28" spans="2:10" x14ac:dyDescent="0.25">
      <c r="B28" s="707">
        <f t="shared" si="1"/>
        <v>20</v>
      </c>
      <c r="C28" s="611"/>
      <c r="D28" s="553"/>
      <c r="E28" s="632"/>
      <c r="F28" s="553">
        <f t="shared" si="0"/>
        <v>0</v>
      </c>
      <c r="G28" s="551"/>
      <c r="H28" s="552"/>
      <c r="I28" s="1053">
        <f t="shared" si="2"/>
        <v>492.78</v>
      </c>
    </row>
    <row r="29" spans="2:10" x14ac:dyDescent="0.25">
      <c r="B29" s="707">
        <f t="shared" si="1"/>
        <v>20</v>
      </c>
      <c r="C29" s="611"/>
      <c r="D29" s="553"/>
      <c r="E29" s="632"/>
      <c r="F29" s="553">
        <f t="shared" si="0"/>
        <v>0</v>
      </c>
      <c r="G29" s="551"/>
      <c r="H29" s="552"/>
      <c r="I29" s="1053">
        <f t="shared" si="2"/>
        <v>492.78</v>
      </c>
    </row>
    <row r="30" spans="2:10" x14ac:dyDescent="0.25">
      <c r="B30" s="707">
        <f t="shared" si="1"/>
        <v>20</v>
      </c>
      <c r="C30" s="611"/>
      <c r="D30" s="553"/>
      <c r="E30" s="632"/>
      <c r="F30" s="553">
        <f t="shared" si="0"/>
        <v>0</v>
      </c>
      <c r="G30" s="551"/>
      <c r="H30" s="552"/>
      <c r="I30" s="1053">
        <f t="shared" si="2"/>
        <v>492.78</v>
      </c>
    </row>
    <row r="31" spans="2:10" x14ac:dyDescent="0.25">
      <c r="B31" s="707">
        <f t="shared" si="1"/>
        <v>20</v>
      </c>
      <c r="C31" s="611"/>
      <c r="D31" s="553"/>
      <c r="E31" s="632"/>
      <c r="F31" s="553">
        <f t="shared" si="0"/>
        <v>0</v>
      </c>
      <c r="G31" s="551"/>
      <c r="H31" s="552"/>
      <c r="I31" s="1053">
        <f t="shared" si="2"/>
        <v>492.78</v>
      </c>
    </row>
    <row r="32" spans="2:10" x14ac:dyDescent="0.25">
      <c r="B32" s="707">
        <f t="shared" si="1"/>
        <v>20</v>
      </c>
      <c r="C32" s="611"/>
      <c r="D32" s="553"/>
      <c r="E32" s="632"/>
      <c r="F32" s="553">
        <f t="shared" si="0"/>
        <v>0</v>
      </c>
      <c r="G32" s="551"/>
      <c r="H32" s="552"/>
      <c r="I32" s="1053">
        <f t="shared" si="2"/>
        <v>492.78</v>
      </c>
    </row>
    <row r="33" spans="2:9" x14ac:dyDescent="0.25">
      <c r="B33" s="707">
        <f t="shared" si="1"/>
        <v>20</v>
      </c>
      <c r="C33" s="611"/>
      <c r="D33" s="553"/>
      <c r="E33" s="632"/>
      <c r="F33" s="553">
        <f t="shared" si="0"/>
        <v>0</v>
      </c>
      <c r="G33" s="551"/>
      <c r="H33" s="552"/>
      <c r="I33" s="1053">
        <f t="shared" si="2"/>
        <v>492.78</v>
      </c>
    </row>
    <row r="34" spans="2:9" x14ac:dyDescent="0.25">
      <c r="B34" s="707">
        <f t="shared" si="1"/>
        <v>20</v>
      </c>
      <c r="C34" s="611"/>
      <c r="D34" s="553"/>
      <c r="E34" s="632"/>
      <c r="F34" s="553">
        <f t="shared" si="0"/>
        <v>0</v>
      </c>
      <c r="G34" s="551"/>
      <c r="H34" s="552"/>
      <c r="I34" s="1053">
        <f t="shared" si="2"/>
        <v>492.78</v>
      </c>
    </row>
    <row r="35" spans="2:9" x14ac:dyDescent="0.25">
      <c r="B35" s="707">
        <f t="shared" si="1"/>
        <v>20</v>
      </c>
      <c r="C35" s="611"/>
      <c r="D35" s="553"/>
      <c r="E35" s="632"/>
      <c r="F35" s="553">
        <f t="shared" si="0"/>
        <v>0</v>
      </c>
      <c r="G35" s="551"/>
      <c r="H35" s="552"/>
      <c r="I35" s="1053">
        <f t="shared" si="2"/>
        <v>492.78</v>
      </c>
    </row>
    <row r="36" spans="2:9" x14ac:dyDescent="0.25">
      <c r="B36" s="707">
        <f t="shared" si="1"/>
        <v>20</v>
      </c>
      <c r="C36" s="611"/>
      <c r="D36" s="553"/>
      <c r="E36" s="632"/>
      <c r="F36" s="553">
        <f t="shared" si="0"/>
        <v>0</v>
      </c>
      <c r="G36" s="551"/>
      <c r="H36" s="552"/>
      <c r="I36" s="1053">
        <f t="shared" si="2"/>
        <v>492.78</v>
      </c>
    </row>
    <row r="37" spans="2:9" x14ac:dyDescent="0.25">
      <c r="B37" s="707">
        <f t="shared" si="1"/>
        <v>20</v>
      </c>
      <c r="C37" s="611"/>
      <c r="D37" s="553"/>
      <c r="E37" s="632"/>
      <c r="F37" s="553">
        <f t="shared" si="0"/>
        <v>0</v>
      </c>
      <c r="G37" s="551"/>
      <c r="H37" s="552"/>
      <c r="I37" s="1053">
        <f t="shared" si="2"/>
        <v>492.78</v>
      </c>
    </row>
    <row r="38" spans="2:9" x14ac:dyDescent="0.25">
      <c r="B38" s="707">
        <f t="shared" si="1"/>
        <v>20</v>
      </c>
      <c r="C38" s="611"/>
      <c r="D38" s="553"/>
      <c r="E38" s="632"/>
      <c r="F38" s="553">
        <f t="shared" si="0"/>
        <v>0</v>
      </c>
      <c r="G38" s="551"/>
      <c r="H38" s="552"/>
      <c r="I38" s="1053">
        <f t="shared" si="2"/>
        <v>492.78</v>
      </c>
    </row>
    <row r="39" spans="2:9" x14ac:dyDescent="0.25">
      <c r="B39" s="707">
        <f t="shared" si="1"/>
        <v>20</v>
      </c>
      <c r="C39" s="611"/>
      <c r="D39" s="553"/>
      <c r="E39" s="632"/>
      <c r="F39" s="553">
        <f t="shared" si="0"/>
        <v>0</v>
      </c>
      <c r="G39" s="551"/>
      <c r="H39" s="552"/>
      <c r="I39" s="1053">
        <f t="shared" si="2"/>
        <v>492.78</v>
      </c>
    </row>
    <row r="40" spans="2:9" x14ac:dyDescent="0.25">
      <c r="B40" s="707">
        <f t="shared" si="1"/>
        <v>20</v>
      </c>
      <c r="C40" s="611"/>
      <c r="D40" s="553"/>
      <c r="E40" s="632"/>
      <c r="F40" s="553">
        <f t="shared" si="0"/>
        <v>0</v>
      </c>
      <c r="G40" s="551"/>
      <c r="H40" s="552"/>
      <c r="I40" s="1053">
        <f t="shared" si="2"/>
        <v>492.78</v>
      </c>
    </row>
    <row r="41" spans="2:9" x14ac:dyDescent="0.25">
      <c r="B41" s="707">
        <f t="shared" si="1"/>
        <v>20</v>
      </c>
      <c r="C41" s="611"/>
      <c r="D41" s="553"/>
      <c r="E41" s="632"/>
      <c r="F41" s="553">
        <f t="shared" si="0"/>
        <v>0</v>
      </c>
      <c r="G41" s="551"/>
      <c r="H41" s="552"/>
      <c r="I41" s="1053">
        <f t="shared" si="2"/>
        <v>492.78</v>
      </c>
    </row>
    <row r="42" spans="2:9" x14ac:dyDescent="0.25">
      <c r="B42" s="707">
        <f t="shared" si="1"/>
        <v>20</v>
      </c>
      <c r="C42" s="611"/>
      <c r="D42" s="553"/>
      <c r="E42" s="632"/>
      <c r="F42" s="553">
        <f t="shared" si="0"/>
        <v>0</v>
      </c>
      <c r="G42" s="551"/>
      <c r="H42" s="552"/>
      <c r="I42" s="1053">
        <f t="shared" si="2"/>
        <v>492.78</v>
      </c>
    </row>
    <row r="43" spans="2:9" x14ac:dyDescent="0.25">
      <c r="B43" s="707">
        <f t="shared" si="1"/>
        <v>20</v>
      </c>
      <c r="C43" s="611"/>
      <c r="D43" s="553"/>
      <c r="E43" s="632"/>
      <c r="F43" s="553">
        <f t="shared" si="0"/>
        <v>0</v>
      </c>
      <c r="G43" s="551"/>
      <c r="H43" s="552"/>
      <c r="I43" s="1053">
        <f t="shared" si="2"/>
        <v>492.78</v>
      </c>
    </row>
    <row r="44" spans="2:9" x14ac:dyDescent="0.25">
      <c r="B44" s="707">
        <f t="shared" si="1"/>
        <v>20</v>
      </c>
      <c r="C44" s="611"/>
      <c r="D44" s="553"/>
      <c r="E44" s="632"/>
      <c r="F44" s="553">
        <f t="shared" si="0"/>
        <v>0</v>
      </c>
      <c r="G44" s="551"/>
      <c r="H44" s="552"/>
      <c r="I44" s="1053">
        <f t="shared" si="2"/>
        <v>492.78</v>
      </c>
    </row>
    <row r="45" spans="2:9" ht="15.75" thickBot="1" x14ac:dyDescent="0.3">
      <c r="B45" s="814">
        <f t="shared" si="1"/>
        <v>20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54">
        <f t="shared" si="2"/>
        <v>492.78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21" t="s">
        <v>19</v>
      </c>
      <c r="D49" s="1522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U1" sqref="U1:AA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75" t="s">
        <v>308</v>
      </c>
      <c r="B1" s="1475"/>
      <c r="C1" s="1475"/>
      <c r="D1" s="1475"/>
      <c r="E1" s="1475"/>
      <c r="F1" s="1475"/>
      <c r="G1" s="1475"/>
      <c r="H1" s="11">
        <v>1</v>
      </c>
      <c r="K1" s="1475" t="s">
        <v>181</v>
      </c>
      <c r="L1" s="1475"/>
      <c r="M1" s="1475"/>
      <c r="N1" s="1475"/>
      <c r="O1" s="1475"/>
      <c r="P1" s="1475"/>
      <c r="Q1" s="1475"/>
      <c r="R1" s="11">
        <v>2</v>
      </c>
      <c r="U1" s="1461" t="s">
        <v>314</v>
      </c>
      <c r="V1" s="1461"/>
      <c r="W1" s="1461"/>
      <c r="X1" s="1461"/>
      <c r="Y1" s="1461"/>
      <c r="Z1" s="1461"/>
      <c r="AA1" s="146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</row>
    <row r="5" spans="1:29" ht="22.5" customHeight="1" x14ac:dyDescent="0.25">
      <c r="A5" s="1508" t="s">
        <v>92</v>
      </c>
      <c r="B5" s="1526" t="s">
        <v>63</v>
      </c>
      <c r="C5" s="359">
        <v>85</v>
      </c>
      <c r="D5" s="130">
        <v>45160</v>
      </c>
      <c r="E5" s="197">
        <v>110</v>
      </c>
      <c r="F5" s="61">
        <v>11</v>
      </c>
      <c r="G5" s="5"/>
      <c r="K5" s="1508" t="s">
        <v>92</v>
      </c>
      <c r="L5" s="1525" t="s">
        <v>64</v>
      </c>
      <c r="M5" s="359">
        <v>85</v>
      </c>
      <c r="N5" s="130">
        <v>45126</v>
      </c>
      <c r="O5" s="197">
        <v>150</v>
      </c>
      <c r="P5" s="61">
        <v>15</v>
      </c>
      <c r="Q5" s="5"/>
      <c r="U5" s="1508" t="s">
        <v>92</v>
      </c>
      <c r="V5" s="1525" t="s">
        <v>64</v>
      </c>
      <c r="W5" s="359">
        <v>70</v>
      </c>
      <c r="X5" s="130">
        <v>45160</v>
      </c>
      <c r="Y5" s="197">
        <v>50</v>
      </c>
      <c r="Z5" s="61">
        <v>5</v>
      </c>
      <c r="AA5" s="5"/>
    </row>
    <row r="6" spans="1:29" ht="22.5" customHeight="1" thickBot="1" x14ac:dyDescent="0.3">
      <c r="A6" s="1508"/>
      <c r="B6" s="1527"/>
      <c r="C6" s="359"/>
      <c r="D6" s="130"/>
      <c r="E6" s="197">
        <v>20</v>
      </c>
      <c r="F6" s="61">
        <v>2</v>
      </c>
      <c r="G6" s="47">
        <f>F78</f>
        <v>60</v>
      </c>
      <c r="H6" s="7">
        <f>E6-G6+E7+E5-G5+E4</f>
        <v>170</v>
      </c>
      <c r="K6" s="1508"/>
      <c r="L6" s="1525"/>
      <c r="M6" s="359"/>
      <c r="N6" s="130"/>
      <c r="O6" s="197"/>
      <c r="P6" s="61"/>
      <c r="Q6" s="47">
        <f>P78</f>
        <v>40</v>
      </c>
      <c r="R6" s="7">
        <f>O6-Q6+O7+O5-Q5+O4</f>
        <v>110</v>
      </c>
      <c r="U6" s="1508"/>
      <c r="V6" s="1525"/>
      <c r="W6" s="359"/>
      <c r="X6" s="130"/>
      <c r="Y6" s="197"/>
      <c r="Z6" s="61"/>
      <c r="AA6" s="47">
        <f>Z78</f>
        <v>0</v>
      </c>
      <c r="AB6" s="7">
        <f>Y6-AA6+Y7+Y5-AA5+Y4</f>
        <v>50</v>
      </c>
    </row>
    <row r="7" spans="1:2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6.5" thickTop="1" x14ac:dyDescent="0.25">
      <c r="A9" s="79" t="s">
        <v>32</v>
      </c>
      <c r="B9" s="82">
        <f>F6-C9+F5+F7+F4</f>
        <v>19</v>
      </c>
      <c r="C9" s="611">
        <v>4</v>
      </c>
      <c r="D9" s="553">
        <v>40</v>
      </c>
      <c r="E9" s="580">
        <v>45167</v>
      </c>
      <c r="F9" s="553">
        <f t="shared" ref="F9:F72" si="0">D9</f>
        <v>40</v>
      </c>
      <c r="G9" s="551" t="s">
        <v>277</v>
      </c>
      <c r="H9" s="552">
        <v>115</v>
      </c>
      <c r="I9" s="102">
        <f>E6-F9+E5+E7+E4</f>
        <v>190</v>
      </c>
      <c r="K9" s="79" t="s">
        <v>32</v>
      </c>
      <c r="L9" s="613">
        <f>P6-M9+P5+P7+P4</f>
        <v>15</v>
      </c>
      <c r="M9" s="611"/>
      <c r="N9" s="553"/>
      <c r="O9" s="580"/>
      <c r="P9" s="553">
        <f t="shared" ref="P9:P72" si="1">N9</f>
        <v>0</v>
      </c>
      <c r="Q9" s="551"/>
      <c r="R9" s="552"/>
      <c r="S9" s="612">
        <f>O6-P9+O5+O7+O4</f>
        <v>150</v>
      </c>
      <c r="U9" s="79" t="s">
        <v>32</v>
      </c>
      <c r="V9" s="1425">
        <f>Z6-W9+Z5+Z7+Z4</f>
        <v>5</v>
      </c>
      <c r="W9" s="611"/>
      <c r="X9" s="553"/>
      <c r="Y9" s="580"/>
      <c r="Z9" s="553">
        <f t="shared" ref="Z9:Z72" si="2">X9</f>
        <v>0</v>
      </c>
      <c r="AA9" s="551"/>
      <c r="AB9" s="552"/>
      <c r="AC9" s="612">
        <f>Y6-Z9+Y5+Y7+Y4</f>
        <v>50</v>
      </c>
    </row>
    <row r="10" spans="1:29" ht="15.75" x14ac:dyDescent="0.25">
      <c r="A10" s="185"/>
      <c r="B10" s="663">
        <f t="shared" ref="B10:B73" si="3">B9-C10</f>
        <v>18</v>
      </c>
      <c r="C10" s="611">
        <v>1</v>
      </c>
      <c r="D10" s="553">
        <v>10</v>
      </c>
      <c r="E10" s="580">
        <v>45167</v>
      </c>
      <c r="F10" s="553">
        <f t="shared" si="0"/>
        <v>10</v>
      </c>
      <c r="G10" s="551" t="s">
        <v>278</v>
      </c>
      <c r="H10" s="552">
        <v>115</v>
      </c>
      <c r="I10" s="584">
        <f>I9-F10</f>
        <v>180</v>
      </c>
      <c r="K10" s="185"/>
      <c r="L10" s="663">
        <f t="shared" ref="L10:L73" si="4">L9-M10</f>
        <v>14</v>
      </c>
      <c r="M10" s="611">
        <v>1</v>
      </c>
      <c r="N10" s="553">
        <v>10</v>
      </c>
      <c r="O10" s="580">
        <v>45152</v>
      </c>
      <c r="P10" s="553">
        <f t="shared" si="1"/>
        <v>10</v>
      </c>
      <c r="Q10" s="551" t="s">
        <v>229</v>
      </c>
      <c r="R10" s="552">
        <v>100</v>
      </c>
      <c r="S10" s="584">
        <f>S9-P10</f>
        <v>140</v>
      </c>
      <c r="U10" s="185"/>
      <c r="V10" s="1426">
        <f t="shared" ref="V10:V73" si="5">V9-W10</f>
        <v>5</v>
      </c>
      <c r="W10" s="611"/>
      <c r="X10" s="553"/>
      <c r="Y10" s="580"/>
      <c r="Z10" s="553">
        <f t="shared" si="2"/>
        <v>0</v>
      </c>
      <c r="AA10" s="551"/>
      <c r="AB10" s="552"/>
      <c r="AC10" s="584">
        <f>AC9-Z10</f>
        <v>50</v>
      </c>
    </row>
    <row r="11" spans="1:29" ht="15.75" x14ac:dyDescent="0.25">
      <c r="A11" s="174"/>
      <c r="B11" s="663">
        <f t="shared" si="3"/>
        <v>17</v>
      </c>
      <c r="C11" s="564">
        <v>1</v>
      </c>
      <c r="D11" s="553">
        <v>10</v>
      </c>
      <c r="E11" s="580">
        <v>45169</v>
      </c>
      <c r="F11" s="553">
        <f t="shared" si="0"/>
        <v>10</v>
      </c>
      <c r="G11" s="551" t="s">
        <v>286</v>
      </c>
      <c r="H11" s="552">
        <v>115</v>
      </c>
      <c r="I11" s="584">
        <f t="shared" ref="I11:I74" si="6">I10-F11</f>
        <v>170</v>
      </c>
      <c r="K11" s="174"/>
      <c r="L11" s="663">
        <f t="shared" si="4"/>
        <v>12</v>
      </c>
      <c r="M11" s="564">
        <v>2</v>
      </c>
      <c r="N11" s="553">
        <v>20</v>
      </c>
      <c r="O11" s="580">
        <v>45154</v>
      </c>
      <c r="P11" s="553">
        <f t="shared" si="1"/>
        <v>20</v>
      </c>
      <c r="Q11" s="551" t="s">
        <v>236</v>
      </c>
      <c r="R11" s="552">
        <v>100</v>
      </c>
      <c r="S11" s="584">
        <f t="shared" ref="S11:S74" si="7">S10-P11</f>
        <v>120</v>
      </c>
      <c r="U11" s="174"/>
      <c r="V11" s="1426">
        <f t="shared" si="5"/>
        <v>5</v>
      </c>
      <c r="W11" s="564"/>
      <c r="X11" s="553"/>
      <c r="Y11" s="580"/>
      <c r="Z11" s="553">
        <f t="shared" si="2"/>
        <v>0</v>
      </c>
      <c r="AA11" s="551"/>
      <c r="AB11" s="552"/>
      <c r="AC11" s="584">
        <f t="shared" ref="AC11:AC74" si="8">AC10-Z11</f>
        <v>50</v>
      </c>
    </row>
    <row r="12" spans="1:29" ht="15.75" x14ac:dyDescent="0.25">
      <c r="A12" s="174"/>
      <c r="B12" s="613">
        <f t="shared" si="3"/>
        <v>17</v>
      </c>
      <c r="C12" s="611"/>
      <c r="D12" s="553"/>
      <c r="E12" s="580"/>
      <c r="F12" s="553">
        <f t="shared" si="0"/>
        <v>0</v>
      </c>
      <c r="G12" s="551"/>
      <c r="H12" s="552"/>
      <c r="I12" s="612">
        <f t="shared" si="6"/>
        <v>170</v>
      </c>
      <c r="K12" s="174"/>
      <c r="L12" s="663">
        <f t="shared" si="4"/>
        <v>11</v>
      </c>
      <c r="M12" s="611">
        <v>1</v>
      </c>
      <c r="N12" s="553">
        <v>10</v>
      </c>
      <c r="O12" s="580">
        <v>45156</v>
      </c>
      <c r="P12" s="553">
        <f t="shared" si="1"/>
        <v>10</v>
      </c>
      <c r="Q12" s="551" t="s">
        <v>244</v>
      </c>
      <c r="R12" s="552">
        <v>100</v>
      </c>
      <c r="S12" s="584">
        <f t="shared" si="7"/>
        <v>110</v>
      </c>
      <c r="U12" s="174"/>
      <c r="V12" s="1426">
        <f t="shared" si="5"/>
        <v>5</v>
      </c>
      <c r="W12" s="611"/>
      <c r="X12" s="553"/>
      <c r="Y12" s="580"/>
      <c r="Z12" s="553">
        <f t="shared" si="2"/>
        <v>0</v>
      </c>
      <c r="AA12" s="551"/>
      <c r="AB12" s="552"/>
      <c r="AC12" s="584">
        <f t="shared" si="8"/>
        <v>50</v>
      </c>
    </row>
    <row r="13" spans="1:29" ht="15.75" x14ac:dyDescent="0.25">
      <c r="A13" s="81" t="s">
        <v>33</v>
      </c>
      <c r="B13" s="663">
        <f t="shared" si="3"/>
        <v>17</v>
      </c>
      <c r="C13" s="611"/>
      <c r="D13" s="1380"/>
      <c r="E13" s="1381"/>
      <c r="F13" s="1380">
        <f t="shared" si="0"/>
        <v>0</v>
      </c>
      <c r="G13" s="1079"/>
      <c r="H13" s="1080"/>
      <c r="I13" s="584">
        <f t="shared" si="6"/>
        <v>170</v>
      </c>
      <c r="K13" s="81" t="s">
        <v>33</v>
      </c>
      <c r="L13" s="613">
        <f t="shared" si="4"/>
        <v>11</v>
      </c>
      <c r="M13" s="611"/>
      <c r="N13" s="553"/>
      <c r="O13" s="580"/>
      <c r="P13" s="553">
        <f t="shared" si="1"/>
        <v>0</v>
      </c>
      <c r="Q13" s="551"/>
      <c r="R13" s="552"/>
      <c r="S13" s="612">
        <f t="shared" si="7"/>
        <v>110</v>
      </c>
      <c r="U13" s="81" t="s">
        <v>33</v>
      </c>
      <c r="V13" s="1426">
        <f t="shared" si="5"/>
        <v>5</v>
      </c>
      <c r="W13" s="611"/>
      <c r="X13" s="553"/>
      <c r="Y13" s="580"/>
      <c r="Z13" s="553">
        <f t="shared" si="2"/>
        <v>0</v>
      </c>
      <c r="AA13" s="551"/>
      <c r="AB13" s="552"/>
      <c r="AC13" s="584">
        <f t="shared" si="8"/>
        <v>50</v>
      </c>
    </row>
    <row r="14" spans="1:29" ht="15.75" x14ac:dyDescent="0.25">
      <c r="A14" s="1209"/>
      <c r="B14" s="663">
        <f t="shared" si="3"/>
        <v>17</v>
      </c>
      <c r="C14" s="611"/>
      <c r="D14" s="1380"/>
      <c r="E14" s="1381"/>
      <c r="F14" s="1380">
        <f t="shared" si="0"/>
        <v>0</v>
      </c>
      <c r="G14" s="1079"/>
      <c r="H14" s="1080"/>
      <c r="I14" s="584">
        <f t="shared" si="6"/>
        <v>170</v>
      </c>
      <c r="K14" s="1121"/>
      <c r="L14" s="663">
        <f t="shared" si="4"/>
        <v>11</v>
      </c>
      <c r="M14" s="611"/>
      <c r="N14" s="553"/>
      <c r="O14" s="580"/>
      <c r="P14" s="553">
        <f t="shared" si="1"/>
        <v>0</v>
      </c>
      <c r="Q14" s="551"/>
      <c r="R14" s="552"/>
      <c r="S14" s="584">
        <f t="shared" si="7"/>
        <v>110</v>
      </c>
      <c r="U14" s="1209"/>
      <c r="V14" s="1426">
        <f t="shared" si="5"/>
        <v>5</v>
      </c>
      <c r="W14" s="611"/>
      <c r="X14" s="553"/>
      <c r="Y14" s="580"/>
      <c r="Z14" s="553">
        <f t="shared" si="2"/>
        <v>0</v>
      </c>
      <c r="AA14" s="551"/>
      <c r="AB14" s="552"/>
      <c r="AC14" s="584">
        <f t="shared" si="8"/>
        <v>50</v>
      </c>
    </row>
    <row r="15" spans="1:29" ht="15.75" x14ac:dyDescent="0.25">
      <c r="A15" s="1209" t="s">
        <v>22</v>
      </c>
      <c r="B15" s="663">
        <f t="shared" si="3"/>
        <v>17</v>
      </c>
      <c r="C15" s="611"/>
      <c r="D15" s="1380"/>
      <c r="E15" s="1381"/>
      <c r="F15" s="1380">
        <f t="shared" si="0"/>
        <v>0</v>
      </c>
      <c r="G15" s="1079"/>
      <c r="H15" s="1080"/>
      <c r="I15" s="584">
        <f t="shared" si="6"/>
        <v>170</v>
      </c>
      <c r="K15" s="1121" t="s">
        <v>22</v>
      </c>
      <c r="L15" s="663">
        <f t="shared" si="4"/>
        <v>11</v>
      </c>
      <c r="M15" s="611"/>
      <c r="N15" s="553"/>
      <c r="O15" s="580"/>
      <c r="P15" s="553">
        <f t="shared" si="1"/>
        <v>0</v>
      </c>
      <c r="Q15" s="551"/>
      <c r="R15" s="552"/>
      <c r="S15" s="584">
        <f t="shared" si="7"/>
        <v>110</v>
      </c>
      <c r="U15" s="1209" t="s">
        <v>22</v>
      </c>
      <c r="V15" s="1426">
        <f t="shared" si="5"/>
        <v>5</v>
      </c>
      <c r="W15" s="611"/>
      <c r="X15" s="553"/>
      <c r="Y15" s="580"/>
      <c r="Z15" s="553">
        <f t="shared" si="2"/>
        <v>0</v>
      </c>
      <c r="AA15" s="551"/>
      <c r="AB15" s="552"/>
      <c r="AC15" s="584">
        <f t="shared" si="8"/>
        <v>50</v>
      </c>
    </row>
    <row r="16" spans="1:29" ht="15.75" x14ac:dyDescent="0.25">
      <c r="B16" s="663">
        <f t="shared" si="3"/>
        <v>17</v>
      </c>
      <c r="C16" s="611"/>
      <c r="D16" s="1380"/>
      <c r="E16" s="1381"/>
      <c r="F16" s="1380">
        <f t="shared" si="0"/>
        <v>0</v>
      </c>
      <c r="G16" s="1079"/>
      <c r="H16" s="1080"/>
      <c r="I16" s="584">
        <f t="shared" si="6"/>
        <v>170</v>
      </c>
      <c r="L16" s="663">
        <f t="shared" si="4"/>
        <v>11</v>
      </c>
      <c r="M16" s="611"/>
      <c r="N16" s="553"/>
      <c r="O16" s="580"/>
      <c r="P16" s="553">
        <f t="shared" si="1"/>
        <v>0</v>
      </c>
      <c r="Q16" s="551"/>
      <c r="R16" s="552"/>
      <c r="S16" s="584">
        <f t="shared" si="7"/>
        <v>110</v>
      </c>
      <c r="V16" s="1426">
        <f t="shared" si="5"/>
        <v>5</v>
      </c>
      <c r="W16" s="611"/>
      <c r="X16" s="553"/>
      <c r="Y16" s="580"/>
      <c r="Z16" s="553">
        <f t="shared" si="2"/>
        <v>0</v>
      </c>
      <c r="AA16" s="551"/>
      <c r="AB16" s="552"/>
      <c r="AC16" s="584">
        <f t="shared" si="8"/>
        <v>50</v>
      </c>
    </row>
    <row r="17" spans="1:29" ht="15.75" x14ac:dyDescent="0.25">
      <c r="B17" s="663">
        <f t="shared" si="3"/>
        <v>17</v>
      </c>
      <c r="C17" s="611"/>
      <c r="D17" s="1380"/>
      <c r="E17" s="1381"/>
      <c r="F17" s="1380">
        <f t="shared" si="0"/>
        <v>0</v>
      </c>
      <c r="G17" s="1079"/>
      <c r="H17" s="1080"/>
      <c r="I17" s="584">
        <f t="shared" si="6"/>
        <v>170</v>
      </c>
      <c r="L17" s="663">
        <f t="shared" si="4"/>
        <v>11</v>
      </c>
      <c r="M17" s="611"/>
      <c r="N17" s="553"/>
      <c r="O17" s="580"/>
      <c r="P17" s="553">
        <f t="shared" si="1"/>
        <v>0</v>
      </c>
      <c r="Q17" s="551"/>
      <c r="R17" s="552"/>
      <c r="S17" s="584">
        <f t="shared" si="7"/>
        <v>110</v>
      </c>
      <c r="V17" s="1426">
        <f t="shared" si="5"/>
        <v>5</v>
      </c>
      <c r="W17" s="611"/>
      <c r="X17" s="553"/>
      <c r="Y17" s="580"/>
      <c r="Z17" s="553">
        <f t="shared" si="2"/>
        <v>0</v>
      </c>
      <c r="AA17" s="551"/>
      <c r="AB17" s="552"/>
      <c r="AC17" s="584">
        <f t="shared" si="8"/>
        <v>50</v>
      </c>
    </row>
    <row r="18" spans="1:29" ht="15.75" x14ac:dyDescent="0.25">
      <c r="A18" s="118"/>
      <c r="B18" s="663">
        <f t="shared" si="3"/>
        <v>17</v>
      </c>
      <c r="C18" s="611"/>
      <c r="D18" s="1380"/>
      <c r="E18" s="1381"/>
      <c r="F18" s="1380">
        <f t="shared" si="0"/>
        <v>0</v>
      </c>
      <c r="G18" s="1079"/>
      <c r="H18" s="1080"/>
      <c r="I18" s="584">
        <f t="shared" si="6"/>
        <v>170</v>
      </c>
      <c r="K18" s="118"/>
      <c r="L18" s="663">
        <f t="shared" si="4"/>
        <v>11</v>
      </c>
      <c r="M18" s="611"/>
      <c r="N18" s="553"/>
      <c r="O18" s="580"/>
      <c r="P18" s="553">
        <f t="shared" si="1"/>
        <v>0</v>
      </c>
      <c r="Q18" s="551"/>
      <c r="R18" s="552"/>
      <c r="S18" s="584">
        <f t="shared" si="7"/>
        <v>110</v>
      </c>
      <c r="U18" s="118"/>
      <c r="V18" s="1426">
        <f t="shared" si="5"/>
        <v>5</v>
      </c>
      <c r="W18" s="611"/>
      <c r="X18" s="553"/>
      <c r="Y18" s="580"/>
      <c r="Z18" s="553">
        <f t="shared" si="2"/>
        <v>0</v>
      </c>
      <c r="AA18" s="551"/>
      <c r="AB18" s="552"/>
      <c r="AC18" s="584">
        <f t="shared" si="8"/>
        <v>50</v>
      </c>
    </row>
    <row r="19" spans="1:29" ht="15.75" x14ac:dyDescent="0.25">
      <c r="A19" s="118"/>
      <c r="B19" s="663">
        <f t="shared" si="3"/>
        <v>17</v>
      </c>
      <c r="C19" s="611"/>
      <c r="D19" s="1380"/>
      <c r="E19" s="1381"/>
      <c r="F19" s="1380">
        <f t="shared" si="0"/>
        <v>0</v>
      </c>
      <c r="G19" s="1079"/>
      <c r="H19" s="1080"/>
      <c r="I19" s="584">
        <f t="shared" si="6"/>
        <v>170</v>
      </c>
      <c r="K19" s="118"/>
      <c r="L19" s="663">
        <f t="shared" si="4"/>
        <v>11</v>
      </c>
      <c r="M19" s="611"/>
      <c r="N19" s="553"/>
      <c r="O19" s="580"/>
      <c r="P19" s="553">
        <f t="shared" si="1"/>
        <v>0</v>
      </c>
      <c r="Q19" s="551"/>
      <c r="R19" s="552"/>
      <c r="S19" s="584">
        <f t="shared" si="7"/>
        <v>110</v>
      </c>
      <c r="U19" s="118"/>
      <c r="V19" s="1426">
        <f t="shared" si="5"/>
        <v>5</v>
      </c>
      <c r="W19" s="611"/>
      <c r="X19" s="553"/>
      <c r="Y19" s="580"/>
      <c r="Z19" s="553">
        <f t="shared" si="2"/>
        <v>0</v>
      </c>
      <c r="AA19" s="551"/>
      <c r="AB19" s="552"/>
      <c r="AC19" s="584">
        <f t="shared" si="8"/>
        <v>50</v>
      </c>
    </row>
    <row r="20" spans="1:29" ht="15.75" x14ac:dyDescent="0.25">
      <c r="A20" s="118"/>
      <c r="B20" s="663">
        <f t="shared" si="3"/>
        <v>17</v>
      </c>
      <c r="C20" s="611"/>
      <c r="D20" s="1380"/>
      <c r="E20" s="1381"/>
      <c r="F20" s="1380">
        <f t="shared" si="0"/>
        <v>0</v>
      </c>
      <c r="G20" s="1079"/>
      <c r="H20" s="1080"/>
      <c r="I20" s="584">
        <f t="shared" si="6"/>
        <v>170</v>
      </c>
      <c r="K20" s="118"/>
      <c r="L20" s="663">
        <f t="shared" si="4"/>
        <v>11</v>
      </c>
      <c r="M20" s="611"/>
      <c r="N20" s="553"/>
      <c r="O20" s="580"/>
      <c r="P20" s="553">
        <f t="shared" si="1"/>
        <v>0</v>
      </c>
      <c r="Q20" s="551"/>
      <c r="R20" s="552"/>
      <c r="S20" s="584">
        <f t="shared" si="7"/>
        <v>110</v>
      </c>
      <c r="U20" s="118"/>
      <c r="V20" s="1426">
        <f t="shared" si="5"/>
        <v>5</v>
      </c>
      <c r="W20" s="611"/>
      <c r="X20" s="553"/>
      <c r="Y20" s="580"/>
      <c r="Z20" s="553">
        <f t="shared" si="2"/>
        <v>0</v>
      </c>
      <c r="AA20" s="551"/>
      <c r="AB20" s="552"/>
      <c r="AC20" s="584">
        <f t="shared" si="8"/>
        <v>50</v>
      </c>
    </row>
    <row r="21" spans="1:29" ht="15.75" x14ac:dyDescent="0.25">
      <c r="A21" s="118"/>
      <c r="B21" s="663">
        <f t="shared" si="3"/>
        <v>17</v>
      </c>
      <c r="C21" s="611"/>
      <c r="D21" s="1380"/>
      <c r="E21" s="1381"/>
      <c r="F21" s="1380">
        <f t="shared" si="0"/>
        <v>0</v>
      </c>
      <c r="G21" s="1079"/>
      <c r="H21" s="1080"/>
      <c r="I21" s="584">
        <f t="shared" si="6"/>
        <v>170</v>
      </c>
      <c r="K21" s="118"/>
      <c r="L21" s="663">
        <f t="shared" si="4"/>
        <v>11</v>
      </c>
      <c r="M21" s="611"/>
      <c r="N21" s="553"/>
      <c r="O21" s="580"/>
      <c r="P21" s="553">
        <f t="shared" si="1"/>
        <v>0</v>
      </c>
      <c r="Q21" s="551"/>
      <c r="R21" s="552"/>
      <c r="S21" s="584">
        <f t="shared" si="7"/>
        <v>110</v>
      </c>
      <c r="U21" s="118"/>
      <c r="V21" s="1426">
        <f t="shared" si="5"/>
        <v>5</v>
      </c>
      <c r="W21" s="611"/>
      <c r="X21" s="553"/>
      <c r="Y21" s="580"/>
      <c r="Z21" s="553">
        <f t="shared" si="2"/>
        <v>0</v>
      </c>
      <c r="AA21" s="551"/>
      <c r="AB21" s="552"/>
      <c r="AC21" s="584">
        <f t="shared" si="8"/>
        <v>50</v>
      </c>
    </row>
    <row r="22" spans="1:29" ht="15.75" x14ac:dyDescent="0.25">
      <c r="A22" s="118"/>
      <c r="B22" s="702">
        <f t="shared" si="3"/>
        <v>17</v>
      </c>
      <c r="C22" s="611"/>
      <c r="D22" s="1380"/>
      <c r="E22" s="1381"/>
      <c r="F22" s="1380">
        <f t="shared" si="0"/>
        <v>0</v>
      </c>
      <c r="G22" s="1079"/>
      <c r="H22" s="1080"/>
      <c r="I22" s="584">
        <f t="shared" si="6"/>
        <v>170</v>
      </c>
      <c r="K22" s="118"/>
      <c r="L22" s="702">
        <f t="shared" si="4"/>
        <v>11</v>
      </c>
      <c r="M22" s="611"/>
      <c r="N22" s="553"/>
      <c r="O22" s="580"/>
      <c r="P22" s="553">
        <f t="shared" si="1"/>
        <v>0</v>
      </c>
      <c r="Q22" s="551"/>
      <c r="R22" s="552"/>
      <c r="S22" s="584">
        <f t="shared" si="7"/>
        <v>110</v>
      </c>
      <c r="U22" s="118"/>
      <c r="V22" s="1426">
        <f t="shared" si="5"/>
        <v>5</v>
      </c>
      <c r="W22" s="611"/>
      <c r="X22" s="553"/>
      <c r="Y22" s="580"/>
      <c r="Z22" s="553">
        <f t="shared" si="2"/>
        <v>0</v>
      </c>
      <c r="AA22" s="551"/>
      <c r="AB22" s="552"/>
      <c r="AC22" s="584">
        <f t="shared" si="8"/>
        <v>50</v>
      </c>
    </row>
    <row r="23" spans="1:29" ht="15.75" x14ac:dyDescent="0.25">
      <c r="A23" s="119"/>
      <c r="B23" s="702">
        <f t="shared" si="3"/>
        <v>17</v>
      </c>
      <c r="C23" s="564"/>
      <c r="D23" s="1380"/>
      <c r="E23" s="1381"/>
      <c r="F23" s="1380">
        <f t="shared" si="0"/>
        <v>0</v>
      </c>
      <c r="G23" s="1079"/>
      <c r="H23" s="1080"/>
      <c r="I23" s="584">
        <f t="shared" si="6"/>
        <v>170</v>
      </c>
      <c r="K23" s="119"/>
      <c r="L23" s="702">
        <f t="shared" si="4"/>
        <v>11</v>
      </c>
      <c r="M23" s="564"/>
      <c r="N23" s="553"/>
      <c r="O23" s="580"/>
      <c r="P23" s="553">
        <f t="shared" si="1"/>
        <v>0</v>
      </c>
      <c r="Q23" s="551"/>
      <c r="R23" s="552"/>
      <c r="S23" s="584">
        <f t="shared" si="7"/>
        <v>110</v>
      </c>
      <c r="U23" s="119"/>
      <c r="V23" s="1426">
        <f t="shared" si="5"/>
        <v>5</v>
      </c>
      <c r="W23" s="564"/>
      <c r="X23" s="553"/>
      <c r="Y23" s="580"/>
      <c r="Z23" s="553">
        <f t="shared" si="2"/>
        <v>0</v>
      </c>
      <c r="AA23" s="551"/>
      <c r="AB23" s="552"/>
      <c r="AC23" s="584">
        <f t="shared" si="8"/>
        <v>50</v>
      </c>
    </row>
    <row r="24" spans="1:29" ht="15.75" x14ac:dyDescent="0.25">
      <c r="A24" s="118"/>
      <c r="B24" s="702">
        <f t="shared" si="3"/>
        <v>17</v>
      </c>
      <c r="C24" s="611"/>
      <c r="D24" s="1380"/>
      <c r="E24" s="1381"/>
      <c r="F24" s="1380">
        <f t="shared" si="0"/>
        <v>0</v>
      </c>
      <c r="G24" s="1079"/>
      <c r="H24" s="1080"/>
      <c r="I24" s="584">
        <f t="shared" si="6"/>
        <v>170</v>
      </c>
      <c r="K24" s="118"/>
      <c r="L24" s="702">
        <f t="shared" si="4"/>
        <v>11</v>
      </c>
      <c r="M24" s="611"/>
      <c r="N24" s="553"/>
      <c r="O24" s="580"/>
      <c r="P24" s="553">
        <f t="shared" si="1"/>
        <v>0</v>
      </c>
      <c r="Q24" s="551"/>
      <c r="R24" s="552"/>
      <c r="S24" s="584">
        <f t="shared" si="7"/>
        <v>110</v>
      </c>
      <c r="U24" s="118"/>
      <c r="V24" s="1426">
        <f t="shared" si="5"/>
        <v>5</v>
      </c>
      <c r="W24" s="611"/>
      <c r="X24" s="553"/>
      <c r="Y24" s="580"/>
      <c r="Z24" s="553">
        <f t="shared" si="2"/>
        <v>0</v>
      </c>
      <c r="AA24" s="551"/>
      <c r="AB24" s="552"/>
      <c r="AC24" s="584">
        <f t="shared" si="8"/>
        <v>50</v>
      </c>
    </row>
    <row r="25" spans="1:29" ht="15.75" x14ac:dyDescent="0.25">
      <c r="A25" s="118"/>
      <c r="B25" s="702">
        <f t="shared" si="3"/>
        <v>17</v>
      </c>
      <c r="C25" s="611"/>
      <c r="D25" s="1380"/>
      <c r="E25" s="1381"/>
      <c r="F25" s="1380">
        <f t="shared" si="0"/>
        <v>0</v>
      </c>
      <c r="G25" s="1079"/>
      <c r="H25" s="1080"/>
      <c r="I25" s="584">
        <f t="shared" si="6"/>
        <v>170</v>
      </c>
      <c r="K25" s="118"/>
      <c r="L25" s="702">
        <f t="shared" si="4"/>
        <v>11</v>
      </c>
      <c r="M25" s="611"/>
      <c r="N25" s="553"/>
      <c r="O25" s="580"/>
      <c r="P25" s="553">
        <f t="shared" si="1"/>
        <v>0</v>
      </c>
      <c r="Q25" s="551"/>
      <c r="R25" s="552"/>
      <c r="S25" s="584">
        <f t="shared" si="7"/>
        <v>110</v>
      </c>
      <c r="U25" s="118"/>
      <c r="V25" s="1426">
        <f t="shared" si="5"/>
        <v>5</v>
      </c>
      <c r="W25" s="611"/>
      <c r="X25" s="553"/>
      <c r="Y25" s="580"/>
      <c r="Z25" s="553">
        <f t="shared" si="2"/>
        <v>0</v>
      </c>
      <c r="AA25" s="551"/>
      <c r="AB25" s="552"/>
      <c r="AC25" s="584">
        <f t="shared" si="8"/>
        <v>50</v>
      </c>
    </row>
    <row r="26" spans="1:29" ht="15.75" x14ac:dyDescent="0.25">
      <c r="A26" s="118"/>
      <c r="B26" s="657">
        <f t="shared" si="3"/>
        <v>17</v>
      </c>
      <c r="C26" s="611"/>
      <c r="D26" s="1380"/>
      <c r="E26" s="1381"/>
      <c r="F26" s="1380">
        <f t="shared" si="0"/>
        <v>0</v>
      </c>
      <c r="G26" s="1079"/>
      <c r="H26" s="1080"/>
      <c r="I26" s="584">
        <f t="shared" si="6"/>
        <v>170</v>
      </c>
      <c r="K26" s="118"/>
      <c r="L26" s="657">
        <f t="shared" si="4"/>
        <v>11</v>
      </c>
      <c r="M26" s="611"/>
      <c r="N26" s="553"/>
      <c r="O26" s="580"/>
      <c r="P26" s="553">
        <f t="shared" si="1"/>
        <v>0</v>
      </c>
      <c r="Q26" s="551"/>
      <c r="R26" s="552"/>
      <c r="S26" s="584">
        <f t="shared" si="7"/>
        <v>110</v>
      </c>
      <c r="U26" s="118"/>
      <c r="V26" s="1426">
        <f t="shared" si="5"/>
        <v>5</v>
      </c>
      <c r="W26" s="611"/>
      <c r="X26" s="553"/>
      <c r="Y26" s="580"/>
      <c r="Z26" s="553">
        <f t="shared" si="2"/>
        <v>0</v>
      </c>
      <c r="AA26" s="551"/>
      <c r="AB26" s="552"/>
      <c r="AC26" s="584">
        <f t="shared" si="8"/>
        <v>50</v>
      </c>
    </row>
    <row r="27" spans="1:29" ht="15.75" x14ac:dyDescent="0.25">
      <c r="A27" s="118"/>
      <c r="B27" s="702">
        <f t="shared" si="3"/>
        <v>17</v>
      </c>
      <c r="C27" s="611"/>
      <c r="D27" s="1380"/>
      <c r="E27" s="1381"/>
      <c r="F27" s="1380">
        <f t="shared" si="0"/>
        <v>0</v>
      </c>
      <c r="G27" s="1079"/>
      <c r="H27" s="1080"/>
      <c r="I27" s="584">
        <f t="shared" si="6"/>
        <v>170</v>
      </c>
      <c r="K27" s="118"/>
      <c r="L27" s="702">
        <f t="shared" si="4"/>
        <v>11</v>
      </c>
      <c r="M27" s="611"/>
      <c r="N27" s="553"/>
      <c r="O27" s="580"/>
      <c r="P27" s="553">
        <f t="shared" si="1"/>
        <v>0</v>
      </c>
      <c r="Q27" s="551"/>
      <c r="R27" s="552"/>
      <c r="S27" s="584">
        <f t="shared" si="7"/>
        <v>110</v>
      </c>
      <c r="U27" s="118"/>
      <c r="V27" s="1426">
        <f t="shared" si="5"/>
        <v>5</v>
      </c>
      <c r="W27" s="611"/>
      <c r="X27" s="553"/>
      <c r="Y27" s="580"/>
      <c r="Z27" s="553">
        <f t="shared" si="2"/>
        <v>0</v>
      </c>
      <c r="AA27" s="551"/>
      <c r="AB27" s="552"/>
      <c r="AC27" s="584">
        <f t="shared" si="8"/>
        <v>50</v>
      </c>
    </row>
    <row r="28" spans="1:29" ht="15.75" x14ac:dyDescent="0.25">
      <c r="A28" s="118"/>
      <c r="B28" s="657">
        <f t="shared" si="3"/>
        <v>17</v>
      </c>
      <c r="C28" s="611"/>
      <c r="D28" s="1380"/>
      <c r="E28" s="1381"/>
      <c r="F28" s="1380">
        <f t="shared" si="0"/>
        <v>0</v>
      </c>
      <c r="G28" s="1079"/>
      <c r="H28" s="1080"/>
      <c r="I28" s="584">
        <f t="shared" si="6"/>
        <v>170</v>
      </c>
      <c r="K28" s="118"/>
      <c r="L28" s="657">
        <f t="shared" si="4"/>
        <v>11</v>
      </c>
      <c r="M28" s="611"/>
      <c r="N28" s="553"/>
      <c r="O28" s="580"/>
      <c r="P28" s="553">
        <f t="shared" si="1"/>
        <v>0</v>
      </c>
      <c r="Q28" s="551"/>
      <c r="R28" s="552"/>
      <c r="S28" s="584">
        <f t="shared" si="7"/>
        <v>110</v>
      </c>
      <c r="U28" s="118"/>
      <c r="V28" s="1426">
        <f t="shared" si="5"/>
        <v>5</v>
      </c>
      <c r="W28" s="611"/>
      <c r="X28" s="553"/>
      <c r="Y28" s="580"/>
      <c r="Z28" s="553">
        <f t="shared" si="2"/>
        <v>0</v>
      </c>
      <c r="AA28" s="551"/>
      <c r="AB28" s="552"/>
      <c r="AC28" s="584">
        <f t="shared" si="8"/>
        <v>50</v>
      </c>
    </row>
    <row r="29" spans="1:29" ht="15.75" x14ac:dyDescent="0.25">
      <c r="A29" s="118"/>
      <c r="B29" s="702">
        <f t="shared" si="3"/>
        <v>17</v>
      </c>
      <c r="C29" s="611"/>
      <c r="D29" s="1380"/>
      <c r="E29" s="1381"/>
      <c r="F29" s="1380">
        <f t="shared" si="0"/>
        <v>0</v>
      </c>
      <c r="G29" s="1079"/>
      <c r="H29" s="1080"/>
      <c r="I29" s="584">
        <f t="shared" si="6"/>
        <v>170</v>
      </c>
      <c r="K29" s="118"/>
      <c r="L29" s="219">
        <f t="shared" si="4"/>
        <v>11</v>
      </c>
      <c r="M29" s="15"/>
      <c r="N29" s="68"/>
      <c r="O29" s="580"/>
      <c r="P29" s="553">
        <f t="shared" si="1"/>
        <v>0</v>
      </c>
      <c r="Q29" s="551"/>
      <c r="R29" s="552"/>
      <c r="S29" s="584">
        <f t="shared" si="7"/>
        <v>110</v>
      </c>
      <c r="U29" s="118"/>
      <c r="V29" s="1427">
        <f t="shared" si="5"/>
        <v>5</v>
      </c>
      <c r="W29" s="15"/>
      <c r="X29" s="68"/>
      <c r="Y29" s="580"/>
      <c r="Z29" s="553">
        <f t="shared" si="2"/>
        <v>0</v>
      </c>
      <c r="AA29" s="551"/>
      <c r="AB29" s="552"/>
      <c r="AC29" s="584">
        <f t="shared" si="8"/>
        <v>50</v>
      </c>
    </row>
    <row r="30" spans="1:29" ht="15.75" x14ac:dyDescent="0.25">
      <c r="A30" s="118"/>
      <c r="B30" s="702">
        <f t="shared" si="3"/>
        <v>17</v>
      </c>
      <c r="C30" s="611"/>
      <c r="D30" s="1380"/>
      <c r="E30" s="1381"/>
      <c r="F30" s="1380">
        <f t="shared" si="0"/>
        <v>0</v>
      </c>
      <c r="G30" s="1079"/>
      <c r="H30" s="1080"/>
      <c r="I30" s="584">
        <f t="shared" si="6"/>
        <v>170</v>
      </c>
      <c r="K30" s="118"/>
      <c r="L30" s="219">
        <f t="shared" si="4"/>
        <v>11</v>
      </c>
      <c r="M30" s="15"/>
      <c r="N30" s="68"/>
      <c r="O30" s="580"/>
      <c r="P30" s="553">
        <f t="shared" si="1"/>
        <v>0</v>
      </c>
      <c r="Q30" s="551"/>
      <c r="R30" s="552"/>
      <c r="S30" s="584">
        <f t="shared" si="7"/>
        <v>110</v>
      </c>
      <c r="U30" s="118"/>
      <c r="V30" s="1427">
        <f t="shared" si="5"/>
        <v>5</v>
      </c>
      <c r="W30" s="15"/>
      <c r="X30" s="68"/>
      <c r="Y30" s="580"/>
      <c r="Z30" s="553">
        <f t="shared" si="2"/>
        <v>0</v>
      </c>
      <c r="AA30" s="551"/>
      <c r="AB30" s="552"/>
      <c r="AC30" s="584">
        <f t="shared" si="8"/>
        <v>50</v>
      </c>
    </row>
    <row r="31" spans="1:29" ht="15.75" x14ac:dyDescent="0.25">
      <c r="A31" s="118"/>
      <c r="B31" s="702">
        <f t="shared" si="3"/>
        <v>17</v>
      </c>
      <c r="C31" s="611"/>
      <c r="D31" s="1380"/>
      <c r="E31" s="1381"/>
      <c r="F31" s="1380">
        <f t="shared" si="0"/>
        <v>0</v>
      </c>
      <c r="G31" s="1079"/>
      <c r="H31" s="1080"/>
      <c r="I31" s="584">
        <f t="shared" si="6"/>
        <v>170</v>
      </c>
      <c r="K31" s="118"/>
      <c r="L31" s="219">
        <f t="shared" si="4"/>
        <v>11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7"/>
        <v>110</v>
      </c>
      <c r="U31" s="118"/>
      <c r="V31" s="1427">
        <f t="shared" si="5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50</v>
      </c>
    </row>
    <row r="32" spans="1:29" ht="15.75" x14ac:dyDescent="0.25">
      <c r="A32" s="118"/>
      <c r="B32" s="702">
        <f t="shared" si="3"/>
        <v>17</v>
      </c>
      <c r="C32" s="611"/>
      <c r="D32" s="1380"/>
      <c r="E32" s="1381"/>
      <c r="F32" s="1380">
        <f t="shared" si="0"/>
        <v>0</v>
      </c>
      <c r="G32" s="1079"/>
      <c r="H32" s="1080"/>
      <c r="I32" s="584">
        <f t="shared" si="6"/>
        <v>170</v>
      </c>
      <c r="K32" s="118"/>
      <c r="L32" s="219">
        <f t="shared" si="4"/>
        <v>11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7"/>
        <v>110</v>
      </c>
      <c r="U32" s="118"/>
      <c r="V32" s="1427">
        <f t="shared" si="5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50</v>
      </c>
    </row>
    <row r="33" spans="1:29" ht="15.75" x14ac:dyDescent="0.25">
      <c r="A33" s="118"/>
      <c r="B33" s="702">
        <f t="shared" si="3"/>
        <v>17</v>
      </c>
      <c r="C33" s="611"/>
      <c r="D33" s="1380"/>
      <c r="E33" s="1381"/>
      <c r="F33" s="1380">
        <f t="shared" si="0"/>
        <v>0</v>
      </c>
      <c r="G33" s="1079"/>
      <c r="H33" s="1080"/>
      <c r="I33" s="584">
        <f t="shared" si="6"/>
        <v>170</v>
      </c>
      <c r="K33" s="118"/>
      <c r="L33" s="219">
        <f t="shared" si="4"/>
        <v>11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7"/>
        <v>110</v>
      </c>
      <c r="U33" s="118"/>
      <c r="V33" s="1427">
        <f t="shared" si="5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50</v>
      </c>
    </row>
    <row r="34" spans="1:29" ht="15.75" x14ac:dyDescent="0.25">
      <c r="A34" s="118"/>
      <c r="B34" s="702">
        <f t="shared" si="3"/>
        <v>17</v>
      </c>
      <c r="C34" s="611"/>
      <c r="D34" s="1380"/>
      <c r="E34" s="1381"/>
      <c r="F34" s="1380">
        <f t="shared" si="0"/>
        <v>0</v>
      </c>
      <c r="G34" s="1079"/>
      <c r="H34" s="1080"/>
      <c r="I34" s="584">
        <f t="shared" si="6"/>
        <v>170</v>
      </c>
      <c r="K34" s="118"/>
      <c r="L34" s="219">
        <f t="shared" si="4"/>
        <v>11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7"/>
        <v>110</v>
      </c>
      <c r="U34" s="118"/>
      <c r="V34" s="1427">
        <f t="shared" si="5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50</v>
      </c>
    </row>
    <row r="35" spans="1:29" ht="15.75" x14ac:dyDescent="0.25">
      <c r="A35" s="118"/>
      <c r="B35" s="702">
        <f t="shared" si="3"/>
        <v>17</v>
      </c>
      <c r="C35" s="611"/>
      <c r="D35" s="1380"/>
      <c r="E35" s="1381"/>
      <c r="F35" s="1380">
        <f t="shared" si="0"/>
        <v>0</v>
      </c>
      <c r="G35" s="1079"/>
      <c r="H35" s="1080"/>
      <c r="I35" s="584">
        <f t="shared" si="6"/>
        <v>170</v>
      </c>
      <c r="K35" s="118"/>
      <c r="L35" s="219">
        <f t="shared" si="4"/>
        <v>11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7"/>
        <v>110</v>
      </c>
      <c r="U35" s="118"/>
      <c r="V35" s="1427">
        <f t="shared" si="5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50</v>
      </c>
    </row>
    <row r="36" spans="1:29" ht="15.75" x14ac:dyDescent="0.25">
      <c r="A36" s="118" t="s">
        <v>22</v>
      </c>
      <c r="B36" s="702">
        <f t="shared" si="3"/>
        <v>17</v>
      </c>
      <c r="C36" s="611"/>
      <c r="D36" s="1380"/>
      <c r="E36" s="1381"/>
      <c r="F36" s="1380">
        <f t="shared" si="0"/>
        <v>0</v>
      </c>
      <c r="G36" s="1079"/>
      <c r="H36" s="1080"/>
      <c r="I36" s="584">
        <f t="shared" si="6"/>
        <v>170</v>
      </c>
      <c r="K36" s="118" t="s">
        <v>22</v>
      </c>
      <c r="L36" s="219">
        <f t="shared" si="4"/>
        <v>11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7"/>
        <v>110</v>
      </c>
      <c r="U36" s="118" t="s">
        <v>22</v>
      </c>
      <c r="V36" s="1427">
        <f t="shared" si="5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50</v>
      </c>
    </row>
    <row r="37" spans="1:29" ht="15.75" x14ac:dyDescent="0.25">
      <c r="A37" s="119"/>
      <c r="B37" s="702">
        <f t="shared" si="3"/>
        <v>17</v>
      </c>
      <c r="C37" s="611"/>
      <c r="D37" s="1380"/>
      <c r="E37" s="1381"/>
      <c r="F37" s="1380">
        <f t="shared" si="0"/>
        <v>0</v>
      </c>
      <c r="G37" s="1079"/>
      <c r="H37" s="1080"/>
      <c r="I37" s="584">
        <f t="shared" si="6"/>
        <v>170</v>
      </c>
      <c r="K37" s="119"/>
      <c r="L37" s="219">
        <f t="shared" si="4"/>
        <v>11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7"/>
        <v>110</v>
      </c>
      <c r="U37" s="119"/>
      <c r="V37" s="1427">
        <f t="shared" si="5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50</v>
      </c>
    </row>
    <row r="38" spans="1:29" ht="15.75" x14ac:dyDescent="0.25">
      <c r="A38" s="118"/>
      <c r="B38" s="702">
        <f t="shared" si="3"/>
        <v>17</v>
      </c>
      <c r="C38" s="611"/>
      <c r="D38" s="553"/>
      <c r="E38" s="580"/>
      <c r="F38" s="553">
        <f t="shared" si="0"/>
        <v>0</v>
      </c>
      <c r="G38" s="551"/>
      <c r="H38" s="552"/>
      <c r="I38" s="584">
        <f t="shared" si="6"/>
        <v>170</v>
      </c>
      <c r="K38" s="118"/>
      <c r="L38" s="219">
        <f t="shared" si="4"/>
        <v>11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7"/>
        <v>110</v>
      </c>
      <c r="U38" s="118"/>
      <c r="V38" s="1427">
        <f t="shared" si="5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50</v>
      </c>
    </row>
    <row r="39" spans="1:29" ht="15.75" x14ac:dyDescent="0.25">
      <c r="A39" s="118"/>
      <c r="B39" s="82">
        <f t="shared" si="3"/>
        <v>17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6"/>
        <v>170</v>
      </c>
      <c r="K39" s="118"/>
      <c r="L39" s="82">
        <f t="shared" si="4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7"/>
        <v>110</v>
      </c>
      <c r="U39" s="118"/>
      <c r="V39" s="1427">
        <f t="shared" si="5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50</v>
      </c>
    </row>
    <row r="40" spans="1:29" ht="15.75" x14ac:dyDescent="0.25">
      <c r="A40" s="118"/>
      <c r="B40" s="82">
        <f t="shared" si="3"/>
        <v>17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6"/>
        <v>170</v>
      </c>
      <c r="K40" s="118"/>
      <c r="L40" s="82">
        <f t="shared" si="4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7"/>
        <v>110</v>
      </c>
      <c r="U40" s="118"/>
      <c r="V40" s="1427">
        <f t="shared" si="5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50</v>
      </c>
    </row>
    <row r="41" spans="1:29" ht="15.75" x14ac:dyDescent="0.25">
      <c r="A41" s="118"/>
      <c r="B41" s="82">
        <f t="shared" si="3"/>
        <v>17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6"/>
        <v>170</v>
      </c>
      <c r="K41" s="118"/>
      <c r="L41" s="82">
        <f t="shared" si="4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7"/>
        <v>110</v>
      </c>
      <c r="U41" s="118"/>
      <c r="V41" s="1427">
        <f t="shared" si="5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50</v>
      </c>
    </row>
    <row r="42" spans="1:29" ht="15.75" x14ac:dyDescent="0.25">
      <c r="A42" s="118"/>
      <c r="B42" s="82">
        <f t="shared" si="3"/>
        <v>17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6"/>
        <v>170</v>
      </c>
      <c r="K42" s="118"/>
      <c r="L42" s="82">
        <f t="shared" si="4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7"/>
        <v>110</v>
      </c>
      <c r="U42" s="118"/>
      <c r="V42" s="1427">
        <f t="shared" si="5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50</v>
      </c>
    </row>
    <row r="43" spans="1:29" ht="15.75" x14ac:dyDescent="0.25">
      <c r="A43" s="118"/>
      <c r="B43" s="82">
        <f t="shared" si="3"/>
        <v>17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6"/>
        <v>170</v>
      </c>
      <c r="K43" s="118"/>
      <c r="L43" s="82">
        <f t="shared" si="4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7"/>
        <v>110</v>
      </c>
      <c r="U43" s="118"/>
      <c r="V43" s="1427">
        <f t="shared" si="5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50</v>
      </c>
    </row>
    <row r="44" spans="1:29" ht="15.75" x14ac:dyDescent="0.25">
      <c r="A44" s="118"/>
      <c r="B44" s="82">
        <f t="shared" si="3"/>
        <v>17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6"/>
        <v>170</v>
      </c>
      <c r="K44" s="118"/>
      <c r="L44" s="82">
        <f t="shared" si="4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7"/>
        <v>110</v>
      </c>
      <c r="U44" s="118"/>
      <c r="V44" s="1427">
        <f t="shared" si="5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50</v>
      </c>
    </row>
    <row r="45" spans="1:29" ht="15.75" x14ac:dyDescent="0.25">
      <c r="A45" s="118"/>
      <c r="B45" s="82">
        <f t="shared" si="3"/>
        <v>17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6"/>
        <v>170</v>
      </c>
      <c r="K45" s="118"/>
      <c r="L45" s="82">
        <f t="shared" si="4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7"/>
        <v>110</v>
      </c>
      <c r="U45" s="118"/>
      <c r="V45" s="1427">
        <f t="shared" si="5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50</v>
      </c>
    </row>
    <row r="46" spans="1:29" ht="15.75" x14ac:dyDescent="0.25">
      <c r="A46" s="118"/>
      <c r="B46" s="82">
        <f t="shared" si="3"/>
        <v>17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6"/>
        <v>170</v>
      </c>
      <c r="K46" s="118"/>
      <c r="L46" s="82">
        <f t="shared" si="4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7"/>
        <v>110</v>
      </c>
      <c r="U46" s="118"/>
      <c r="V46" s="1427">
        <f t="shared" si="5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50</v>
      </c>
    </row>
    <row r="47" spans="1:29" ht="15.75" x14ac:dyDescent="0.25">
      <c r="A47" s="118"/>
      <c r="B47" s="82">
        <f t="shared" si="3"/>
        <v>17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6"/>
        <v>170</v>
      </c>
      <c r="K47" s="118"/>
      <c r="L47" s="82">
        <f t="shared" si="4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7"/>
        <v>110</v>
      </c>
      <c r="U47" s="118"/>
      <c r="V47" s="1427">
        <f t="shared" si="5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50</v>
      </c>
    </row>
    <row r="48" spans="1:29" ht="15.75" x14ac:dyDescent="0.25">
      <c r="A48" s="118"/>
      <c r="B48" s="82">
        <f t="shared" si="3"/>
        <v>17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6"/>
        <v>170</v>
      </c>
      <c r="K48" s="118"/>
      <c r="L48" s="82">
        <f t="shared" si="4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110</v>
      </c>
      <c r="U48" s="118"/>
      <c r="V48" s="1427">
        <f t="shared" si="5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50</v>
      </c>
    </row>
    <row r="49" spans="1:29" ht="15.75" x14ac:dyDescent="0.25">
      <c r="A49" s="118"/>
      <c r="B49" s="82">
        <f t="shared" si="3"/>
        <v>17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6"/>
        <v>170</v>
      </c>
      <c r="K49" s="118"/>
      <c r="L49" s="82">
        <f t="shared" si="4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110</v>
      </c>
      <c r="U49" s="118"/>
      <c r="V49" s="1427">
        <f t="shared" si="5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50</v>
      </c>
    </row>
    <row r="50" spans="1:29" ht="15.75" x14ac:dyDescent="0.25">
      <c r="A50" s="118"/>
      <c r="B50" s="82">
        <f t="shared" si="3"/>
        <v>17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6"/>
        <v>170</v>
      </c>
      <c r="K50" s="118"/>
      <c r="L50" s="82">
        <f t="shared" si="4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110</v>
      </c>
      <c r="U50" s="118"/>
      <c r="V50" s="1427">
        <f t="shared" si="5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50</v>
      </c>
    </row>
    <row r="51" spans="1:29" ht="15.75" x14ac:dyDescent="0.25">
      <c r="A51" s="118"/>
      <c r="B51" s="82">
        <f t="shared" si="3"/>
        <v>17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6"/>
        <v>170</v>
      </c>
      <c r="K51" s="118"/>
      <c r="L51" s="82">
        <f t="shared" si="4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110</v>
      </c>
      <c r="U51" s="118"/>
      <c r="V51" s="1427">
        <f t="shared" si="5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50</v>
      </c>
    </row>
    <row r="52" spans="1:29" ht="15.75" x14ac:dyDescent="0.25">
      <c r="A52" s="118"/>
      <c r="B52" s="82">
        <f t="shared" si="3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170</v>
      </c>
      <c r="K52" s="118"/>
      <c r="L52" s="82">
        <f t="shared" si="4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110</v>
      </c>
      <c r="U52" s="118"/>
      <c r="V52" s="1427">
        <f t="shared" si="5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50</v>
      </c>
    </row>
    <row r="53" spans="1:29" ht="15.75" x14ac:dyDescent="0.25">
      <c r="A53" s="118"/>
      <c r="B53" s="82">
        <f t="shared" si="3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170</v>
      </c>
      <c r="K53" s="118"/>
      <c r="L53" s="82">
        <f t="shared" si="4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110</v>
      </c>
      <c r="U53" s="118"/>
      <c r="V53" s="1427">
        <f t="shared" si="5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50</v>
      </c>
    </row>
    <row r="54" spans="1:29" ht="15.75" x14ac:dyDescent="0.25">
      <c r="A54" s="118"/>
      <c r="B54" s="82">
        <f t="shared" si="3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170</v>
      </c>
      <c r="K54" s="118"/>
      <c r="L54" s="82">
        <f t="shared" si="4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110</v>
      </c>
      <c r="U54" s="118"/>
      <c r="V54" s="1427">
        <f t="shared" si="5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50</v>
      </c>
    </row>
    <row r="55" spans="1:29" ht="15.75" x14ac:dyDescent="0.25">
      <c r="A55" s="118"/>
      <c r="B55" s="12">
        <f t="shared" si="3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170</v>
      </c>
      <c r="K55" s="118"/>
      <c r="L55" s="12">
        <f t="shared" si="4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110</v>
      </c>
      <c r="U55" s="118"/>
      <c r="V55" s="133">
        <f t="shared" si="5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50</v>
      </c>
    </row>
    <row r="56" spans="1:29" ht="15.75" x14ac:dyDescent="0.25">
      <c r="A56" s="118"/>
      <c r="B56" s="12">
        <f t="shared" si="3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170</v>
      </c>
      <c r="K56" s="118"/>
      <c r="L56" s="12">
        <f t="shared" si="4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110</v>
      </c>
      <c r="U56" s="118"/>
      <c r="V56" s="133">
        <f t="shared" si="5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50</v>
      </c>
    </row>
    <row r="57" spans="1:29" ht="15.75" x14ac:dyDescent="0.25">
      <c r="A57" s="118"/>
      <c r="B57" s="12">
        <f t="shared" si="3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170</v>
      </c>
      <c r="K57" s="118"/>
      <c r="L57" s="12">
        <f t="shared" si="4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110</v>
      </c>
      <c r="U57" s="118"/>
      <c r="V57" s="133">
        <f t="shared" si="5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50</v>
      </c>
    </row>
    <row r="58" spans="1:29" ht="15.75" x14ac:dyDescent="0.25">
      <c r="A58" s="118"/>
      <c r="B58" s="12">
        <f t="shared" si="3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170</v>
      </c>
      <c r="K58" s="118"/>
      <c r="L58" s="12">
        <f t="shared" si="4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110</v>
      </c>
      <c r="U58" s="118"/>
      <c r="V58" s="133">
        <f t="shared" si="5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50</v>
      </c>
    </row>
    <row r="59" spans="1:29" ht="15.75" x14ac:dyDescent="0.25">
      <c r="A59" s="118"/>
      <c r="B59" s="12">
        <f t="shared" si="3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170</v>
      </c>
      <c r="K59" s="118"/>
      <c r="L59" s="12">
        <f t="shared" si="4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110</v>
      </c>
      <c r="U59" s="118"/>
      <c r="V59" s="133">
        <f t="shared" si="5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50</v>
      </c>
    </row>
    <row r="60" spans="1:29" ht="15.75" x14ac:dyDescent="0.25">
      <c r="A60" s="118"/>
      <c r="B60" s="12">
        <f t="shared" si="3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170</v>
      </c>
      <c r="K60" s="118"/>
      <c r="L60" s="12">
        <f t="shared" si="4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110</v>
      </c>
      <c r="U60" s="118"/>
      <c r="V60" s="133">
        <f t="shared" si="5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50</v>
      </c>
    </row>
    <row r="61" spans="1:29" ht="15.75" x14ac:dyDescent="0.25">
      <c r="A61" s="118"/>
      <c r="B61" s="12">
        <f t="shared" si="3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170</v>
      </c>
      <c r="K61" s="118"/>
      <c r="L61" s="12">
        <f t="shared" si="4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110</v>
      </c>
      <c r="U61" s="118"/>
      <c r="V61" s="133">
        <f t="shared" si="5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50</v>
      </c>
    </row>
    <row r="62" spans="1:29" ht="15.75" x14ac:dyDescent="0.25">
      <c r="A62" s="118"/>
      <c r="B62" s="12">
        <f t="shared" si="3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170</v>
      </c>
      <c r="K62" s="118"/>
      <c r="L62" s="12">
        <f t="shared" si="4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110</v>
      </c>
      <c r="U62" s="118"/>
      <c r="V62" s="133">
        <f t="shared" si="5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50</v>
      </c>
    </row>
    <row r="63" spans="1:29" ht="15.75" x14ac:dyDescent="0.25">
      <c r="A63" s="118"/>
      <c r="B63" s="12">
        <f t="shared" si="3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170</v>
      </c>
      <c r="K63" s="118"/>
      <c r="L63" s="12">
        <f t="shared" si="4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110</v>
      </c>
      <c r="U63" s="118"/>
      <c r="V63" s="133">
        <f t="shared" si="5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50</v>
      </c>
    </row>
    <row r="64" spans="1:29" ht="15.75" x14ac:dyDescent="0.25">
      <c r="A64" s="118"/>
      <c r="B64" s="12">
        <f t="shared" si="3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170</v>
      </c>
      <c r="K64" s="118"/>
      <c r="L64" s="12">
        <f t="shared" si="4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110</v>
      </c>
      <c r="U64" s="118"/>
      <c r="V64" s="133">
        <f t="shared" si="5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50</v>
      </c>
    </row>
    <row r="65" spans="1:29" ht="15.75" x14ac:dyDescent="0.25">
      <c r="A65" s="118"/>
      <c r="B65" s="12">
        <f t="shared" si="3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170</v>
      </c>
      <c r="K65" s="118"/>
      <c r="L65" s="12">
        <f t="shared" si="4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110</v>
      </c>
      <c r="U65" s="118"/>
      <c r="V65" s="133">
        <f t="shared" si="5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50</v>
      </c>
    </row>
    <row r="66" spans="1:29" ht="15.75" x14ac:dyDescent="0.25">
      <c r="A66" s="118"/>
      <c r="B66" s="12">
        <f t="shared" si="3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170</v>
      </c>
      <c r="K66" s="118"/>
      <c r="L66" s="12">
        <f t="shared" si="4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110</v>
      </c>
      <c r="U66" s="118"/>
      <c r="V66" s="133">
        <f t="shared" si="5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50</v>
      </c>
    </row>
    <row r="67" spans="1:29" ht="15.75" x14ac:dyDescent="0.25">
      <c r="A67" s="118"/>
      <c r="B67" s="12">
        <f t="shared" si="3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170</v>
      </c>
      <c r="K67" s="118"/>
      <c r="L67" s="12">
        <f t="shared" si="4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110</v>
      </c>
      <c r="U67" s="118"/>
      <c r="V67" s="133">
        <f t="shared" si="5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50</v>
      </c>
    </row>
    <row r="68" spans="1:29" ht="15.75" x14ac:dyDescent="0.25">
      <c r="A68" s="118"/>
      <c r="B68" s="12">
        <f t="shared" si="3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170</v>
      </c>
      <c r="K68" s="118"/>
      <c r="L68" s="12">
        <f t="shared" si="4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110</v>
      </c>
      <c r="U68" s="118"/>
      <c r="V68" s="133">
        <f t="shared" si="5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8"/>
        <v>50</v>
      </c>
    </row>
    <row r="69" spans="1:29" ht="15.75" x14ac:dyDescent="0.25">
      <c r="A69" s="118"/>
      <c r="B69" s="12">
        <f t="shared" si="3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170</v>
      </c>
      <c r="K69" s="118"/>
      <c r="L69" s="12">
        <f t="shared" si="4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110</v>
      </c>
      <c r="U69" s="118"/>
      <c r="V69" s="133">
        <f t="shared" si="5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8"/>
        <v>50</v>
      </c>
    </row>
    <row r="70" spans="1:29" ht="15.75" x14ac:dyDescent="0.25">
      <c r="A70" s="118"/>
      <c r="B70" s="12">
        <f t="shared" si="3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170</v>
      </c>
      <c r="K70" s="118"/>
      <c r="L70" s="12">
        <f t="shared" si="4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110</v>
      </c>
      <c r="U70" s="118"/>
      <c r="V70" s="133">
        <f t="shared" si="5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8"/>
        <v>50</v>
      </c>
    </row>
    <row r="71" spans="1:29" ht="15.75" x14ac:dyDescent="0.25">
      <c r="A71" s="118"/>
      <c r="B71" s="12">
        <f t="shared" si="3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170</v>
      </c>
      <c r="K71" s="118"/>
      <c r="L71" s="12">
        <f t="shared" si="4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110</v>
      </c>
      <c r="U71" s="118"/>
      <c r="V71" s="133">
        <f t="shared" si="5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8"/>
        <v>50</v>
      </c>
    </row>
    <row r="72" spans="1:29" ht="15.75" x14ac:dyDescent="0.25">
      <c r="A72" s="118"/>
      <c r="B72" s="12">
        <f t="shared" si="3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170</v>
      </c>
      <c r="K72" s="118"/>
      <c r="L72" s="12">
        <f t="shared" si="4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110</v>
      </c>
      <c r="U72" s="118"/>
      <c r="V72" s="133">
        <f t="shared" si="5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8"/>
        <v>50</v>
      </c>
    </row>
    <row r="73" spans="1:29" ht="15.75" x14ac:dyDescent="0.25">
      <c r="A73" s="118"/>
      <c r="B73" s="12">
        <f t="shared" si="3"/>
        <v>17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170</v>
      </c>
      <c r="K73" s="118"/>
      <c r="L73" s="12">
        <f t="shared" si="4"/>
        <v>11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33">
        <f t="shared" si="5"/>
        <v>5</v>
      </c>
      <c r="W73" s="15"/>
      <c r="X73" s="58"/>
      <c r="Y73" s="198"/>
      <c r="Z73" s="68">
        <f t="shared" ref="Z73:Z76" si="11">X73</f>
        <v>0</v>
      </c>
      <c r="AA73" s="69"/>
      <c r="AB73" s="70"/>
      <c r="AC73" s="102">
        <f t="shared" si="8"/>
        <v>50</v>
      </c>
    </row>
    <row r="74" spans="1:29" ht="15.75" x14ac:dyDescent="0.25">
      <c r="A74" s="118"/>
      <c r="B74" s="12">
        <f t="shared" ref="B74:B75" si="12">B73-C74</f>
        <v>17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170</v>
      </c>
      <c r="K74" s="118"/>
      <c r="L74" s="12">
        <f t="shared" ref="L74:L75" si="13">L73-M74</f>
        <v>11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110</v>
      </c>
      <c r="U74" s="118"/>
      <c r="V74" s="133">
        <f t="shared" ref="V74:V75" si="14">V73-W74</f>
        <v>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50</v>
      </c>
    </row>
    <row r="75" spans="1:29" ht="15.75" x14ac:dyDescent="0.25">
      <c r="A75" s="118"/>
      <c r="B75" s="12">
        <f t="shared" si="12"/>
        <v>17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170</v>
      </c>
      <c r="K75" s="118"/>
      <c r="L75" s="12">
        <f t="shared" si="13"/>
        <v>11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33">
        <f t="shared" si="14"/>
        <v>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170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6</v>
      </c>
      <c r="D78" s="6">
        <f>SUM(D9:D77)</f>
        <v>60</v>
      </c>
      <c r="F78" s="6">
        <f>SUM(F9:F77)</f>
        <v>60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17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5</v>
      </c>
    </row>
    <row r="82" spans="3:26" ht="15.75" thickBot="1" x14ac:dyDescent="0.3"/>
    <row r="83" spans="3:26" ht="15.75" thickBot="1" x14ac:dyDescent="0.3">
      <c r="C83" s="1463" t="s">
        <v>11</v>
      </c>
      <c r="D83" s="1464"/>
      <c r="E83" s="56">
        <f>E5+E6-F78+E7</f>
        <v>170</v>
      </c>
      <c r="F83" s="1209"/>
      <c r="M83" s="1463" t="s">
        <v>11</v>
      </c>
      <c r="N83" s="1464"/>
      <c r="O83" s="56">
        <f>O5+O6-P78+O7</f>
        <v>110</v>
      </c>
      <c r="P83" s="1121"/>
      <c r="W83" s="1463" t="s">
        <v>11</v>
      </c>
      <c r="X83" s="1464"/>
      <c r="Y83" s="56">
        <f>Y5+Y6-Z78+Y7</f>
        <v>50</v>
      </c>
      <c r="Z83" s="1209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70"/>
      <c r="B5" s="1479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70"/>
      <c r="B6" s="147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3" t="s">
        <v>3</v>
      </c>
    </row>
    <row r="9" spans="1:10" ht="15.75" thickTop="1" x14ac:dyDescent="0.25">
      <c r="A9" s="72"/>
      <c r="B9" s="635">
        <f>F5-C9+F4+F6+F7</f>
        <v>0</v>
      </c>
      <c r="C9" s="611"/>
      <c r="D9" s="550"/>
      <c r="E9" s="632"/>
      <c r="F9" s="553">
        <f t="shared" ref="F9:F37" si="0">D9</f>
        <v>0</v>
      </c>
      <c r="G9" s="551"/>
      <c r="H9" s="552"/>
      <c r="I9" s="636">
        <f>H9*F9</f>
        <v>0</v>
      </c>
      <c r="J9" s="584">
        <f>E4+E5+E6+E7-F9</f>
        <v>0</v>
      </c>
    </row>
    <row r="10" spans="1:10" x14ac:dyDescent="0.25">
      <c r="B10" s="635">
        <f>B9-C10</f>
        <v>0</v>
      </c>
      <c r="C10" s="611"/>
      <c r="D10" s="550"/>
      <c r="E10" s="632"/>
      <c r="F10" s="553">
        <f t="shared" si="0"/>
        <v>0</v>
      </c>
      <c r="G10" s="551"/>
      <c r="H10" s="552"/>
      <c r="I10" s="637">
        <f t="shared" ref="I10:I37" si="1">H10*F10</f>
        <v>0</v>
      </c>
      <c r="J10" s="584">
        <f>J9-F10</f>
        <v>0</v>
      </c>
    </row>
    <row r="11" spans="1:10" x14ac:dyDescent="0.25">
      <c r="A11" s="54" t="s">
        <v>32</v>
      </c>
      <c r="B11" s="635">
        <f t="shared" ref="B11:B37" si="2">B10-C11</f>
        <v>0</v>
      </c>
      <c r="C11" s="611"/>
      <c r="D11" s="550"/>
      <c r="E11" s="632"/>
      <c r="F11" s="553">
        <f t="shared" si="0"/>
        <v>0</v>
      </c>
      <c r="G11" s="551"/>
      <c r="H11" s="552"/>
      <c r="I11" s="637">
        <f t="shared" si="1"/>
        <v>0</v>
      </c>
      <c r="J11" s="584">
        <f t="shared" ref="J11:J12" si="3">J10-F11</f>
        <v>0</v>
      </c>
    </row>
    <row r="12" spans="1:10" x14ac:dyDescent="0.25">
      <c r="A12" s="84"/>
      <c r="B12" s="635">
        <f t="shared" si="2"/>
        <v>0</v>
      </c>
      <c r="C12" s="611"/>
      <c r="D12" s="550"/>
      <c r="E12" s="632"/>
      <c r="F12" s="553">
        <f t="shared" si="0"/>
        <v>0</v>
      </c>
      <c r="G12" s="551"/>
      <c r="H12" s="552"/>
      <c r="I12" s="637">
        <f t="shared" si="1"/>
        <v>0</v>
      </c>
      <c r="J12" s="584">
        <f t="shared" si="3"/>
        <v>0</v>
      </c>
    </row>
    <row r="13" spans="1:10" x14ac:dyDescent="0.25">
      <c r="B13" s="635">
        <f t="shared" si="2"/>
        <v>0</v>
      </c>
      <c r="C13" s="611"/>
      <c r="D13" s="550"/>
      <c r="E13" s="632"/>
      <c r="F13" s="553">
        <f t="shared" si="0"/>
        <v>0</v>
      </c>
      <c r="G13" s="551"/>
      <c r="H13" s="552"/>
      <c r="I13" s="637">
        <f t="shared" si="1"/>
        <v>0</v>
      </c>
      <c r="J13" s="584">
        <f>J12-F13</f>
        <v>0</v>
      </c>
    </row>
    <row r="14" spans="1:10" x14ac:dyDescent="0.25">
      <c r="A14" s="54" t="s">
        <v>33</v>
      </c>
      <c r="B14" s="635">
        <f t="shared" si="2"/>
        <v>0</v>
      </c>
      <c r="C14" s="611"/>
      <c r="D14" s="689"/>
      <c r="E14" s="740"/>
      <c r="F14" s="733">
        <f t="shared" si="0"/>
        <v>0</v>
      </c>
      <c r="G14" s="734"/>
      <c r="H14" s="581"/>
      <c r="I14" s="637">
        <f t="shared" si="1"/>
        <v>0</v>
      </c>
      <c r="J14" s="584">
        <f t="shared" ref="J14:J37" si="4">J13-F14</f>
        <v>0</v>
      </c>
    </row>
    <row r="15" spans="1:10" x14ac:dyDescent="0.25">
      <c r="A15" s="582"/>
      <c r="B15" s="635">
        <f t="shared" si="2"/>
        <v>0</v>
      </c>
      <c r="C15" s="611"/>
      <c r="D15" s="689"/>
      <c r="E15" s="740"/>
      <c r="F15" s="733">
        <f t="shared" si="0"/>
        <v>0</v>
      </c>
      <c r="G15" s="734"/>
      <c r="H15" s="581"/>
      <c r="I15" s="637">
        <f t="shared" si="1"/>
        <v>0</v>
      </c>
      <c r="J15" s="584">
        <f t="shared" si="4"/>
        <v>0</v>
      </c>
    </row>
    <row r="16" spans="1:10" ht="15.75" x14ac:dyDescent="0.25">
      <c r="A16" s="634"/>
      <c r="B16" s="635">
        <f t="shared" si="2"/>
        <v>0</v>
      </c>
      <c r="C16" s="611"/>
      <c r="D16" s="689"/>
      <c r="E16" s="740"/>
      <c r="F16" s="733">
        <f t="shared" si="0"/>
        <v>0</v>
      </c>
      <c r="G16" s="734"/>
      <c r="H16" s="581"/>
      <c r="I16" s="637">
        <f t="shared" si="1"/>
        <v>0</v>
      </c>
      <c r="J16" s="584">
        <f t="shared" si="4"/>
        <v>0</v>
      </c>
    </row>
    <row r="17" spans="1:10" ht="15.75" x14ac:dyDescent="0.25">
      <c r="A17" s="634"/>
      <c r="B17" s="635">
        <f t="shared" si="2"/>
        <v>0</v>
      </c>
      <c r="C17" s="611"/>
      <c r="D17" s="689"/>
      <c r="E17" s="740"/>
      <c r="F17" s="733">
        <f t="shared" si="0"/>
        <v>0</v>
      </c>
      <c r="G17" s="734"/>
      <c r="H17" s="581"/>
      <c r="I17" s="637">
        <f t="shared" si="1"/>
        <v>0</v>
      </c>
      <c r="J17" s="584">
        <f t="shared" si="4"/>
        <v>0</v>
      </c>
    </row>
    <row r="18" spans="1:10" ht="15.75" x14ac:dyDescent="0.25">
      <c r="A18" s="634"/>
      <c r="B18" s="635">
        <f t="shared" si="2"/>
        <v>0</v>
      </c>
      <c r="C18" s="611"/>
      <c r="D18" s="688"/>
      <c r="E18" s="788"/>
      <c r="F18" s="785">
        <f t="shared" si="0"/>
        <v>0</v>
      </c>
      <c r="G18" s="786"/>
      <c r="H18" s="787"/>
      <c r="I18" s="637">
        <f t="shared" si="1"/>
        <v>0</v>
      </c>
      <c r="J18" s="584">
        <f t="shared" si="4"/>
        <v>0</v>
      </c>
    </row>
    <row r="19" spans="1:10" x14ac:dyDescent="0.25">
      <c r="A19" s="582"/>
      <c r="B19" s="635">
        <f t="shared" si="2"/>
        <v>0</v>
      </c>
      <c r="C19" s="611"/>
      <c r="D19" s="688"/>
      <c r="E19" s="788"/>
      <c r="F19" s="785">
        <f t="shared" si="0"/>
        <v>0</v>
      </c>
      <c r="G19" s="786"/>
      <c r="H19" s="787"/>
      <c r="I19" s="637">
        <f t="shared" si="1"/>
        <v>0</v>
      </c>
      <c r="J19" s="584">
        <f t="shared" si="4"/>
        <v>0</v>
      </c>
    </row>
    <row r="20" spans="1:10" x14ac:dyDescent="0.25">
      <c r="A20" s="582"/>
      <c r="B20" s="635">
        <f t="shared" si="2"/>
        <v>0</v>
      </c>
      <c r="C20" s="611"/>
      <c r="D20" s="688"/>
      <c r="E20" s="788"/>
      <c r="F20" s="785">
        <f t="shared" si="0"/>
        <v>0</v>
      </c>
      <c r="G20" s="786"/>
      <c r="H20" s="787"/>
      <c r="I20" s="637">
        <f t="shared" si="1"/>
        <v>0</v>
      </c>
      <c r="J20" s="584">
        <f t="shared" si="4"/>
        <v>0</v>
      </c>
    </row>
    <row r="21" spans="1:10" x14ac:dyDescent="0.25">
      <c r="B21" s="635">
        <f t="shared" si="2"/>
        <v>0</v>
      </c>
      <c r="C21" s="611"/>
      <c r="D21" s="688"/>
      <c r="E21" s="788"/>
      <c r="F21" s="785">
        <f t="shared" si="0"/>
        <v>0</v>
      </c>
      <c r="G21" s="786"/>
      <c r="H21" s="787"/>
      <c r="I21" s="637">
        <f t="shared" si="1"/>
        <v>0</v>
      </c>
      <c r="J21" s="584">
        <f t="shared" si="4"/>
        <v>0</v>
      </c>
    </row>
    <row r="22" spans="1:10" x14ac:dyDescent="0.25">
      <c r="B22" s="635">
        <f t="shared" si="2"/>
        <v>0</v>
      </c>
      <c r="C22" s="611"/>
      <c r="D22" s="688"/>
      <c r="E22" s="788"/>
      <c r="F22" s="785">
        <f t="shared" si="0"/>
        <v>0</v>
      </c>
      <c r="G22" s="786"/>
      <c r="H22" s="787"/>
      <c r="I22" s="637">
        <f t="shared" si="1"/>
        <v>0</v>
      </c>
      <c r="J22" s="584">
        <f t="shared" si="4"/>
        <v>0</v>
      </c>
    </row>
    <row r="23" spans="1:10" x14ac:dyDescent="0.25">
      <c r="B23" s="635">
        <f t="shared" si="2"/>
        <v>0</v>
      </c>
      <c r="C23" s="611"/>
      <c r="D23" s="690"/>
      <c r="E23" s="901"/>
      <c r="F23" s="691">
        <f t="shared" si="0"/>
        <v>0</v>
      </c>
      <c r="G23" s="692"/>
      <c r="H23" s="693"/>
      <c r="I23" s="637">
        <f t="shared" si="1"/>
        <v>0</v>
      </c>
      <c r="J23" s="584">
        <f t="shared" si="4"/>
        <v>0</v>
      </c>
    </row>
    <row r="24" spans="1:10" x14ac:dyDescent="0.25">
      <c r="B24" s="635">
        <f t="shared" si="2"/>
        <v>0</v>
      </c>
      <c r="C24" s="611"/>
      <c r="D24" s="690"/>
      <c r="E24" s="901"/>
      <c r="F24" s="691">
        <f t="shared" si="0"/>
        <v>0</v>
      </c>
      <c r="G24" s="692"/>
      <c r="H24" s="693"/>
      <c r="I24" s="637">
        <f t="shared" si="1"/>
        <v>0</v>
      </c>
      <c r="J24" s="584">
        <f t="shared" si="4"/>
        <v>0</v>
      </c>
    </row>
    <row r="25" spans="1:10" x14ac:dyDescent="0.25">
      <c r="B25" s="635">
        <f t="shared" si="2"/>
        <v>0</v>
      </c>
      <c r="C25" s="611"/>
      <c r="D25" s="690"/>
      <c r="E25" s="901"/>
      <c r="F25" s="691">
        <f t="shared" si="0"/>
        <v>0</v>
      </c>
      <c r="G25" s="692"/>
      <c r="H25" s="693"/>
      <c r="I25" s="637">
        <f t="shared" si="1"/>
        <v>0</v>
      </c>
      <c r="J25" s="584">
        <f t="shared" si="4"/>
        <v>0</v>
      </c>
    </row>
    <row r="26" spans="1:10" x14ac:dyDescent="0.25">
      <c r="B26" s="635">
        <f t="shared" si="2"/>
        <v>0</v>
      </c>
      <c r="C26" s="611"/>
      <c r="D26" s="910"/>
      <c r="E26" s="908"/>
      <c r="F26" s="907">
        <f t="shared" si="0"/>
        <v>0</v>
      </c>
      <c r="G26" s="909"/>
      <c r="H26" s="906"/>
      <c r="I26" s="637">
        <f t="shared" si="1"/>
        <v>0</v>
      </c>
      <c r="J26" s="584">
        <f t="shared" si="4"/>
        <v>0</v>
      </c>
    </row>
    <row r="27" spans="1:10" x14ac:dyDescent="0.25">
      <c r="B27" s="635">
        <f t="shared" si="2"/>
        <v>0</v>
      </c>
      <c r="C27" s="611"/>
      <c r="D27" s="910"/>
      <c r="E27" s="908"/>
      <c r="F27" s="907">
        <f t="shared" si="0"/>
        <v>0</v>
      </c>
      <c r="G27" s="909"/>
      <c r="H27" s="906"/>
      <c r="I27" s="637">
        <f t="shared" si="1"/>
        <v>0</v>
      </c>
      <c r="J27" s="584">
        <f t="shared" si="4"/>
        <v>0</v>
      </c>
    </row>
    <row r="28" spans="1:10" x14ac:dyDescent="0.25">
      <c r="B28" s="635">
        <f t="shared" si="2"/>
        <v>0</v>
      </c>
      <c r="C28" s="611"/>
      <c r="D28" s="907"/>
      <c r="E28" s="908"/>
      <c r="F28" s="907">
        <f t="shared" si="0"/>
        <v>0</v>
      </c>
      <c r="G28" s="909"/>
      <c r="H28" s="906"/>
      <c r="I28" s="637">
        <f t="shared" si="1"/>
        <v>0</v>
      </c>
      <c r="J28" s="584">
        <f t="shared" si="4"/>
        <v>0</v>
      </c>
    </row>
    <row r="29" spans="1:10" x14ac:dyDescent="0.25">
      <c r="B29" s="635">
        <f t="shared" si="2"/>
        <v>0</v>
      </c>
      <c r="C29" s="611"/>
      <c r="D29" s="907"/>
      <c r="E29" s="908"/>
      <c r="F29" s="907">
        <f t="shared" si="0"/>
        <v>0</v>
      </c>
      <c r="G29" s="909"/>
      <c r="H29" s="906"/>
      <c r="I29" s="637">
        <f t="shared" ref="I29:I36" si="5">H29*F29</f>
        <v>0</v>
      </c>
      <c r="J29" s="584">
        <f t="shared" ref="J29:J36" si="6">J28-F29</f>
        <v>0</v>
      </c>
    </row>
    <row r="30" spans="1:10" x14ac:dyDescent="0.25">
      <c r="B30" s="635">
        <f t="shared" si="2"/>
        <v>0</v>
      </c>
      <c r="C30" s="611"/>
      <c r="D30" s="907"/>
      <c r="E30" s="908"/>
      <c r="F30" s="907">
        <f t="shared" si="0"/>
        <v>0</v>
      </c>
      <c r="G30" s="909"/>
      <c r="H30" s="906"/>
      <c r="I30" s="637">
        <f t="shared" si="5"/>
        <v>0</v>
      </c>
      <c r="J30" s="584">
        <f t="shared" si="6"/>
        <v>0</v>
      </c>
    </row>
    <row r="31" spans="1:10" x14ac:dyDescent="0.25">
      <c r="B31" s="635">
        <f t="shared" si="2"/>
        <v>0</v>
      </c>
      <c r="C31" s="611"/>
      <c r="D31" s="907"/>
      <c r="E31" s="908"/>
      <c r="F31" s="907">
        <f t="shared" si="0"/>
        <v>0</v>
      </c>
      <c r="G31" s="909"/>
      <c r="H31" s="906"/>
      <c r="I31" s="637">
        <f t="shared" si="5"/>
        <v>0</v>
      </c>
      <c r="J31" s="584">
        <f t="shared" si="6"/>
        <v>0</v>
      </c>
    </row>
    <row r="32" spans="1:10" x14ac:dyDescent="0.25">
      <c r="B32" s="635">
        <f t="shared" si="2"/>
        <v>0</v>
      </c>
      <c r="C32" s="611"/>
      <c r="D32" s="907"/>
      <c r="E32" s="908"/>
      <c r="F32" s="907">
        <f t="shared" si="0"/>
        <v>0</v>
      </c>
      <c r="G32" s="909"/>
      <c r="H32" s="906"/>
      <c r="I32" s="637">
        <f t="shared" si="5"/>
        <v>0</v>
      </c>
      <c r="J32" s="584">
        <f t="shared" si="6"/>
        <v>0</v>
      </c>
    </row>
    <row r="33" spans="2:10" x14ac:dyDescent="0.25">
      <c r="B33" s="635">
        <f t="shared" si="2"/>
        <v>0</v>
      </c>
      <c r="C33" s="611"/>
      <c r="D33" s="907"/>
      <c r="E33" s="908"/>
      <c r="F33" s="907">
        <f t="shared" si="0"/>
        <v>0</v>
      </c>
      <c r="G33" s="909"/>
      <c r="H33" s="906"/>
      <c r="I33" s="637">
        <f t="shared" si="5"/>
        <v>0</v>
      </c>
      <c r="J33" s="584">
        <f t="shared" si="6"/>
        <v>0</v>
      </c>
    </row>
    <row r="34" spans="2:10" x14ac:dyDescent="0.25">
      <c r="B34" s="635">
        <f t="shared" si="2"/>
        <v>0</v>
      </c>
      <c r="C34" s="611"/>
      <c r="D34" s="907"/>
      <c r="E34" s="908"/>
      <c r="F34" s="907">
        <f t="shared" si="0"/>
        <v>0</v>
      </c>
      <c r="G34" s="909"/>
      <c r="H34" s="906"/>
      <c r="I34" s="637">
        <f t="shared" si="5"/>
        <v>0</v>
      </c>
      <c r="J34" s="584">
        <f t="shared" si="6"/>
        <v>0</v>
      </c>
    </row>
    <row r="35" spans="2:10" x14ac:dyDescent="0.25">
      <c r="B35" s="635">
        <f t="shared" si="2"/>
        <v>0</v>
      </c>
      <c r="C35" s="611"/>
      <c r="D35" s="907"/>
      <c r="E35" s="908"/>
      <c r="F35" s="907">
        <f t="shared" si="0"/>
        <v>0</v>
      </c>
      <c r="G35" s="909"/>
      <c r="H35" s="906"/>
      <c r="I35" s="637">
        <f t="shared" si="5"/>
        <v>0</v>
      </c>
      <c r="J35" s="584">
        <f t="shared" si="6"/>
        <v>0</v>
      </c>
    </row>
    <row r="36" spans="2:10" x14ac:dyDescent="0.25">
      <c r="B36" s="635">
        <f t="shared" si="2"/>
        <v>0</v>
      </c>
      <c r="C36" s="611"/>
      <c r="D36" s="907"/>
      <c r="E36" s="908"/>
      <c r="F36" s="907">
        <f t="shared" si="0"/>
        <v>0</v>
      </c>
      <c r="G36" s="909"/>
      <c r="H36" s="906"/>
      <c r="I36" s="637">
        <f t="shared" si="5"/>
        <v>0</v>
      </c>
      <c r="J36" s="584">
        <f t="shared" si="6"/>
        <v>0</v>
      </c>
    </row>
    <row r="37" spans="2:10" ht="15.75" thickBot="1" x14ac:dyDescent="0.3">
      <c r="B37" s="635">
        <f t="shared" si="2"/>
        <v>0</v>
      </c>
      <c r="C37" s="638"/>
      <c r="D37" s="708">
        <f t="shared" ref="D37" si="7">C37*B37</f>
        <v>0</v>
      </c>
      <c r="E37" s="709"/>
      <c r="F37" s="708">
        <f t="shared" si="0"/>
        <v>0</v>
      </c>
      <c r="G37" s="710"/>
      <c r="H37" s="960"/>
      <c r="I37" s="639">
        <f t="shared" si="1"/>
        <v>0</v>
      </c>
      <c r="J37" s="584">
        <f t="shared" si="4"/>
        <v>0</v>
      </c>
    </row>
    <row r="38" spans="2:10" ht="16.5" thickTop="1" x14ac:dyDescent="0.25">
      <c r="B38" s="582"/>
      <c r="C38" s="611">
        <f>SUM(C9:C37)</f>
        <v>0</v>
      </c>
      <c r="D38" s="640">
        <f>SUM(D9:D37)</f>
        <v>0</v>
      </c>
      <c r="E38" s="641"/>
      <c r="F38" s="553">
        <f>SUM(F9:F37)</f>
        <v>0</v>
      </c>
      <c r="G38" s="642"/>
      <c r="H38" s="639"/>
      <c r="I38" s="643">
        <f>SUM(I9:I37)</f>
        <v>0</v>
      </c>
      <c r="J38" s="582"/>
    </row>
    <row r="39" spans="2:10" ht="15.75" thickBot="1" x14ac:dyDescent="0.3">
      <c r="B39" s="582"/>
      <c r="C39" s="611"/>
      <c r="D39" s="644"/>
      <c r="E39" s="641"/>
      <c r="F39" s="644"/>
      <c r="G39" s="642"/>
      <c r="H39" s="639"/>
      <c r="I39" s="582"/>
      <c r="J39" s="582"/>
    </row>
    <row r="40" spans="2:10" x14ac:dyDescent="0.25">
      <c r="B40" s="582"/>
      <c r="C40" s="645" t="s">
        <v>4</v>
      </c>
      <c r="D40" s="646">
        <f>F4+F5+F6+F7-C38</f>
        <v>0</v>
      </c>
      <c r="E40" s="647"/>
      <c r="F40" s="644"/>
      <c r="G40" s="642"/>
      <c r="H40" s="639"/>
      <c r="I40" s="582"/>
      <c r="J40" s="582"/>
    </row>
    <row r="41" spans="2:10" x14ac:dyDescent="0.25">
      <c r="B41" s="582"/>
      <c r="C41" s="1528" t="s">
        <v>19</v>
      </c>
      <c r="D41" s="1529"/>
      <c r="E41" s="648">
        <f>E4+E5+E6+E7-F38</f>
        <v>0</v>
      </c>
      <c r="F41" s="644"/>
      <c r="G41" s="644"/>
      <c r="H41" s="639"/>
      <c r="I41" s="582"/>
      <c r="J41" s="58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B9" sqref="B5:B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1"/>
      <c r="B1" s="1461"/>
      <c r="C1" s="1461"/>
      <c r="D1" s="1461"/>
      <c r="E1" s="1461"/>
      <c r="F1" s="1461"/>
      <c r="G1" s="146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1110"/>
      <c r="B4" s="140"/>
      <c r="C4" s="503"/>
      <c r="D4" s="130"/>
      <c r="E4" s="1039"/>
      <c r="F4" s="651"/>
    </row>
    <row r="5" spans="1:10" ht="20.25" customHeight="1" x14ac:dyDescent="0.25">
      <c r="A5" s="1537" t="s">
        <v>52</v>
      </c>
      <c r="B5" s="1532" t="s">
        <v>100</v>
      </c>
      <c r="C5" s="903"/>
      <c r="D5" s="588"/>
      <c r="E5" s="1038"/>
      <c r="F5" s="828"/>
      <c r="G5" s="143"/>
      <c r="H5" s="57">
        <f>E4+E5+E8-G5+E6</f>
        <v>0</v>
      </c>
    </row>
    <row r="6" spans="1:10" ht="20.25" customHeight="1" x14ac:dyDescent="0.25">
      <c r="A6" s="1537"/>
      <c r="B6" s="1533"/>
      <c r="C6" s="212"/>
      <c r="D6" s="130"/>
      <c r="E6" s="1039"/>
      <c r="F6" s="226"/>
      <c r="G6" s="143"/>
      <c r="H6" s="57"/>
    </row>
    <row r="7" spans="1:10" ht="20.25" customHeight="1" thickBot="1" x14ac:dyDescent="0.3">
      <c r="A7" s="1537"/>
      <c r="B7" s="1533"/>
      <c r="C7" s="484"/>
      <c r="D7" s="324"/>
      <c r="E7" s="1040"/>
      <c r="F7" s="227"/>
      <c r="G7" s="143"/>
      <c r="H7" s="57"/>
    </row>
    <row r="8" spans="1:10" ht="21" customHeight="1" thickTop="1" thickBot="1" x14ac:dyDescent="0.3">
      <c r="A8" s="1111"/>
      <c r="B8" s="1534"/>
      <c r="C8" s="484"/>
      <c r="D8" s="130"/>
      <c r="E8" s="1039"/>
      <c r="F8" s="226"/>
      <c r="I8" s="1535" t="s">
        <v>3</v>
      </c>
      <c r="J8" s="153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6"/>
      <c r="J9" s="1531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1"/>
      <c r="H10" s="565"/>
      <c r="I10" s="696">
        <f>E5+E4-F10+E8+E6+E7</f>
        <v>0</v>
      </c>
      <c r="J10" s="706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1"/>
      <c r="H11" s="565"/>
      <c r="I11" s="696">
        <f>I10-F11</f>
        <v>0</v>
      </c>
      <c r="J11" s="706">
        <f>J10-C11</f>
        <v>0</v>
      </c>
    </row>
    <row r="12" spans="1:10" x14ac:dyDescent="0.25">
      <c r="A12" s="174"/>
      <c r="B12" s="82"/>
      <c r="C12" s="15"/>
      <c r="D12" s="168"/>
      <c r="E12" s="630"/>
      <c r="F12" s="553">
        <f t="shared" si="0"/>
        <v>0</v>
      </c>
      <c r="G12" s="551"/>
      <c r="H12" s="565"/>
      <c r="I12" s="696">
        <f t="shared" ref="I12:I42" si="1">I11-F12</f>
        <v>0</v>
      </c>
      <c r="J12" s="706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0"/>
      <c r="F13" s="553">
        <f t="shared" si="0"/>
        <v>0</v>
      </c>
      <c r="G13" s="551"/>
      <c r="H13" s="565"/>
      <c r="I13" s="696">
        <f t="shared" si="1"/>
        <v>0</v>
      </c>
      <c r="J13" s="706">
        <f t="shared" si="2"/>
        <v>0</v>
      </c>
    </row>
    <row r="14" spans="1:10" x14ac:dyDescent="0.25">
      <c r="A14" s="1035"/>
      <c r="B14" s="82"/>
      <c r="C14" s="15"/>
      <c r="D14" s="1101"/>
      <c r="E14" s="630"/>
      <c r="F14" s="553">
        <f t="shared" si="0"/>
        <v>0</v>
      </c>
      <c r="G14" s="551"/>
      <c r="H14" s="565"/>
      <c r="I14" s="696">
        <f t="shared" si="1"/>
        <v>0</v>
      </c>
      <c r="J14" s="706">
        <f t="shared" si="2"/>
        <v>0</v>
      </c>
    </row>
    <row r="15" spans="1:10" x14ac:dyDescent="0.25">
      <c r="A15" s="1035"/>
      <c r="B15" s="82"/>
      <c r="C15" s="15"/>
      <c r="D15" s="1101"/>
      <c r="E15" s="627"/>
      <c r="F15" s="553">
        <f t="shared" si="0"/>
        <v>0</v>
      </c>
      <c r="G15" s="551"/>
      <c r="H15" s="565"/>
      <c r="I15" s="696">
        <f t="shared" si="1"/>
        <v>0</v>
      </c>
      <c r="J15" s="706">
        <f t="shared" si="2"/>
        <v>0</v>
      </c>
    </row>
    <row r="16" spans="1:10" x14ac:dyDescent="0.25">
      <c r="B16" s="82"/>
      <c r="C16" s="15"/>
      <c r="D16" s="1101"/>
      <c r="E16" s="627"/>
      <c r="F16" s="553">
        <f>D16</f>
        <v>0</v>
      </c>
      <c r="G16" s="551"/>
      <c r="H16" s="565"/>
      <c r="I16" s="696">
        <f t="shared" si="1"/>
        <v>0</v>
      </c>
      <c r="J16" s="706">
        <f t="shared" si="2"/>
        <v>0</v>
      </c>
    </row>
    <row r="17" spans="1:10" x14ac:dyDescent="0.25">
      <c r="B17" s="82"/>
      <c r="C17" s="15"/>
      <c r="D17" s="1101"/>
      <c r="E17" s="627"/>
      <c r="F17" s="553">
        <f>D17</f>
        <v>0</v>
      </c>
      <c r="G17" s="551"/>
      <c r="H17" s="565"/>
      <c r="I17" s="696">
        <f t="shared" si="1"/>
        <v>0</v>
      </c>
      <c r="J17" s="706">
        <f t="shared" si="2"/>
        <v>0</v>
      </c>
    </row>
    <row r="18" spans="1:10" x14ac:dyDescent="0.25">
      <c r="A18" s="80"/>
      <c r="B18" s="82"/>
      <c r="C18" s="15"/>
      <c r="D18" s="1101"/>
      <c r="E18" s="633"/>
      <c r="F18" s="553">
        <f>D18</f>
        <v>0</v>
      </c>
      <c r="G18" s="551"/>
      <c r="H18" s="565"/>
      <c r="I18" s="696">
        <f t="shared" si="1"/>
        <v>0</v>
      </c>
      <c r="J18" s="706">
        <f t="shared" si="2"/>
        <v>0</v>
      </c>
    </row>
    <row r="19" spans="1:10" x14ac:dyDescent="0.25">
      <c r="A19" s="82"/>
      <c r="B19" s="82"/>
      <c r="C19" s="15"/>
      <c r="D19" s="1101"/>
      <c r="E19" s="633"/>
      <c r="F19" s="553">
        <f t="shared" ref="F19:F43" si="3">D19</f>
        <v>0</v>
      </c>
      <c r="G19" s="817"/>
      <c r="H19" s="565"/>
      <c r="I19" s="696">
        <f t="shared" si="1"/>
        <v>0</v>
      </c>
      <c r="J19" s="706">
        <f t="shared" si="2"/>
        <v>0</v>
      </c>
    </row>
    <row r="20" spans="1:10" x14ac:dyDescent="0.25">
      <c r="A20" s="2"/>
      <c r="B20" s="82"/>
      <c r="C20" s="15"/>
      <c r="D20" s="1101"/>
      <c r="E20" s="633"/>
      <c r="F20" s="553">
        <f t="shared" si="3"/>
        <v>0</v>
      </c>
      <c r="G20" s="551"/>
      <c r="H20" s="565"/>
      <c r="I20" s="696">
        <f t="shared" si="1"/>
        <v>0</v>
      </c>
      <c r="J20" s="706">
        <f t="shared" si="2"/>
        <v>0</v>
      </c>
    </row>
    <row r="21" spans="1:10" x14ac:dyDescent="0.25">
      <c r="A21" s="2"/>
      <c r="B21" s="82"/>
      <c r="C21" s="15"/>
      <c r="D21" s="1101"/>
      <c r="E21" s="633"/>
      <c r="F21" s="553">
        <f t="shared" si="3"/>
        <v>0</v>
      </c>
      <c r="G21" s="551"/>
      <c r="H21" s="565"/>
      <c r="I21" s="696">
        <f t="shared" si="1"/>
        <v>0</v>
      </c>
      <c r="J21" s="706">
        <f t="shared" si="2"/>
        <v>0</v>
      </c>
    </row>
    <row r="22" spans="1:10" x14ac:dyDescent="0.25">
      <c r="A22" s="2"/>
      <c r="B22" s="82"/>
      <c r="C22" s="15"/>
      <c r="D22" s="1101"/>
      <c r="E22" s="627"/>
      <c r="F22" s="553">
        <f t="shared" si="3"/>
        <v>0</v>
      </c>
      <c r="G22" s="551"/>
      <c r="H22" s="565"/>
      <c r="I22" s="696">
        <f t="shared" si="1"/>
        <v>0</v>
      </c>
      <c r="J22" s="706">
        <f t="shared" si="2"/>
        <v>0</v>
      </c>
    </row>
    <row r="23" spans="1:10" x14ac:dyDescent="0.25">
      <c r="A23" s="2"/>
      <c r="B23" s="82"/>
      <c r="C23" s="15"/>
      <c r="D23" s="1101"/>
      <c r="E23" s="627"/>
      <c r="F23" s="553">
        <f t="shared" si="3"/>
        <v>0</v>
      </c>
      <c r="G23" s="551"/>
      <c r="H23" s="565"/>
      <c r="I23" s="696">
        <f t="shared" si="1"/>
        <v>0</v>
      </c>
      <c r="J23" s="706">
        <f t="shared" si="2"/>
        <v>0</v>
      </c>
    </row>
    <row r="24" spans="1:10" x14ac:dyDescent="0.25">
      <c r="A24" s="2"/>
      <c r="B24" s="82"/>
      <c r="C24" s="15"/>
      <c r="D24" s="168"/>
      <c r="E24" s="627"/>
      <c r="F24" s="553">
        <f t="shared" si="3"/>
        <v>0</v>
      </c>
      <c r="G24" s="551"/>
      <c r="H24" s="565"/>
      <c r="I24" s="696">
        <f t="shared" si="1"/>
        <v>0</v>
      </c>
      <c r="J24" s="706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35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35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35"/>
    </row>
    <row r="101" spans="1:10" ht="15.75" thickBot="1" x14ac:dyDescent="0.3">
      <c r="A101" s="115"/>
    </row>
    <row r="102" spans="1:10" ht="16.5" thickTop="1" thickBot="1" x14ac:dyDescent="0.3">
      <c r="A102" s="47"/>
      <c r="C102" s="1512" t="s">
        <v>11</v>
      </c>
      <c r="D102" s="1513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0"/>
      <c r="B1" s="1540"/>
      <c r="C1" s="1540"/>
      <c r="D1" s="1540"/>
      <c r="E1" s="1540"/>
      <c r="F1" s="1540"/>
      <c r="G1" s="1540"/>
      <c r="H1" s="1540"/>
      <c r="I1" s="154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566"/>
      <c r="E4" s="973"/>
      <c r="F4" s="974"/>
      <c r="G4" s="965"/>
    </row>
    <row r="5" spans="1:10" ht="15" customHeight="1" x14ac:dyDescent="0.25">
      <c r="A5" s="1541"/>
      <c r="B5" s="1542" t="s">
        <v>76</v>
      </c>
      <c r="C5" s="652"/>
      <c r="D5" s="566"/>
      <c r="E5" s="973"/>
      <c r="F5" s="974"/>
      <c r="G5" s="1428">
        <f>F102</f>
        <v>0</v>
      </c>
      <c r="H5" s="57">
        <f>E4+E5+E6-G5+E7+E8</f>
        <v>0</v>
      </c>
    </row>
    <row r="6" spans="1:10" ht="16.5" customHeight="1" x14ac:dyDescent="0.25">
      <c r="A6" s="1541"/>
      <c r="B6" s="1543"/>
      <c r="C6" s="652"/>
      <c r="D6" s="566"/>
      <c r="E6" s="973"/>
      <c r="F6" s="974"/>
      <c r="G6" s="564"/>
    </row>
    <row r="7" spans="1:10" ht="15.75" customHeight="1" thickBot="1" x14ac:dyDescent="0.35">
      <c r="A7" s="1541"/>
      <c r="B7" s="1544"/>
      <c r="C7" s="652"/>
      <c r="D7" s="566"/>
      <c r="E7" s="973"/>
      <c r="F7" s="974"/>
      <c r="G7" s="564"/>
      <c r="I7" s="347"/>
      <c r="J7" s="347"/>
    </row>
    <row r="8" spans="1:10" ht="16.5" customHeight="1" thickTop="1" thickBot="1" x14ac:dyDescent="0.3">
      <c r="A8" s="889"/>
      <c r="B8" s="890"/>
      <c r="C8" s="652"/>
      <c r="D8" s="566"/>
      <c r="E8" s="975"/>
      <c r="F8" s="706"/>
      <c r="G8" s="564"/>
      <c r="H8" s="582"/>
      <c r="I8" s="1545" t="s">
        <v>47</v>
      </c>
      <c r="J8" s="1538" t="s">
        <v>4</v>
      </c>
    </row>
    <row r="9" spans="1:10" ht="16.5" customHeight="1" thickTop="1" thickBot="1" x14ac:dyDescent="0.3">
      <c r="A9" s="891"/>
      <c r="B9" s="773" t="s">
        <v>7</v>
      </c>
      <c r="C9" s="892" t="s">
        <v>8</v>
      </c>
      <c r="D9" s="893" t="s">
        <v>3</v>
      </c>
      <c r="E9" s="894" t="s">
        <v>2</v>
      </c>
      <c r="F9" s="895" t="s">
        <v>9</v>
      </c>
      <c r="G9" s="896" t="s">
        <v>15</v>
      </c>
      <c r="H9" s="897"/>
      <c r="I9" s="1546"/>
      <c r="J9" s="1539"/>
    </row>
    <row r="10" spans="1:10" ht="15.75" thickTop="1" x14ac:dyDescent="0.25">
      <c r="A10" s="819"/>
      <c r="B10" s="663"/>
      <c r="C10" s="611"/>
      <c r="D10" s="816"/>
      <c r="E10" s="630"/>
      <c r="F10" s="553">
        <f t="shared" ref="F10" si="0">D10</f>
        <v>0</v>
      </c>
      <c r="G10" s="1286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819"/>
      <c r="B11" s="663"/>
      <c r="C11" s="611"/>
      <c r="D11" s="816"/>
      <c r="E11" s="630"/>
      <c r="F11" s="553">
        <f>D11</f>
        <v>0</v>
      </c>
      <c r="G11" s="551"/>
      <c r="H11" s="552"/>
      <c r="I11" s="696">
        <f>I10-F11</f>
        <v>0</v>
      </c>
      <c r="J11" s="706">
        <f>J10-C11</f>
        <v>0</v>
      </c>
    </row>
    <row r="12" spans="1:10" x14ac:dyDescent="0.25">
      <c r="A12" s="898" t="s">
        <v>32</v>
      </c>
      <c r="B12" s="663"/>
      <c r="C12" s="611"/>
      <c r="D12" s="816"/>
      <c r="E12" s="627"/>
      <c r="F12" s="553">
        <f>D12</f>
        <v>0</v>
      </c>
      <c r="G12" s="551"/>
      <c r="H12" s="552"/>
      <c r="I12" s="696">
        <f t="shared" ref="I12:I75" si="1">I11-F12</f>
        <v>0</v>
      </c>
      <c r="J12" s="706">
        <f t="shared" ref="J12:J75" si="2">J11-C12</f>
        <v>0</v>
      </c>
    </row>
    <row r="13" spans="1:10" x14ac:dyDescent="0.25">
      <c r="A13" s="899"/>
      <c r="B13" s="663"/>
      <c r="C13" s="611"/>
      <c r="D13" s="816"/>
      <c r="E13" s="633"/>
      <c r="F13" s="553">
        <f t="shared" ref="F13:F76" si="3">D13</f>
        <v>0</v>
      </c>
      <c r="G13" s="551"/>
      <c r="H13" s="552"/>
      <c r="I13" s="696">
        <f t="shared" si="1"/>
        <v>0</v>
      </c>
      <c r="J13" s="706">
        <f t="shared" si="2"/>
        <v>0</v>
      </c>
    </row>
    <row r="14" spans="1:10" x14ac:dyDescent="0.25">
      <c r="A14" s="663"/>
      <c r="B14" s="663"/>
      <c r="C14" s="611"/>
      <c r="D14" s="816"/>
      <c r="E14" s="633"/>
      <c r="F14" s="553">
        <f t="shared" si="3"/>
        <v>0</v>
      </c>
      <c r="G14" s="551"/>
      <c r="H14" s="552"/>
      <c r="I14" s="696">
        <f t="shared" si="1"/>
        <v>0</v>
      </c>
      <c r="J14" s="706">
        <f t="shared" si="2"/>
        <v>0</v>
      </c>
    </row>
    <row r="15" spans="1:10" x14ac:dyDescent="0.25">
      <c r="A15" s="900" t="s">
        <v>33</v>
      </c>
      <c r="B15" s="663"/>
      <c r="C15" s="611"/>
      <c r="D15" s="816"/>
      <c r="E15" s="633"/>
      <c r="F15" s="553">
        <f t="shared" si="3"/>
        <v>0</v>
      </c>
      <c r="G15" s="551"/>
      <c r="H15" s="552"/>
      <c r="I15" s="696">
        <f t="shared" si="1"/>
        <v>0</v>
      </c>
      <c r="J15" s="706">
        <f t="shared" si="2"/>
        <v>0</v>
      </c>
    </row>
    <row r="16" spans="1:10" x14ac:dyDescent="0.25">
      <c r="A16" s="899"/>
      <c r="B16" s="663"/>
      <c r="C16" s="611"/>
      <c r="D16" s="816"/>
      <c r="E16" s="627"/>
      <c r="F16" s="553">
        <f t="shared" si="3"/>
        <v>0</v>
      </c>
      <c r="G16" s="551"/>
      <c r="H16" s="552"/>
      <c r="I16" s="696">
        <f t="shared" si="1"/>
        <v>0</v>
      </c>
      <c r="J16" s="706">
        <f t="shared" si="2"/>
        <v>0</v>
      </c>
    </row>
    <row r="17" spans="1:10" x14ac:dyDescent="0.25">
      <c r="A17" s="663"/>
      <c r="B17" s="663"/>
      <c r="C17" s="611"/>
      <c r="D17" s="816"/>
      <c r="E17" s="633"/>
      <c r="F17" s="553">
        <f t="shared" si="3"/>
        <v>0</v>
      </c>
      <c r="G17" s="551"/>
      <c r="H17" s="552"/>
      <c r="I17" s="696">
        <f t="shared" si="1"/>
        <v>0</v>
      </c>
      <c r="J17" s="706">
        <f t="shared" si="2"/>
        <v>0</v>
      </c>
    </row>
    <row r="18" spans="1:10" x14ac:dyDescent="0.25">
      <c r="A18" s="819"/>
      <c r="B18" s="663"/>
      <c r="C18" s="611"/>
      <c r="D18" s="816"/>
      <c r="E18" s="633"/>
      <c r="F18" s="553">
        <f t="shared" si="3"/>
        <v>0</v>
      </c>
      <c r="G18" s="817"/>
      <c r="H18" s="552"/>
      <c r="I18" s="696">
        <f t="shared" si="1"/>
        <v>0</v>
      </c>
      <c r="J18" s="706">
        <f t="shared" si="2"/>
        <v>0</v>
      </c>
    </row>
    <row r="19" spans="1:10" x14ac:dyDescent="0.25">
      <c r="A19" s="819"/>
      <c r="B19" s="663"/>
      <c r="C19" s="687"/>
      <c r="D19" s="816"/>
      <c r="E19" s="633"/>
      <c r="F19" s="553">
        <f t="shared" si="3"/>
        <v>0</v>
      </c>
      <c r="G19" s="551"/>
      <c r="H19" s="552"/>
      <c r="I19" s="696">
        <f t="shared" si="1"/>
        <v>0</v>
      </c>
      <c r="J19" s="706">
        <f t="shared" si="2"/>
        <v>0</v>
      </c>
    </row>
    <row r="20" spans="1:10" x14ac:dyDescent="0.25">
      <c r="A20" s="819"/>
      <c r="B20" s="663"/>
      <c r="C20" s="611"/>
      <c r="D20" s="816"/>
      <c r="E20" s="627"/>
      <c r="F20" s="553">
        <f t="shared" si="3"/>
        <v>0</v>
      </c>
      <c r="G20" s="551"/>
      <c r="H20" s="552"/>
      <c r="I20" s="696">
        <f t="shared" si="1"/>
        <v>0</v>
      </c>
      <c r="J20" s="706">
        <f t="shared" si="2"/>
        <v>0</v>
      </c>
    </row>
    <row r="21" spans="1:10" x14ac:dyDescent="0.25">
      <c r="A21" s="819"/>
      <c r="B21" s="663"/>
      <c r="C21" s="611"/>
      <c r="D21" s="816"/>
      <c r="E21" s="627"/>
      <c r="F21" s="553">
        <f t="shared" si="3"/>
        <v>0</v>
      </c>
      <c r="G21" s="551"/>
      <c r="H21" s="552"/>
      <c r="I21" s="696">
        <f t="shared" si="1"/>
        <v>0</v>
      </c>
      <c r="J21" s="706">
        <f t="shared" si="2"/>
        <v>0</v>
      </c>
    </row>
    <row r="22" spans="1:10" x14ac:dyDescent="0.25">
      <c r="A22" s="819"/>
      <c r="B22" s="663"/>
      <c r="C22" s="611"/>
      <c r="D22" s="816"/>
      <c r="E22" s="630"/>
      <c r="F22" s="553">
        <f t="shared" si="3"/>
        <v>0</v>
      </c>
      <c r="G22" s="551"/>
      <c r="H22" s="552"/>
      <c r="I22" s="696">
        <f t="shared" si="1"/>
        <v>0</v>
      </c>
      <c r="J22" s="706">
        <f t="shared" si="2"/>
        <v>0</v>
      </c>
    </row>
    <row r="23" spans="1:10" x14ac:dyDescent="0.25">
      <c r="A23" s="819"/>
      <c r="B23" s="663"/>
      <c r="C23" s="611"/>
      <c r="D23" s="816"/>
      <c r="E23" s="630"/>
      <c r="F23" s="553">
        <f t="shared" si="3"/>
        <v>0</v>
      </c>
      <c r="G23" s="551"/>
      <c r="H23" s="552"/>
      <c r="I23" s="696">
        <f t="shared" si="1"/>
        <v>0</v>
      </c>
      <c r="J23" s="706">
        <f t="shared" si="2"/>
        <v>0</v>
      </c>
    </row>
    <row r="24" spans="1:10" x14ac:dyDescent="0.25">
      <c r="A24" s="819"/>
      <c r="B24" s="663"/>
      <c r="C24" s="611"/>
      <c r="D24" s="816"/>
      <c r="E24" s="630"/>
      <c r="F24" s="553">
        <f t="shared" si="3"/>
        <v>0</v>
      </c>
      <c r="G24" s="551"/>
      <c r="H24" s="552"/>
      <c r="I24" s="696">
        <f t="shared" si="1"/>
        <v>0</v>
      </c>
      <c r="J24" s="706">
        <f t="shared" si="2"/>
        <v>0</v>
      </c>
    </row>
    <row r="25" spans="1:10" x14ac:dyDescent="0.25">
      <c r="A25" s="819"/>
      <c r="B25" s="663"/>
      <c r="C25" s="611"/>
      <c r="D25" s="816"/>
      <c r="E25" s="630"/>
      <c r="F25" s="553">
        <f t="shared" si="3"/>
        <v>0</v>
      </c>
      <c r="G25" s="551"/>
      <c r="H25" s="552"/>
      <c r="I25" s="696">
        <f t="shared" si="1"/>
        <v>0</v>
      </c>
      <c r="J25" s="706">
        <f t="shared" si="2"/>
        <v>0</v>
      </c>
    </row>
    <row r="26" spans="1:10" x14ac:dyDescent="0.25">
      <c r="A26" s="819"/>
      <c r="B26" s="663"/>
      <c r="C26" s="611"/>
      <c r="D26" s="816"/>
      <c r="E26" s="630"/>
      <c r="F26" s="553">
        <f t="shared" si="3"/>
        <v>0</v>
      </c>
      <c r="G26" s="551"/>
      <c r="H26" s="552"/>
      <c r="I26" s="696">
        <f t="shared" si="1"/>
        <v>0</v>
      </c>
      <c r="J26" s="706">
        <f t="shared" si="2"/>
        <v>0</v>
      </c>
    </row>
    <row r="27" spans="1:10" x14ac:dyDescent="0.25">
      <c r="A27" s="819"/>
      <c r="B27" s="663"/>
      <c r="C27" s="611"/>
      <c r="D27" s="816"/>
      <c r="E27" s="630"/>
      <c r="F27" s="553">
        <f t="shared" si="3"/>
        <v>0</v>
      </c>
      <c r="G27" s="551"/>
      <c r="H27" s="552"/>
      <c r="I27" s="696">
        <f t="shared" si="1"/>
        <v>0</v>
      </c>
      <c r="J27" s="706">
        <f t="shared" si="2"/>
        <v>0</v>
      </c>
    </row>
    <row r="28" spans="1:10" x14ac:dyDescent="0.25">
      <c r="A28" s="819"/>
      <c r="B28" s="663"/>
      <c r="C28" s="611"/>
      <c r="D28" s="816"/>
      <c r="E28" s="630"/>
      <c r="F28" s="553">
        <f t="shared" si="3"/>
        <v>0</v>
      </c>
      <c r="G28" s="551"/>
      <c r="H28" s="552"/>
      <c r="I28" s="696">
        <f t="shared" si="1"/>
        <v>0</v>
      </c>
      <c r="J28" s="706">
        <f t="shared" si="2"/>
        <v>0</v>
      </c>
    </row>
    <row r="29" spans="1:10" x14ac:dyDescent="0.25">
      <c r="A29" s="819"/>
      <c r="B29" s="663"/>
      <c r="C29" s="611"/>
      <c r="D29" s="816"/>
      <c r="E29" s="630"/>
      <c r="F29" s="553">
        <f t="shared" si="3"/>
        <v>0</v>
      </c>
      <c r="G29" s="551"/>
      <c r="H29" s="552"/>
      <c r="I29" s="696">
        <f t="shared" si="1"/>
        <v>0</v>
      </c>
      <c r="J29" s="706">
        <f t="shared" si="2"/>
        <v>0</v>
      </c>
    </row>
    <row r="30" spans="1:10" x14ac:dyDescent="0.25">
      <c r="A30" s="819"/>
      <c r="B30" s="663"/>
      <c r="C30" s="611"/>
      <c r="D30" s="816"/>
      <c r="E30" s="630"/>
      <c r="F30" s="553">
        <f t="shared" si="3"/>
        <v>0</v>
      </c>
      <c r="G30" s="551"/>
      <c r="H30" s="552"/>
      <c r="I30" s="696">
        <f t="shared" si="1"/>
        <v>0</v>
      </c>
      <c r="J30" s="706">
        <f t="shared" si="2"/>
        <v>0</v>
      </c>
    </row>
    <row r="31" spans="1:10" x14ac:dyDescent="0.25">
      <c r="A31" s="819"/>
      <c r="B31" s="663"/>
      <c r="C31" s="611"/>
      <c r="D31" s="816"/>
      <c r="E31" s="630"/>
      <c r="F31" s="553">
        <f t="shared" si="3"/>
        <v>0</v>
      </c>
      <c r="G31" s="551"/>
      <c r="H31" s="552"/>
      <c r="I31" s="696">
        <f t="shared" si="1"/>
        <v>0</v>
      </c>
      <c r="J31" s="706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1"/>
      <c r="H32" s="552"/>
      <c r="I32" s="696">
        <f t="shared" si="1"/>
        <v>0</v>
      </c>
      <c r="J32" s="706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1"/>
      <c r="H33" s="552"/>
      <c r="I33" s="696">
        <f t="shared" si="1"/>
        <v>0</v>
      </c>
      <c r="J33" s="706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1"/>
      <c r="H34" s="552"/>
      <c r="I34" s="696">
        <f t="shared" si="1"/>
        <v>0</v>
      </c>
      <c r="J34" s="706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1"/>
      <c r="H35" s="552"/>
      <c r="I35" s="696">
        <f t="shared" si="1"/>
        <v>0</v>
      </c>
      <c r="J35" s="706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1"/>
      <c r="H36" s="552"/>
      <c r="I36" s="696">
        <f t="shared" si="1"/>
        <v>0</v>
      </c>
      <c r="J36" s="706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1"/>
      <c r="H37" s="552"/>
      <c r="I37" s="696">
        <f t="shared" si="1"/>
        <v>0</v>
      </c>
      <c r="J37" s="706">
        <f t="shared" si="2"/>
        <v>0</v>
      </c>
    </row>
    <row r="38" spans="1:10" x14ac:dyDescent="0.25">
      <c r="A38" s="2"/>
      <c r="B38" s="82"/>
      <c r="C38" s="564"/>
      <c r="D38" s="816"/>
      <c r="E38" s="630"/>
      <c r="F38" s="553">
        <f t="shared" si="3"/>
        <v>0</v>
      </c>
      <c r="G38" s="551"/>
      <c r="H38" s="552"/>
      <c r="I38" s="696">
        <f t="shared" si="1"/>
        <v>0</v>
      </c>
      <c r="J38" s="706">
        <f t="shared" si="2"/>
        <v>0</v>
      </c>
    </row>
    <row r="39" spans="1:10" x14ac:dyDescent="0.25">
      <c r="A39" s="2"/>
      <c r="B39" s="82"/>
      <c r="C39" s="564"/>
      <c r="D39" s="816"/>
      <c r="E39" s="630"/>
      <c r="F39" s="553">
        <f t="shared" si="3"/>
        <v>0</v>
      </c>
      <c r="G39" s="551"/>
      <c r="H39" s="552"/>
      <c r="I39" s="696">
        <f t="shared" si="1"/>
        <v>0</v>
      </c>
      <c r="J39" s="706">
        <f t="shared" si="2"/>
        <v>0</v>
      </c>
    </row>
    <row r="40" spans="1:10" x14ac:dyDescent="0.25">
      <c r="A40" s="2"/>
      <c r="B40" s="82"/>
      <c r="C40" s="564"/>
      <c r="D40" s="816"/>
      <c r="E40" s="630"/>
      <c r="F40" s="553">
        <f t="shared" si="3"/>
        <v>0</v>
      </c>
      <c r="G40" s="551"/>
      <c r="H40" s="552"/>
      <c r="I40" s="696">
        <f t="shared" si="1"/>
        <v>0</v>
      </c>
      <c r="J40" s="706">
        <f t="shared" si="2"/>
        <v>0</v>
      </c>
    </row>
    <row r="41" spans="1:10" x14ac:dyDescent="0.25">
      <c r="A41" s="2"/>
      <c r="B41" s="82"/>
      <c r="C41" s="564"/>
      <c r="D41" s="816"/>
      <c r="E41" s="630"/>
      <c r="F41" s="553">
        <f t="shared" si="3"/>
        <v>0</v>
      </c>
      <c r="G41" s="551"/>
      <c r="H41" s="552"/>
      <c r="I41" s="696">
        <f t="shared" si="1"/>
        <v>0</v>
      </c>
      <c r="J41" s="706">
        <f t="shared" si="2"/>
        <v>0</v>
      </c>
    </row>
    <row r="42" spans="1:10" x14ac:dyDescent="0.25">
      <c r="A42" s="2"/>
      <c r="B42" s="82"/>
      <c r="C42" s="564"/>
      <c r="D42" s="816"/>
      <c r="E42" s="630"/>
      <c r="F42" s="553">
        <f t="shared" si="3"/>
        <v>0</v>
      </c>
      <c r="G42" s="551"/>
      <c r="H42" s="552"/>
      <c r="I42" s="696">
        <f t="shared" si="1"/>
        <v>0</v>
      </c>
      <c r="J42" s="706">
        <f t="shared" si="2"/>
        <v>0</v>
      </c>
    </row>
    <row r="43" spans="1:10" x14ac:dyDescent="0.25">
      <c r="A43" s="2"/>
      <c r="B43" s="82"/>
      <c r="C43" s="564"/>
      <c r="D43" s="816"/>
      <c r="E43" s="630"/>
      <c r="F43" s="553">
        <f t="shared" si="3"/>
        <v>0</v>
      </c>
      <c r="G43" s="551"/>
      <c r="H43" s="552"/>
      <c r="I43" s="696">
        <f t="shared" si="1"/>
        <v>0</v>
      </c>
      <c r="J43" s="706">
        <f t="shared" si="2"/>
        <v>0</v>
      </c>
    </row>
    <row r="44" spans="1:10" x14ac:dyDescent="0.25">
      <c r="A44" s="2"/>
      <c r="B44" s="82"/>
      <c r="C44" s="564"/>
      <c r="D44" s="816"/>
      <c r="E44" s="630"/>
      <c r="F44" s="553">
        <f t="shared" si="3"/>
        <v>0</v>
      </c>
      <c r="G44" s="551"/>
      <c r="H44" s="552"/>
      <c r="I44" s="696">
        <f t="shared" si="1"/>
        <v>0</v>
      </c>
      <c r="J44" s="706">
        <f t="shared" si="2"/>
        <v>0</v>
      </c>
    </row>
    <row r="45" spans="1:10" x14ac:dyDescent="0.25">
      <c r="A45" s="2"/>
      <c r="B45" s="82"/>
      <c r="C45" s="564"/>
      <c r="D45" s="816"/>
      <c r="E45" s="630"/>
      <c r="F45" s="553">
        <f t="shared" si="3"/>
        <v>0</v>
      </c>
      <c r="G45" s="551"/>
      <c r="H45" s="552"/>
      <c r="I45" s="696">
        <f t="shared" si="1"/>
        <v>0</v>
      </c>
      <c r="J45" s="706">
        <f t="shared" si="2"/>
        <v>0</v>
      </c>
    </row>
    <row r="46" spans="1:10" x14ac:dyDescent="0.25">
      <c r="A46" s="2"/>
      <c r="B46" s="82"/>
      <c r="C46" s="564"/>
      <c r="D46" s="816"/>
      <c r="E46" s="630"/>
      <c r="F46" s="553">
        <f t="shared" si="3"/>
        <v>0</v>
      </c>
      <c r="G46" s="551"/>
      <c r="H46" s="552"/>
      <c r="I46" s="696">
        <f t="shared" si="1"/>
        <v>0</v>
      </c>
      <c r="J46" s="706">
        <f t="shared" si="2"/>
        <v>0</v>
      </c>
    </row>
    <row r="47" spans="1:10" x14ac:dyDescent="0.25">
      <c r="A47" s="2"/>
      <c r="B47" s="82"/>
      <c r="C47" s="564"/>
      <c r="D47" s="816"/>
      <c r="E47" s="630"/>
      <c r="F47" s="553">
        <f t="shared" si="3"/>
        <v>0</v>
      </c>
      <c r="G47" s="551"/>
      <c r="H47" s="552"/>
      <c r="I47" s="696">
        <f t="shared" si="1"/>
        <v>0</v>
      </c>
      <c r="J47" s="706">
        <f t="shared" si="2"/>
        <v>0</v>
      </c>
    </row>
    <row r="48" spans="1:10" x14ac:dyDescent="0.25">
      <c r="A48" s="2"/>
      <c r="B48" s="82"/>
      <c r="C48" s="564"/>
      <c r="D48" s="816"/>
      <c r="E48" s="630"/>
      <c r="F48" s="553">
        <f t="shared" si="3"/>
        <v>0</v>
      </c>
      <c r="G48" s="551"/>
      <c r="H48" s="552"/>
      <c r="I48" s="696">
        <f t="shared" si="1"/>
        <v>0</v>
      </c>
      <c r="J48" s="706">
        <f t="shared" si="2"/>
        <v>0</v>
      </c>
    </row>
    <row r="49" spans="1:10" x14ac:dyDescent="0.25">
      <c r="A49" s="2"/>
      <c r="B49" s="82"/>
      <c r="C49" s="564"/>
      <c r="D49" s="816"/>
      <c r="E49" s="630"/>
      <c r="F49" s="553">
        <f t="shared" si="3"/>
        <v>0</v>
      </c>
      <c r="G49" s="551"/>
      <c r="H49" s="552"/>
      <c r="I49" s="696">
        <f t="shared" si="1"/>
        <v>0</v>
      </c>
      <c r="J49" s="706">
        <f t="shared" si="2"/>
        <v>0</v>
      </c>
    </row>
    <row r="50" spans="1:10" x14ac:dyDescent="0.25">
      <c r="A50" s="2"/>
      <c r="B50" s="82"/>
      <c r="C50" s="564"/>
      <c r="D50" s="816"/>
      <c r="E50" s="630"/>
      <c r="F50" s="553">
        <f t="shared" si="3"/>
        <v>0</v>
      </c>
      <c r="G50" s="551"/>
      <c r="H50" s="552"/>
      <c r="I50" s="696">
        <f t="shared" si="1"/>
        <v>0</v>
      </c>
      <c r="J50" s="706">
        <f t="shared" si="2"/>
        <v>0</v>
      </c>
    </row>
    <row r="51" spans="1:10" x14ac:dyDescent="0.25">
      <c r="A51" s="2"/>
      <c r="B51" s="82"/>
      <c r="C51" s="564"/>
      <c r="D51" s="816"/>
      <c r="E51" s="630"/>
      <c r="F51" s="553">
        <f t="shared" si="3"/>
        <v>0</v>
      </c>
      <c r="G51" s="551"/>
      <c r="H51" s="552"/>
      <c r="I51" s="696">
        <f t="shared" si="1"/>
        <v>0</v>
      </c>
      <c r="J51" s="706">
        <f t="shared" si="2"/>
        <v>0</v>
      </c>
    </row>
    <row r="52" spans="1:10" x14ac:dyDescent="0.25">
      <c r="A52" s="2"/>
      <c r="B52" s="82"/>
      <c r="C52" s="564"/>
      <c r="D52" s="816"/>
      <c r="E52" s="630"/>
      <c r="F52" s="553">
        <f t="shared" si="3"/>
        <v>0</v>
      </c>
      <c r="G52" s="551"/>
      <c r="H52" s="552"/>
      <c r="I52" s="696">
        <f t="shared" si="1"/>
        <v>0</v>
      </c>
      <c r="J52" s="706">
        <f t="shared" si="2"/>
        <v>0</v>
      </c>
    </row>
    <row r="53" spans="1:10" x14ac:dyDescent="0.25">
      <c r="A53" s="2"/>
      <c r="B53" s="82"/>
      <c r="C53" s="564"/>
      <c r="D53" s="816"/>
      <c r="E53" s="630"/>
      <c r="F53" s="553">
        <f t="shared" si="3"/>
        <v>0</v>
      </c>
      <c r="G53" s="551"/>
      <c r="H53" s="552"/>
      <c r="I53" s="696">
        <f t="shared" si="1"/>
        <v>0</v>
      </c>
      <c r="J53" s="706">
        <f t="shared" si="2"/>
        <v>0</v>
      </c>
    </row>
    <row r="54" spans="1:10" x14ac:dyDescent="0.25">
      <c r="A54" s="2"/>
      <c r="B54" s="82"/>
      <c r="C54" s="564"/>
      <c r="D54" s="816"/>
      <c r="E54" s="630"/>
      <c r="F54" s="553">
        <f t="shared" si="3"/>
        <v>0</v>
      </c>
      <c r="G54" s="551"/>
      <c r="H54" s="552"/>
      <c r="I54" s="696">
        <f t="shared" si="1"/>
        <v>0</v>
      </c>
      <c r="J54" s="706">
        <f t="shared" si="2"/>
        <v>0</v>
      </c>
    </row>
    <row r="55" spans="1:10" x14ac:dyDescent="0.25">
      <c r="A55" s="2"/>
      <c r="B55" s="82"/>
      <c r="C55" s="564"/>
      <c r="D55" s="816"/>
      <c r="E55" s="630"/>
      <c r="F55" s="553">
        <f t="shared" si="3"/>
        <v>0</v>
      </c>
      <c r="G55" s="551"/>
      <c r="H55" s="552"/>
      <c r="I55" s="696">
        <f t="shared" si="1"/>
        <v>0</v>
      </c>
      <c r="J55" s="706">
        <f t="shared" si="2"/>
        <v>0</v>
      </c>
    </row>
    <row r="56" spans="1:10" x14ac:dyDescent="0.25">
      <c r="A56" s="2"/>
      <c r="B56" s="82"/>
      <c r="C56" s="564"/>
      <c r="D56" s="816"/>
      <c r="E56" s="630"/>
      <c r="F56" s="553">
        <f t="shared" si="3"/>
        <v>0</v>
      </c>
      <c r="G56" s="551"/>
      <c r="H56" s="552"/>
      <c r="I56" s="696">
        <f t="shared" si="1"/>
        <v>0</v>
      </c>
      <c r="J56" s="706">
        <f t="shared" si="2"/>
        <v>0</v>
      </c>
    </row>
    <row r="57" spans="1:10" x14ac:dyDescent="0.25">
      <c r="A57" s="2"/>
      <c r="B57" s="82"/>
      <c r="C57" s="564"/>
      <c r="D57" s="816"/>
      <c r="E57" s="630"/>
      <c r="F57" s="553">
        <f t="shared" si="3"/>
        <v>0</v>
      </c>
      <c r="G57" s="551"/>
      <c r="H57" s="552"/>
      <c r="I57" s="696">
        <f t="shared" si="1"/>
        <v>0</v>
      </c>
      <c r="J57" s="706">
        <f t="shared" si="2"/>
        <v>0</v>
      </c>
    </row>
    <row r="58" spans="1:10" x14ac:dyDescent="0.25">
      <c r="A58" s="2"/>
      <c r="B58" s="82"/>
      <c r="C58" s="564"/>
      <c r="D58" s="816"/>
      <c r="E58" s="630"/>
      <c r="F58" s="553">
        <f t="shared" si="3"/>
        <v>0</v>
      </c>
      <c r="G58" s="551"/>
      <c r="H58" s="552"/>
      <c r="I58" s="696">
        <f t="shared" si="1"/>
        <v>0</v>
      </c>
      <c r="J58" s="706">
        <f t="shared" si="2"/>
        <v>0</v>
      </c>
    </row>
    <row r="59" spans="1:10" x14ac:dyDescent="0.25">
      <c r="A59" s="2"/>
      <c r="B59" s="82"/>
      <c r="C59" s="564"/>
      <c r="D59" s="816"/>
      <c r="E59" s="630"/>
      <c r="F59" s="553">
        <f t="shared" si="3"/>
        <v>0</v>
      </c>
      <c r="G59" s="551"/>
      <c r="H59" s="552"/>
      <c r="I59" s="696">
        <f t="shared" si="1"/>
        <v>0</v>
      </c>
      <c r="J59" s="706">
        <f t="shared" si="2"/>
        <v>0</v>
      </c>
    </row>
    <row r="60" spans="1:10" x14ac:dyDescent="0.25">
      <c r="A60" s="2"/>
      <c r="B60" s="82"/>
      <c r="C60" s="564"/>
      <c r="D60" s="816"/>
      <c r="E60" s="630"/>
      <c r="F60" s="553">
        <f t="shared" si="3"/>
        <v>0</v>
      </c>
      <c r="G60" s="551"/>
      <c r="H60" s="552"/>
      <c r="I60" s="696">
        <f t="shared" si="1"/>
        <v>0</v>
      </c>
      <c r="J60" s="706">
        <f t="shared" si="2"/>
        <v>0</v>
      </c>
    </row>
    <row r="61" spans="1:10" x14ac:dyDescent="0.25">
      <c r="A61" s="2"/>
      <c r="B61" s="82"/>
      <c r="C61" s="564"/>
      <c r="D61" s="816"/>
      <c r="E61" s="630"/>
      <c r="F61" s="553">
        <f t="shared" si="3"/>
        <v>0</v>
      </c>
      <c r="G61" s="551"/>
      <c r="H61" s="552"/>
      <c r="I61" s="696">
        <f t="shared" si="1"/>
        <v>0</v>
      </c>
      <c r="J61" s="706">
        <f t="shared" si="2"/>
        <v>0</v>
      </c>
    </row>
    <row r="62" spans="1:10" x14ac:dyDescent="0.25">
      <c r="A62" s="2"/>
      <c r="B62" s="82"/>
      <c r="C62" s="564"/>
      <c r="D62" s="816"/>
      <c r="E62" s="630"/>
      <c r="F62" s="553">
        <f t="shared" si="3"/>
        <v>0</v>
      </c>
      <c r="G62" s="551"/>
      <c r="H62" s="552"/>
      <c r="I62" s="696">
        <f t="shared" si="1"/>
        <v>0</v>
      </c>
      <c r="J62" s="706">
        <f t="shared" si="2"/>
        <v>0</v>
      </c>
    </row>
    <row r="63" spans="1:10" x14ac:dyDescent="0.25">
      <c r="A63" s="2"/>
      <c r="B63" s="82"/>
      <c r="C63" s="564"/>
      <c r="D63" s="816"/>
      <c r="E63" s="630"/>
      <c r="F63" s="553">
        <f t="shared" si="3"/>
        <v>0</v>
      </c>
      <c r="G63" s="551"/>
      <c r="H63" s="552"/>
      <c r="I63" s="696">
        <f t="shared" si="1"/>
        <v>0</v>
      </c>
      <c r="J63" s="706">
        <f t="shared" si="2"/>
        <v>0</v>
      </c>
    </row>
    <row r="64" spans="1:10" x14ac:dyDescent="0.25">
      <c r="A64" s="2"/>
      <c r="B64" s="82"/>
      <c r="C64" s="564"/>
      <c r="D64" s="816"/>
      <c r="E64" s="630"/>
      <c r="F64" s="553">
        <f t="shared" si="3"/>
        <v>0</v>
      </c>
      <c r="G64" s="551"/>
      <c r="H64" s="552"/>
      <c r="I64" s="696">
        <f t="shared" si="1"/>
        <v>0</v>
      </c>
      <c r="J64" s="706">
        <f t="shared" si="2"/>
        <v>0</v>
      </c>
    </row>
    <row r="65" spans="1:10" x14ac:dyDescent="0.25">
      <c r="A65" s="2"/>
      <c r="B65" s="82"/>
      <c r="C65" s="564"/>
      <c r="D65" s="816"/>
      <c r="E65" s="630"/>
      <c r="F65" s="553">
        <f t="shared" si="3"/>
        <v>0</v>
      </c>
      <c r="G65" s="551"/>
      <c r="H65" s="552"/>
      <c r="I65" s="696">
        <f t="shared" si="1"/>
        <v>0</v>
      </c>
      <c r="J65" s="706">
        <f t="shared" si="2"/>
        <v>0</v>
      </c>
    </row>
    <row r="66" spans="1:10" x14ac:dyDescent="0.25">
      <c r="A66" s="2"/>
      <c r="B66" s="82"/>
      <c r="C66" s="564"/>
      <c r="D66" s="816"/>
      <c r="E66" s="630"/>
      <c r="F66" s="553">
        <f t="shared" si="3"/>
        <v>0</v>
      </c>
      <c r="G66" s="551"/>
      <c r="H66" s="552"/>
      <c r="I66" s="696">
        <f t="shared" si="1"/>
        <v>0</v>
      </c>
      <c r="J66" s="706">
        <f t="shared" si="2"/>
        <v>0</v>
      </c>
    </row>
    <row r="67" spans="1:10" x14ac:dyDescent="0.25">
      <c r="A67" s="2"/>
      <c r="B67" s="82"/>
      <c r="C67" s="564"/>
      <c r="D67" s="816"/>
      <c r="E67" s="630"/>
      <c r="F67" s="553">
        <f t="shared" si="3"/>
        <v>0</v>
      </c>
      <c r="G67" s="551"/>
      <c r="H67" s="552"/>
      <c r="I67" s="696">
        <f t="shared" si="1"/>
        <v>0</v>
      </c>
      <c r="J67" s="706">
        <f t="shared" si="2"/>
        <v>0</v>
      </c>
    </row>
    <row r="68" spans="1:10" x14ac:dyDescent="0.25">
      <c r="A68" s="2"/>
      <c r="B68" s="82"/>
      <c r="C68" s="564"/>
      <c r="D68" s="816"/>
      <c r="E68" s="630"/>
      <c r="F68" s="553">
        <f t="shared" si="3"/>
        <v>0</v>
      </c>
      <c r="G68" s="551"/>
      <c r="H68" s="552"/>
      <c r="I68" s="696">
        <f t="shared" si="1"/>
        <v>0</v>
      </c>
      <c r="J68" s="706">
        <f t="shared" si="2"/>
        <v>0</v>
      </c>
    </row>
    <row r="69" spans="1:10" x14ac:dyDescent="0.25">
      <c r="A69" s="2"/>
      <c r="B69" s="82"/>
      <c r="C69" s="564"/>
      <c r="D69" s="816"/>
      <c r="E69" s="630"/>
      <c r="F69" s="553">
        <f t="shared" si="3"/>
        <v>0</v>
      </c>
      <c r="G69" s="551"/>
      <c r="H69" s="552"/>
      <c r="I69" s="696">
        <f t="shared" si="1"/>
        <v>0</v>
      </c>
      <c r="J69" s="706">
        <f t="shared" si="2"/>
        <v>0</v>
      </c>
    </row>
    <row r="70" spans="1:10" x14ac:dyDescent="0.25">
      <c r="A70" s="2"/>
      <c r="B70" s="82"/>
      <c r="C70" s="564"/>
      <c r="D70" s="816"/>
      <c r="E70" s="630"/>
      <c r="F70" s="553">
        <f t="shared" si="3"/>
        <v>0</v>
      </c>
      <c r="G70" s="551"/>
      <c r="H70" s="552"/>
      <c r="I70" s="696">
        <f t="shared" si="1"/>
        <v>0</v>
      </c>
      <c r="J70" s="706">
        <f t="shared" si="2"/>
        <v>0</v>
      </c>
    </row>
    <row r="71" spans="1:10" x14ac:dyDescent="0.25">
      <c r="A71" s="2"/>
      <c r="B71" s="82"/>
      <c r="C71" s="564"/>
      <c r="D71" s="816"/>
      <c r="E71" s="630"/>
      <c r="F71" s="553">
        <f t="shared" si="3"/>
        <v>0</v>
      </c>
      <c r="G71" s="551"/>
      <c r="H71" s="552"/>
      <c r="I71" s="696">
        <f t="shared" si="1"/>
        <v>0</v>
      </c>
      <c r="J71" s="706">
        <f t="shared" si="2"/>
        <v>0</v>
      </c>
    </row>
    <row r="72" spans="1:10" x14ac:dyDescent="0.25">
      <c r="A72" s="2"/>
      <c r="B72" s="82"/>
      <c r="C72" s="564"/>
      <c r="D72" s="816"/>
      <c r="E72" s="630"/>
      <c r="F72" s="553">
        <f t="shared" si="3"/>
        <v>0</v>
      </c>
      <c r="G72" s="551"/>
      <c r="H72" s="552"/>
      <c r="I72" s="696">
        <f t="shared" si="1"/>
        <v>0</v>
      </c>
      <c r="J72" s="706">
        <f t="shared" si="2"/>
        <v>0</v>
      </c>
    </row>
    <row r="73" spans="1:10" x14ac:dyDescent="0.25">
      <c r="A73" s="2"/>
      <c r="B73" s="82"/>
      <c r="C73" s="564"/>
      <c r="D73" s="816"/>
      <c r="E73" s="630"/>
      <c r="F73" s="553">
        <f t="shared" si="3"/>
        <v>0</v>
      </c>
      <c r="G73" s="551"/>
      <c r="H73" s="552"/>
      <c r="I73" s="696">
        <f t="shared" si="1"/>
        <v>0</v>
      </c>
      <c r="J73" s="706">
        <f t="shared" si="2"/>
        <v>0</v>
      </c>
    </row>
    <row r="74" spans="1:10" x14ac:dyDescent="0.25">
      <c r="A74" s="2"/>
      <c r="B74" s="82"/>
      <c r="C74" s="564"/>
      <c r="D74" s="816"/>
      <c r="E74" s="630"/>
      <c r="F74" s="553">
        <f t="shared" si="3"/>
        <v>0</v>
      </c>
      <c r="G74" s="551"/>
      <c r="H74" s="552"/>
      <c r="I74" s="696">
        <f t="shared" si="1"/>
        <v>0</v>
      </c>
      <c r="J74" s="706">
        <f t="shared" si="2"/>
        <v>0</v>
      </c>
    </row>
    <row r="75" spans="1:10" x14ac:dyDescent="0.25">
      <c r="A75" s="2"/>
      <c r="B75" s="82"/>
      <c r="C75" s="564"/>
      <c r="D75" s="816"/>
      <c r="E75" s="630"/>
      <c r="F75" s="553">
        <f t="shared" si="3"/>
        <v>0</v>
      </c>
      <c r="G75" s="551"/>
      <c r="H75" s="552"/>
      <c r="I75" s="696">
        <f t="shared" si="1"/>
        <v>0</v>
      </c>
      <c r="J75" s="706">
        <f t="shared" si="2"/>
        <v>0</v>
      </c>
    </row>
    <row r="76" spans="1:10" x14ac:dyDescent="0.25">
      <c r="A76" s="2"/>
      <c r="B76" s="82"/>
      <c r="C76" s="564"/>
      <c r="D76" s="816"/>
      <c r="E76" s="630"/>
      <c r="F76" s="553">
        <f t="shared" si="3"/>
        <v>0</v>
      </c>
      <c r="G76" s="551"/>
      <c r="H76" s="552"/>
      <c r="I76" s="696">
        <f t="shared" ref="I76:I91" si="4">I75-F76</f>
        <v>0</v>
      </c>
      <c r="J76" s="706">
        <f t="shared" ref="J76:J91" si="5">J75-C76</f>
        <v>0</v>
      </c>
    </row>
    <row r="77" spans="1:10" x14ac:dyDescent="0.25">
      <c r="A77" s="2"/>
      <c r="B77" s="82"/>
      <c r="C77" s="564"/>
      <c r="D77" s="816"/>
      <c r="E77" s="630"/>
      <c r="F77" s="553">
        <f t="shared" ref="F77:F91" si="6">D77</f>
        <v>0</v>
      </c>
      <c r="G77" s="551"/>
      <c r="H77" s="552"/>
      <c r="I77" s="696">
        <f t="shared" si="4"/>
        <v>0</v>
      </c>
      <c r="J77" s="706">
        <f t="shared" si="5"/>
        <v>0</v>
      </c>
    </row>
    <row r="78" spans="1:10" x14ac:dyDescent="0.25">
      <c r="A78" s="2"/>
      <c r="B78" s="82"/>
      <c r="C78" s="564"/>
      <c r="D78" s="816"/>
      <c r="E78" s="630"/>
      <c r="F78" s="553">
        <f t="shared" si="6"/>
        <v>0</v>
      </c>
      <c r="G78" s="551"/>
      <c r="H78" s="552"/>
      <c r="I78" s="696">
        <f t="shared" si="4"/>
        <v>0</v>
      </c>
      <c r="J78" s="706">
        <f t="shared" si="5"/>
        <v>0</v>
      </c>
    </row>
    <row r="79" spans="1:10" x14ac:dyDescent="0.25">
      <c r="A79" s="2"/>
      <c r="B79" s="82"/>
      <c r="C79" s="564"/>
      <c r="D79" s="816"/>
      <c r="E79" s="630"/>
      <c r="F79" s="553">
        <f t="shared" si="6"/>
        <v>0</v>
      </c>
      <c r="G79" s="551"/>
      <c r="H79" s="552"/>
      <c r="I79" s="696">
        <f t="shared" si="4"/>
        <v>0</v>
      </c>
      <c r="J79" s="706">
        <f t="shared" si="5"/>
        <v>0</v>
      </c>
    </row>
    <row r="80" spans="1:10" x14ac:dyDescent="0.25">
      <c r="A80" s="2"/>
      <c r="B80" s="82"/>
      <c r="C80" s="564"/>
      <c r="D80" s="816"/>
      <c r="E80" s="630"/>
      <c r="F80" s="553">
        <f t="shared" si="6"/>
        <v>0</v>
      </c>
      <c r="G80" s="551"/>
      <c r="H80" s="552"/>
      <c r="I80" s="696">
        <f t="shared" si="4"/>
        <v>0</v>
      </c>
      <c r="J80" s="706">
        <f t="shared" si="5"/>
        <v>0</v>
      </c>
    </row>
    <row r="81" spans="1:10" x14ac:dyDescent="0.25">
      <c r="A81" s="2"/>
      <c r="B81" s="82"/>
      <c r="C81" s="564"/>
      <c r="D81" s="816"/>
      <c r="E81" s="630"/>
      <c r="F81" s="553">
        <f t="shared" si="6"/>
        <v>0</v>
      </c>
      <c r="G81" s="551"/>
      <c r="H81" s="552"/>
      <c r="I81" s="696">
        <f t="shared" si="4"/>
        <v>0</v>
      </c>
      <c r="J81" s="706">
        <f t="shared" si="5"/>
        <v>0</v>
      </c>
    </row>
    <row r="82" spans="1:10" x14ac:dyDescent="0.25">
      <c r="A82" s="2"/>
      <c r="B82" s="82"/>
      <c r="C82" s="564"/>
      <c r="D82" s="816"/>
      <c r="E82" s="630"/>
      <c r="F82" s="553">
        <f t="shared" si="6"/>
        <v>0</v>
      </c>
      <c r="G82" s="551"/>
      <c r="H82" s="552"/>
      <c r="I82" s="696">
        <f t="shared" si="4"/>
        <v>0</v>
      </c>
      <c r="J82" s="706">
        <f t="shared" si="5"/>
        <v>0</v>
      </c>
    </row>
    <row r="83" spans="1:10" x14ac:dyDescent="0.25">
      <c r="A83" s="2"/>
      <c r="B83" s="82"/>
      <c r="C83" s="564"/>
      <c r="D83" s="816"/>
      <c r="E83" s="630"/>
      <c r="F83" s="553">
        <f t="shared" si="6"/>
        <v>0</v>
      </c>
      <c r="G83" s="551"/>
      <c r="H83" s="552"/>
      <c r="I83" s="696">
        <f t="shared" si="4"/>
        <v>0</v>
      </c>
      <c r="J83" s="706">
        <f t="shared" si="5"/>
        <v>0</v>
      </c>
    </row>
    <row r="84" spans="1:10" x14ac:dyDescent="0.25">
      <c r="A84" s="2"/>
      <c r="B84" s="82"/>
      <c r="C84" s="564"/>
      <c r="D84" s="816"/>
      <c r="E84" s="630"/>
      <c r="F84" s="553">
        <f t="shared" si="6"/>
        <v>0</v>
      </c>
      <c r="G84" s="551"/>
      <c r="H84" s="552"/>
      <c r="I84" s="696">
        <f t="shared" si="4"/>
        <v>0</v>
      </c>
      <c r="J84" s="706">
        <f t="shared" si="5"/>
        <v>0</v>
      </c>
    </row>
    <row r="85" spans="1:10" x14ac:dyDescent="0.25">
      <c r="A85" s="2"/>
      <c r="B85" s="82"/>
      <c r="C85" s="564"/>
      <c r="D85" s="816"/>
      <c r="E85" s="630"/>
      <c r="F85" s="553">
        <f t="shared" si="6"/>
        <v>0</v>
      </c>
      <c r="G85" s="551"/>
      <c r="H85" s="552"/>
      <c r="I85" s="696">
        <f t="shared" si="4"/>
        <v>0</v>
      </c>
      <c r="J85" s="706">
        <f t="shared" si="5"/>
        <v>0</v>
      </c>
    </row>
    <row r="86" spans="1:10" x14ac:dyDescent="0.25">
      <c r="A86" s="2"/>
      <c r="B86" s="82"/>
      <c r="C86" s="564"/>
      <c r="D86" s="816"/>
      <c r="E86" s="630"/>
      <c r="F86" s="553">
        <f t="shared" si="6"/>
        <v>0</v>
      </c>
      <c r="G86" s="551"/>
      <c r="H86" s="552"/>
      <c r="I86" s="696">
        <f t="shared" si="4"/>
        <v>0</v>
      </c>
      <c r="J86" s="706">
        <f t="shared" si="5"/>
        <v>0</v>
      </c>
    </row>
    <row r="87" spans="1:10" x14ac:dyDescent="0.25">
      <c r="A87" s="2"/>
      <c r="B87" s="82"/>
      <c r="C87" s="564"/>
      <c r="D87" s="816"/>
      <c r="E87" s="630"/>
      <c r="F87" s="553">
        <f t="shared" si="6"/>
        <v>0</v>
      </c>
      <c r="G87" s="551"/>
      <c r="H87" s="552"/>
      <c r="I87" s="696">
        <f t="shared" si="4"/>
        <v>0</v>
      </c>
      <c r="J87" s="706">
        <f t="shared" si="5"/>
        <v>0</v>
      </c>
    </row>
    <row r="88" spans="1:10" x14ac:dyDescent="0.25">
      <c r="A88" s="2"/>
      <c r="B88" s="82"/>
      <c r="C88" s="564"/>
      <c r="D88" s="816"/>
      <c r="E88" s="630"/>
      <c r="F88" s="553">
        <f t="shared" si="6"/>
        <v>0</v>
      </c>
      <c r="G88" s="551"/>
      <c r="H88" s="552"/>
      <c r="I88" s="696">
        <f t="shared" si="4"/>
        <v>0</v>
      </c>
      <c r="J88" s="706">
        <f t="shared" si="5"/>
        <v>0</v>
      </c>
    </row>
    <row r="89" spans="1:10" x14ac:dyDescent="0.25">
      <c r="A89" s="2"/>
      <c r="B89" s="82"/>
      <c r="C89" s="564"/>
      <c r="D89" s="816"/>
      <c r="E89" s="630"/>
      <c r="F89" s="553">
        <f t="shared" si="6"/>
        <v>0</v>
      </c>
      <c r="G89" s="551"/>
      <c r="H89" s="552"/>
      <c r="I89" s="696">
        <f t="shared" si="4"/>
        <v>0</v>
      </c>
      <c r="J89" s="706">
        <f t="shared" si="5"/>
        <v>0</v>
      </c>
    </row>
    <row r="90" spans="1:10" x14ac:dyDescent="0.25">
      <c r="A90" s="2"/>
      <c r="B90" s="82"/>
      <c r="C90" s="564"/>
      <c r="D90" s="816"/>
      <c r="E90" s="630"/>
      <c r="F90" s="553">
        <f t="shared" si="6"/>
        <v>0</v>
      </c>
      <c r="G90" s="551"/>
      <c r="H90" s="552"/>
      <c r="I90" s="696">
        <f t="shared" si="4"/>
        <v>0</v>
      </c>
      <c r="J90" s="706">
        <f t="shared" si="5"/>
        <v>0</v>
      </c>
    </row>
    <row r="91" spans="1:10" ht="14.25" customHeight="1" x14ac:dyDescent="0.25">
      <c r="A91" s="2"/>
      <c r="B91" s="82"/>
      <c r="C91" s="564"/>
      <c r="D91" s="816">
        <v>0</v>
      </c>
      <c r="E91" s="630"/>
      <c r="F91" s="553">
        <f t="shared" si="6"/>
        <v>0</v>
      </c>
      <c r="G91" s="551"/>
      <c r="H91" s="552"/>
      <c r="I91" s="696">
        <f t="shared" si="4"/>
        <v>0</v>
      </c>
      <c r="J91" s="706">
        <f t="shared" si="5"/>
        <v>0</v>
      </c>
    </row>
    <row r="92" spans="1:10" ht="14.25" customHeight="1" x14ac:dyDescent="0.25">
      <c r="A92" s="2"/>
      <c r="B92" s="82"/>
      <c r="C92" s="564"/>
      <c r="D92" s="816"/>
      <c r="E92" s="630"/>
      <c r="F92" s="553"/>
      <c r="G92" s="551"/>
      <c r="H92" s="552"/>
      <c r="I92" s="696"/>
      <c r="J92" s="706"/>
    </row>
    <row r="93" spans="1:10" ht="14.25" customHeight="1" x14ac:dyDescent="0.25">
      <c r="A93" s="2"/>
      <c r="B93" s="82"/>
      <c r="C93" s="564"/>
      <c r="D93" s="816"/>
      <c r="E93" s="630"/>
      <c r="F93" s="553"/>
      <c r="G93" s="551"/>
      <c r="H93" s="552"/>
      <c r="I93" s="696"/>
      <c r="J93" s="706"/>
    </row>
    <row r="94" spans="1:10" ht="14.25" customHeight="1" x14ac:dyDescent="0.25">
      <c r="A94" s="2"/>
      <c r="B94" s="82"/>
      <c r="C94" s="564"/>
      <c r="D94" s="816"/>
      <c r="E94" s="630"/>
      <c r="F94" s="553"/>
      <c r="G94" s="551"/>
      <c r="H94" s="552"/>
      <c r="I94" s="696"/>
      <c r="J94" s="706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12" t="s">
        <v>11</v>
      </c>
      <c r="D105" s="1513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5" sqref="B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0"/>
      <c r="B1" s="1540"/>
      <c r="C1" s="1540"/>
      <c r="D1" s="1540"/>
      <c r="E1" s="1540"/>
      <c r="F1" s="1540"/>
      <c r="G1" s="1540"/>
      <c r="H1" s="1540"/>
      <c r="I1" s="154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653"/>
      <c r="E4" s="654"/>
      <c r="F4" s="655"/>
      <c r="G4" s="1030"/>
    </row>
    <row r="5" spans="1:10" ht="15" customHeight="1" x14ac:dyDescent="0.3">
      <c r="A5" s="1541" t="s">
        <v>96</v>
      </c>
      <c r="B5" s="1547" t="s">
        <v>186</v>
      </c>
      <c r="C5" s="867"/>
      <c r="D5" s="653"/>
      <c r="E5" s="866"/>
      <c r="F5" s="655"/>
      <c r="G5" s="143">
        <f>F43</f>
        <v>0</v>
      </c>
      <c r="H5" s="57">
        <f>E4+E5+E6-G5+E7+E8</f>
        <v>0</v>
      </c>
    </row>
    <row r="6" spans="1:10" ht="16.5" customHeight="1" x14ac:dyDescent="0.25">
      <c r="A6" s="1541"/>
      <c r="B6" s="1548"/>
      <c r="C6" s="652"/>
      <c r="D6" s="653"/>
      <c r="E6" s="866"/>
      <c r="F6" s="655"/>
      <c r="G6" s="1030"/>
    </row>
    <row r="7" spans="1:10" ht="15.75" customHeight="1" thickBot="1" x14ac:dyDescent="0.35">
      <c r="A7" s="1541"/>
      <c r="B7" s="1549"/>
      <c r="C7" s="652"/>
      <c r="D7" s="653"/>
      <c r="E7" s="654"/>
      <c r="F7" s="655"/>
      <c r="G7" s="1030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30"/>
      <c r="I8" s="1545" t="s">
        <v>47</v>
      </c>
      <c r="J8" s="153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6"/>
      <c r="J9" s="1539"/>
    </row>
    <row r="10" spans="1:10" ht="15.75" thickTop="1" x14ac:dyDescent="0.25">
      <c r="A10" s="2"/>
      <c r="B10" s="82"/>
      <c r="C10" s="15"/>
      <c r="D10" s="147"/>
      <c r="E10" s="627"/>
      <c r="F10" s="553">
        <f>D10</f>
        <v>0</v>
      </c>
      <c r="G10" s="551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2"/>
      <c r="B11" s="82"/>
      <c r="C11" s="15"/>
      <c r="D11" s="147"/>
      <c r="E11" s="630"/>
      <c r="F11" s="553">
        <f>D11</f>
        <v>0</v>
      </c>
      <c r="G11" s="551"/>
      <c r="H11" s="552"/>
      <c r="I11" s="548">
        <f>I10-F11</f>
        <v>0</v>
      </c>
      <c r="J11" s="706">
        <f>J10-C11</f>
        <v>0</v>
      </c>
    </row>
    <row r="12" spans="1:10" x14ac:dyDescent="0.25">
      <c r="A12" s="79" t="s">
        <v>32</v>
      </c>
      <c r="B12" s="82"/>
      <c r="C12" s="15"/>
      <c r="D12" s="147"/>
      <c r="E12" s="627"/>
      <c r="F12" s="553">
        <f>D12</f>
        <v>0</v>
      </c>
      <c r="G12" s="551"/>
      <c r="H12" s="552"/>
      <c r="I12" s="548">
        <f t="shared" ref="I12:I40" si="0">I11-F12</f>
        <v>0</v>
      </c>
      <c r="J12" s="706">
        <f t="shared" ref="J12:J40" si="1">J11-C12</f>
        <v>0</v>
      </c>
    </row>
    <row r="13" spans="1:10" x14ac:dyDescent="0.25">
      <c r="A13" s="80"/>
      <c r="B13" s="82"/>
      <c r="C13" s="15"/>
      <c r="D13" s="147"/>
      <c r="E13" s="633"/>
      <c r="F13" s="553">
        <f t="shared" ref="F13:F40" si="2">D13</f>
        <v>0</v>
      </c>
      <c r="G13" s="551"/>
      <c r="H13" s="552"/>
      <c r="I13" s="548">
        <f t="shared" si="0"/>
        <v>0</v>
      </c>
      <c r="J13" s="706">
        <f t="shared" si="1"/>
        <v>0</v>
      </c>
    </row>
    <row r="14" spans="1:10" x14ac:dyDescent="0.25">
      <c r="A14" s="82"/>
      <c r="B14" s="82"/>
      <c r="C14" s="15"/>
      <c r="D14" s="147"/>
      <c r="E14" s="633"/>
      <c r="F14" s="553">
        <f t="shared" si="2"/>
        <v>0</v>
      </c>
      <c r="G14" s="551"/>
      <c r="H14" s="552"/>
      <c r="I14" s="548">
        <f t="shared" si="0"/>
        <v>0</v>
      </c>
      <c r="J14" s="706">
        <f t="shared" si="1"/>
        <v>0</v>
      </c>
    </row>
    <row r="15" spans="1:10" x14ac:dyDescent="0.25">
      <c r="A15" s="81" t="s">
        <v>33</v>
      </c>
      <c r="B15" s="82"/>
      <c r="C15" s="15"/>
      <c r="D15" s="147"/>
      <c r="E15" s="633"/>
      <c r="F15" s="553">
        <f t="shared" si="2"/>
        <v>0</v>
      </c>
      <c r="G15" s="551"/>
      <c r="H15" s="552"/>
      <c r="I15" s="548">
        <f t="shared" si="0"/>
        <v>0</v>
      </c>
      <c r="J15" s="706">
        <f t="shared" si="1"/>
        <v>0</v>
      </c>
    </row>
    <row r="16" spans="1:10" x14ac:dyDescent="0.25">
      <c r="A16" s="80"/>
      <c r="B16" s="82"/>
      <c r="C16" s="15"/>
      <c r="D16" s="147"/>
      <c r="E16" s="627"/>
      <c r="F16" s="553">
        <f t="shared" si="2"/>
        <v>0</v>
      </c>
      <c r="G16" s="551"/>
      <c r="H16" s="552"/>
      <c r="I16" s="548">
        <f t="shared" si="0"/>
        <v>0</v>
      </c>
      <c r="J16" s="706">
        <f t="shared" si="1"/>
        <v>0</v>
      </c>
    </row>
    <row r="17" spans="1:10" x14ac:dyDescent="0.25">
      <c r="A17" s="82"/>
      <c r="B17" s="82"/>
      <c r="C17" s="15"/>
      <c r="D17" s="147"/>
      <c r="E17" s="633"/>
      <c r="F17" s="553">
        <f t="shared" si="2"/>
        <v>0</v>
      </c>
      <c r="G17" s="551"/>
      <c r="H17" s="552"/>
      <c r="I17" s="548">
        <f t="shared" si="0"/>
        <v>0</v>
      </c>
      <c r="J17" s="706">
        <f t="shared" si="1"/>
        <v>0</v>
      </c>
    </row>
    <row r="18" spans="1:10" x14ac:dyDescent="0.25">
      <c r="A18" s="2"/>
      <c r="B18" s="82"/>
      <c r="C18" s="15"/>
      <c r="D18" s="147"/>
      <c r="E18" s="633"/>
      <c r="F18" s="553">
        <f t="shared" si="2"/>
        <v>0</v>
      </c>
      <c r="G18" s="817"/>
      <c r="H18" s="552"/>
      <c r="I18" s="548">
        <f t="shared" si="0"/>
        <v>0</v>
      </c>
      <c r="J18" s="706">
        <f t="shared" si="1"/>
        <v>0</v>
      </c>
    </row>
    <row r="19" spans="1:10" x14ac:dyDescent="0.25">
      <c r="A19" s="2"/>
      <c r="B19" s="82"/>
      <c r="C19" s="53"/>
      <c r="D19" s="147"/>
      <c r="E19" s="633"/>
      <c r="F19" s="553">
        <f t="shared" si="2"/>
        <v>0</v>
      </c>
      <c r="G19" s="551"/>
      <c r="H19" s="552"/>
      <c r="I19" s="548">
        <f t="shared" si="0"/>
        <v>0</v>
      </c>
      <c r="J19" s="706">
        <f t="shared" si="1"/>
        <v>0</v>
      </c>
    </row>
    <row r="20" spans="1:10" x14ac:dyDescent="0.25">
      <c r="A20" s="2"/>
      <c r="B20" s="82"/>
      <c r="C20" s="15"/>
      <c r="D20" s="147"/>
      <c r="E20" s="627"/>
      <c r="F20" s="553">
        <f t="shared" si="2"/>
        <v>0</v>
      </c>
      <c r="G20" s="551"/>
      <c r="H20" s="552"/>
      <c r="I20" s="548">
        <f t="shared" si="0"/>
        <v>0</v>
      </c>
      <c r="J20" s="706">
        <f t="shared" si="1"/>
        <v>0</v>
      </c>
    </row>
    <row r="21" spans="1:10" x14ac:dyDescent="0.25">
      <c r="A21" s="2"/>
      <c r="B21" s="82"/>
      <c r="C21" s="15"/>
      <c r="D21" s="147"/>
      <c r="E21" s="627"/>
      <c r="F21" s="553">
        <f t="shared" si="2"/>
        <v>0</v>
      </c>
      <c r="G21" s="551"/>
      <c r="H21" s="552"/>
      <c r="I21" s="548">
        <f t="shared" si="0"/>
        <v>0</v>
      </c>
      <c r="J21" s="706">
        <f t="shared" si="1"/>
        <v>0</v>
      </c>
    </row>
    <row r="22" spans="1:10" x14ac:dyDescent="0.25">
      <c r="A22" s="2"/>
      <c r="B22" s="82"/>
      <c r="C22" s="15"/>
      <c r="D22" s="147"/>
      <c r="E22" s="630"/>
      <c r="F22" s="553">
        <f t="shared" si="2"/>
        <v>0</v>
      </c>
      <c r="G22" s="551"/>
      <c r="H22" s="552"/>
      <c r="I22" s="548">
        <f t="shared" si="0"/>
        <v>0</v>
      </c>
      <c r="J22" s="706">
        <f t="shared" si="1"/>
        <v>0</v>
      </c>
    </row>
    <row r="23" spans="1:10" x14ac:dyDescent="0.25">
      <c r="A23" s="2"/>
      <c r="B23" s="82"/>
      <c r="C23" s="15"/>
      <c r="D23" s="147"/>
      <c r="E23" s="630"/>
      <c r="F23" s="553">
        <f t="shared" si="2"/>
        <v>0</v>
      </c>
      <c r="G23" s="551"/>
      <c r="H23" s="552"/>
      <c r="I23" s="548">
        <f t="shared" si="0"/>
        <v>0</v>
      </c>
      <c r="J23" s="706">
        <f t="shared" si="1"/>
        <v>0</v>
      </c>
    </row>
    <row r="24" spans="1:10" x14ac:dyDescent="0.25">
      <c r="A24" s="2"/>
      <c r="B24" s="82"/>
      <c r="C24" s="15"/>
      <c r="D24" s="147"/>
      <c r="E24" s="630"/>
      <c r="F24" s="553">
        <f t="shared" si="2"/>
        <v>0</v>
      </c>
      <c r="G24" s="551"/>
      <c r="H24" s="552"/>
      <c r="I24" s="548">
        <f t="shared" si="0"/>
        <v>0</v>
      </c>
      <c r="J24" s="706">
        <f t="shared" si="1"/>
        <v>0</v>
      </c>
    </row>
    <row r="25" spans="1:10" x14ac:dyDescent="0.25">
      <c r="A25" s="2"/>
      <c r="B25" s="82"/>
      <c r="C25" s="15"/>
      <c r="D25" s="147"/>
      <c r="E25" s="630"/>
      <c r="F25" s="553">
        <f t="shared" si="2"/>
        <v>0</v>
      </c>
      <c r="G25" s="551"/>
      <c r="H25" s="552"/>
      <c r="I25" s="548">
        <f t="shared" si="0"/>
        <v>0</v>
      </c>
      <c r="J25" s="706">
        <f t="shared" si="1"/>
        <v>0</v>
      </c>
    </row>
    <row r="26" spans="1:10" x14ac:dyDescent="0.25">
      <c r="A26" s="2"/>
      <c r="B26" s="82"/>
      <c r="C26" s="15"/>
      <c r="D26" s="147"/>
      <c r="E26" s="630"/>
      <c r="F26" s="553">
        <f t="shared" si="2"/>
        <v>0</v>
      </c>
      <c r="G26" s="551"/>
      <c r="H26" s="552"/>
      <c r="I26" s="548">
        <f t="shared" si="0"/>
        <v>0</v>
      </c>
      <c r="J26" s="706">
        <f t="shared" si="1"/>
        <v>0</v>
      </c>
    </row>
    <row r="27" spans="1:10" x14ac:dyDescent="0.25">
      <c r="A27" s="2"/>
      <c r="B27" s="82"/>
      <c r="C27" s="15"/>
      <c r="D27" s="147"/>
      <c r="E27" s="630"/>
      <c r="F27" s="553">
        <f t="shared" si="2"/>
        <v>0</v>
      </c>
      <c r="G27" s="551"/>
      <c r="H27" s="552"/>
      <c r="I27" s="548">
        <f t="shared" si="0"/>
        <v>0</v>
      </c>
      <c r="J27" s="706">
        <f t="shared" si="1"/>
        <v>0</v>
      </c>
    </row>
    <row r="28" spans="1:10" x14ac:dyDescent="0.25">
      <c r="A28" s="2"/>
      <c r="B28" s="82"/>
      <c r="C28" s="15"/>
      <c r="D28" s="147"/>
      <c r="E28" s="630"/>
      <c r="F28" s="553">
        <f t="shared" si="2"/>
        <v>0</v>
      </c>
      <c r="G28" s="551"/>
      <c r="H28" s="552"/>
      <c r="I28" s="548">
        <f t="shared" si="0"/>
        <v>0</v>
      </c>
      <c r="J28" s="706">
        <f t="shared" si="1"/>
        <v>0</v>
      </c>
    </row>
    <row r="29" spans="1:10" x14ac:dyDescent="0.25">
      <c r="A29" s="2"/>
      <c r="B29" s="82"/>
      <c r="C29" s="15"/>
      <c r="D29" s="147"/>
      <c r="E29" s="630"/>
      <c r="F29" s="553">
        <f t="shared" si="2"/>
        <v>0</v>
      </c>
      <c r="G29" s="551"/>
      <c r="H29" s="552"/>
      <c r="I29" s="548">
        <f t="shared" si="0"/>
        <v>0</v>
      </c>
      <c r="J29" s="706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8">
        <f t="shared" si="0"/>
        <v>0</v>
      </c>
      <c r="J39" s="706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12" t="s">
        <v>11</v>
      </c>
      <c r="D46" s="1513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1" t="s">
        <v>336</v>
      </c>
      <c r="B1" s="1461"/>
      <c r="C1" s="1461"/>
      <c r="D1" s="1461"/>
      <c r="E1" s="1461"/>
      <c r="F1" s="1461"/>
      <c r="G1" s="146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782"/>
      <c r="B4" s="782"/>
      <c r="C4" s="782"/>
      <c r="D4" s="1287"/>
      <c r="E4" s="1289"/>
      <c r="F4" s="1291"/>
      <c r="G4" s="1288"/>
      <c r="H4" s="783"/>
    </row>
    <row r="5" spans="1:10" ht="16.5" thickBot="1" x14ac:dyDescent="0.3">
      <c r="A5" s="74"/>
      <c r="B5" s="140"/>
      <c r="C5" s="484"/>
      <c r="D5" s="130"/>
      <c r="E5" s="1290"/>
      <c r="F5" s="1292"/>
    </row>
    <row r="6" spans="1:10" ht="15" customHeight="1" thickBot="1" x14ac:dyDescent="0.3">
      <c r="A6" s="1550" t="s">
        <v>96</v>
      </c>
      <c r="B6" s="1547" t="s">
        <v>98</v>
      </c>
      <c r="C6" s="124">
        <v>74</v>
      </c>
      <c r="D6" s="130">
        <v>45177</v>
      </c>
      <c r="E6" s="1572">
        <v>1732.13</v>
      </c>
      <c r="F6" s="1292">
        <v>70</v>
      </c>
      <c r="G6" s="143">
        <f>F47</f>
        <v>0</v>
      </c>
      <c r="H6" s="57">
        <f>E5+E6+E7-G6</f>
        <v>1732.13</v>
      </c>
    </row>
    <row r="7" spans="1:10" ht="16.5" thickTop="1" thickBot="1" x14ac:dyDescent="0.3">
      <c r="A7" s="1551"/>
      <c r="B7" s="1549"/>
      <c r="C7" s="124"/>
      <c r="D7" s="130"/>
      <c r="E7" s="1141"/>
      <c r="F7" s="1293"/>
      <c r="I7" s="1535" t="s">
        <v>3</v>
      </c>
      <c r="J7" s="153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36"/>
      <c r="J8" s="1531"/>
    </row>
    <row r="9" spans="1:10" ht="15.75" thickTop="1" x14ac:dyDescent="0.25">
      <c r="A9" s="79" t="s">
        <v>32</v>
      </c>
      <c r="B9" s="82"/>
      <c r="C9" s="15"/>
      <c r="D9" s="168">
        <v>0</v>
      </c>
      <c r="E9" s="232"/>
      <c r="F9" s="68">
        <f t="shared" ref="F9:F47" si="0">D9</f>
        <v>0</v>
      </c>
      <c r="G9" s="551"/>
      <c r="H9" s="565"/>
      <c r="I9" s="197">
        <f>E6+E5-F9+E7+E4</f>
        <v>1732.13</v>
      </c>
      <c r="J9" s="123">
        <f>F5+F6+F7-C9+F4</f>
        <v>70</v>
      </c>
    </row>
    <row r="10" spans="1:10" x14ac:dyDescent="0.25">
      <c r="A10" s="185"/>
      <c r="B10" s="82"/>
      <c r="C10" s="15"/>
      <c r="D10" s="168">
        <v>0</v>
      </c>
      <c r="E10" s="630"/>
      <c r="F10" s="553">
        <f t="shared" si="0"/>
        <v>0</v>
      </c>
      <c r="G10" s="551"/>
      <c r="H10" s="565"/>
      <c r="I10" s="696">
        <f>I9-F10</f>
        <v>1732.13</v>
      </c>
      <c r="J10" s="706">
        <f>J9-C10</f>
        <v>70</v>
      </c>
    </row>
    <row r="11" spans="1:10" x14ac:dyDescent="0.25">
      <c r="A11" s="174"/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6">
        <f t="shared" ref="I11:I45" si="1">I10-F11</f>
        <v>1732.13</v>
      </c>
      <c r="J11" s="706">
        <f t="shared" ref="J11:J45" si="2">J10-C11</f>
        <v>70</v>
      </c>
    </row>
    <row r="12" spans="1:10" x14ac:dyDescent="0.25">
      <c r="A12" s="81" t="s">
        <v>33</v>
      </c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6">
        <f t="shared" si="1"/>
        <v>1732.13</v>
      </c>
      <c r="J12" s="706">
        <f t="shared" si="2"/>
        <v>70</v>
      </c>
    </row>
    <row r="13" spans="1:10" x14ac:dyDescent="0.25">
      <c r="A13" s="1209"/>
      <c r="B13" s="82"/>
      <c r="C13" s="15"/>
      <c r="D13" s="168">
        <v>0</v>
      </c>
      <c r="E13" s="630"/>
      <c r="F13" s="553">
        <f t="shared" si="0"/>
        <v>0</v>
      </c>
      <c r="G13" s="551"/>
      <c r="H13" s="565"/>
      <c r="I13" s="696">
        <f t="shared" si="1"/>
        <v>1732.13</v>
      </c>
      <c r="J13" s="706">
        <f t="shared" si="2"/>
        <v>70</v>
      </c>
    </row>
    <row r="14" spans="1:10" x14ac:dyDescent="0.25">
      <c r="A14" s="1209"/>
      <c r="B14" s="82"/>
      <c r="C14" s="15"/>
      <c r="D14" s="168">
        <v>0</v>
      </c>
      <c r="E14" s="627"/>
      <c r="F14" s="553">
        <f t="shared" si="0"/>
        <v>0</v>
      </c>
      <c r="G14" s="551"/>
      <c r="H14" s="565"/>
      <c r="I14" s="696">
        <f t="shared" si="1"/>
        <v>1732.13</v>
      </c>
      <c r="J14" s="706">
        <f t="shared" si="2"/>
        <v>70</v>
      </c>
    </row>
    <row r="15" spans="1:10" x14ac:dyDescent="0.25">
      <c r="B15" s="82"/>
      <c r="C15" s="15"/>
      <c r="D15" s="168">
        <v>0</v>
      </c>
      <c r="E15" s="627"/>
      <c r="F15" s="553">
        <f t="shared" si="0"/>
        <v>0</v>
      </c>
      <c r="G15" s="551"/>
      <c r="H15" s="565"/>
      <c r="I15" s="1247">
        <f t="shared" si="1"/>
        <v>1732.13</v>
      </c>
      <c r="J15" s="706">
        <f t="shared" si="2"/>
        <v>70</v>
      </c>
    </row>
    <row r="16" spans="1:10" x14ac:dyDescent="0.25">
      <c r="B16" s="82"/>
      <c r="C16" s="15"/>
      <c r="D16" s="168">
        <v>0</v>
      </c>
      <c r="E16" s="627"/>
      <c r="F16" s="553">
        <f t="shared" si="0"/>
        <v>0</v>
      </c>
      <c r="G16" s="551"/>
      <c r="H16" s="565"/>
      <c r="I16" s="696">
        <f t="shared" si="1"/>
        <v>1732.13</v>
      </c>
      <c r="J16" s="706">
        <f t="shared" si="2"/>
        <v>70</v>
      </c>
    </row>
    <row r="17" spans="1:10" x14ac:dyDescent="0.25">
      <c r="A17" s="80"/>
      <c r="B17" s="82"/>
      <c r="C17" s="15"/>
      <c r="D17" s="168">
        <v>0</v>
      </c>
      <c r="E17" s="633"/>
      <c r="F17" s="553">
        <f t="shared" si="0"/>
        <v>0</v>
      </c>
      <c r="G17" s="551"/>
      <c r="H17" s="565"/>
      <c r="I17" s="696">
        <f t="shared" si="1"/>
        <v>1732.13</v>
      </c>
      <c r="J17" s="706">
        <f t="shared" si="2"/>
        <v>70</v>
      </c>
    </row>
    <row r="18" spans="1:10" x14ac:dyDescent="0.25">
      <c r="A18" s="82"/>
      <c r="B18" s="82"/>
      <c r="C18" s="15"/>
      <c r="D18" s="168">
        <v>0</v>
      </c>
      <c r="E18" s="238"/>
      <c r="F18" s="553">
        <f t="shared" si="0"/>
        <v>0</v>
      </c>
      <c r="G18" s="817"/>
      <c r="H18" s="565"/>
      <c r="I18" s="696">
        <f t="shared" si="1"/>
        <v>1732.13</v>
      </c>
      <c r="J18" s="706">
        <f t="shared" si="2"/>
        <v>70</v>
      </c>
    </row>
    <row r="19" spans="1:10" x14ac:dyDescent="0.25">
      <c r="A19" s="2"/>
      <c r="B19" s="82"/>
      <c r="C19" s="15"/>
      <c r="D19" s="168">
        <v>0</v>
      </c>
      <c r="E19" s="238"/>
      <c r="F19" s="553">
        <f t="shared" si="0"/>
        <v>0</v>
      </c>
      <c r="G19" s="551"/>
      <c r="H19" s="565"/>
      <c r="I19" s="696">
        <f t="shared" si="1"/>
        <v>1732.13</v>
      </c>
      <c r="J19" s="706">
        <f t="shared" si="2"/>
        <v>70</v>
      </c>
    </row>
    <row r="20" spans="1:10" x14ac:dyDescent="0.25">
      <c r="A20" s="2"/>
      <c r="B20" s="82"/>
      <c r="C20" s="15"/>
      <c r="D20" s="168">
        <v>0</v>
      </c>
      <c r="E20" s="633"/>
      <c r="F20" s="553">
        <f t="shared" si="0"/>
        <v>0</v>
      </c>
      <c r="G20" s="551"/>
      <c r="H20" s="565"/>
      <c r="I20" s="696">
        <f t="shared" si="1"/>
        <v>1732.13</v>
      </c>
      <c r="J20" s="706">
        <f t="shared" si="2"/>
        <v>70</v>
      </c>
    </row>
    <row r="21" spans="1:10" x14ac:dyDescent="0.25">
      <c r="A21" s="2"/>
      <c r="B21" s="82"/>
      <c r="C21" s="15"/>
      <c r="D21" s="168">
        <v>0</v>
      </c>
      <c r="E21" s="633"/>
      <c r="F21" s="553">
        <f t="shared" si="0"/>
        <v>0</v>
      </c>
      <c r="G21" s="551"/>
      <c r="H21" s="565"/>
      <c r="I21" s="696">
        <f t="shared" si="1"/>
        <v>1732.13</v>
      </c>
      <c r="J21" s="706">
        <f t="shared" si="2"/>
        <v>70</v>
      </c>
    </row>
    <row r="22" spans="1:10" x14ac:dyDescent="0.25">
      <c r="A22" s="2"/>
      <c r="B22" s="82"/>
      <c r="C22" s="15"/>
      <c r="D22" s="168">
        <v>0</v>
      </c>
      <c r="E22" s="633"/>
      <c r="F22" s="553">
        <f t="shared" si="0"/>
        <v>0</v>
      </c>
      <c r="G22" s="551"/>
      <c r="H22" s="565"/>
      <c r="I22" s="696">
        <f t="shared" si="1"/>
        <v>1732.13</v>
      </c>
      <c r="J22" s="706">
        <f t="shared" si="2"/>
        <v>70</v>
      </c>
    </row>
    <row r="23" spans="1:10" x14ac:dyDescent="0.25">
      <c r="A23" s="2"/>
      <c r="B23" s="82"/>
      <c r="C23" s="15"/>
      <c r="D23" s="168">
        <v>0</v>
      </c>
      <c r="E23" s="633"/>
      <c r="F23" s="553">
        <f t="shared" si="0"/>
        <v>0</v>
      </c>
      <c r="G23" s="551"/>
      <c r="H23" s="565"/>
      <c r="I23" s="696">
        <f t="shared" si="1"/>
        <v>1732.13</v>
      </c>
      <c r="J23" s="706">
        <f t="shared" si="2"/>
        <v>70</v>
      </c>
    </row>
    <row r="24" spans="1:10" x14ac:dyDescent="0.25">
      <c r="A24" s="2"/>
      <c r="B24" s="82"/>
      <c r="C24" s="15"/>
      <c r="D24" s="168">
        <v>0</v>
      </c>
      <c r="E24" s="633"/>
      <c r="F24" s="553">
        <f t="shared" si="0"/>
        <v>0</v>
      </c>
      <c r="G24" s="551"/>
      <c r="H24" s="565"/>
      <c r="I24" s="696">
        <f t="shared" si="1"/>
        <v>1732.13</v>
      </c>
      <c r="J24" s="706">
        <f t="shared" si="2"/>
        <v>70</v>
      </c>
    </row>
    <row r="25" spans="1:10" x14ac:dyDescent="0.25">
      <c r="A25" s="2"/>
      <c r="B25" s="82"/>
      <c r="C25" s="15"/>
      <c r="D25" s="168">
        <v>0</v>
      </c>
      <c r="E25" s="633"/>
      <c r="F25" s="553">
        <f t="shared" si="0"/>
        <v>0</v>
      </c>
      <c r="G25" s="551"/>
      <c r="H25" s="565"/>
      <c r="I25" s="696">
        <f t="shared" si="1"/>
        <v>1732.13</v>
      </c>
      <c r="J25" s="706">
        <f t="shared" si="2"/>
        <v>70</v>
      </c>
    </row>
    <row r="26" spans="1:10" x14ac:dyDescent="0.25">
      <c r="A26" s="2"/>
      <c r="B26" s="82"/>
      <c r="C26" s="15"/>
      <c r="D26" s="168">
        <v>0</v>
      </c>
      <c r="E26" s="633"/>
      <c r="F26" s="553">
        <f t="shared" si="0"/>
        <v>0</v>
      </c>
      <c r="G26" s="551"/>
      <c r="H26" s="565"/>
      <c r="I26" s="696">
        <f t="shared" si="1"/>
        <v>1732.13</v>
      </c>
      <c r="J26" s="706">
        <f t="shared" si="2"/>
        <v>70</v>
      </c>
    </row>
    <row r="27" spans="1:10" x14ac:dyDescent="0.25">
      <c r="A27" s="2"/>
      <c r="B27" s="82"/>
      <c r="C27" s="15"/>
      <c r="D27" s="168">
        <v>0</v>
      </c>
      <c r="E27" s="633"/>
      <c r="F27" s="553">
        <f t="shared" si="0"/>
        <v>0</v>
      </c>
      <c r="G27" s="551"/>
      <c r="H27" s="565"/>
      <c r="I27" s="696">
        <f t="shared" si="1"/>
        <v>1732.13</v>
      </c>
      <c r="J27" s="706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8"/>
      <c r="F28" s="553">
        <f t="shared" si="0"/>
        <v>0</v>
      </c>
      <c r="G28" s="69"/>
      <c r="H28" s="124"/>
      <c r="I28" s="197">
        <f t="shared" si="1"/>
        <v>1732.13</v>
      </c>
      <c r="J28" s="123">
        <f t="shared" si="2"/>
        <v>70</v>
      </c>
    </row>
    <row r="29" spans="1:10" x14ac:dyDescent="0.25">
      <c r="A29" s="2"/>
      <c r="B29" s="82"/>
      <c r="C29" s="15"/>
      <c r="D29" s="168">
        <v>0</v>
      </c>
      <c r="E29" s="1201"/>
      <c r="F29" s="553">
        <f t="shared" si="0"/>
        <v>0</v>
      </c>
      <c r="G29" s="519"/>
      <c r="H29" s="993"/>
      <c r="I29" s="197">
        <f t="shared" si="1"/>
        <v>1732.13</v>
      </c>
      <c r="J29" s="123">
        <f t="shared" si="2"/>
        <v>70</v>
      </c>
    </row>
    <row r="30" spans="1:10" x14ac:dyDescent="0.25">
      <c r="A30" s="2"/>
      <c r="B30" s="82"/>
      <c r="C30" s="15"/>
      <c r="D30" s="168">
        <v>0</v>
      </c>
      <c r="E30" s="1201"/>
      <c r="F30" s="553">
        <f t="shared" si="0"/>
        <v>0</v>
      </c>
      <c r="G30" s="519"/>
      <c r="H30" s="993"/>
      <c r="I30" s="197">
        <f t="shared" si="1"/>
        <v>1732.13</v>
      </c>
      <c r="J30" s="123">
        <f t="shared" si="2"/>
        <v>70</v>
      </c>
    </row>
    <row r="31" spans="1:10" x14ac:dyDescent="0.25">
      <c r="A31" s="2"/>
      <c r="B31" s="82"/>
      <c r="C31" s="15"/>
      <c r="D31" s="168">
        <v>0</v>
      </c>
      <c r="E31" s="1201"/>
      <c r="F31" s="553">
        <f t="shared" si="0"/>
        <v>0</v>
      </c>
      <c r="G31" s="519"/>
      <c r="H31" s="993"/>
      <c r="I31" s="197">
        <f t="shared" si="1"/>
        <v>1732.13</v>
      </c>
      <c r="J31" s="123">
        <f t="shared" si="2"/>
        <v>70</v>
      </c>
    </row>
    <row r="32" spans="1:10" x14ac:dyDescent="0.25">
      <c r="A32" s="2"/>
      <c r="B32" s="82"/>
      <c r="C32" s="15"/>
      <c r="D32" s="168">
        <v>0</v>
      </c>
      <c r="E32" s="1201"/>
      <c r="F32" s="553">
        <f t="shared" si="0"/>
        <v>0</v>
      </c>
      <c r="G32" s="519"/>
      <c r="H32" s="993"/>
      <c r="I32" s="197">
        <f t="shared" si="1"/>
        <v>1732.13</v>
      </c>
      <c r="J32" s="123">
        <f t="shared" si="2"/>
        <v>70</v>
      </c>
    </row>
    <row r="33" spans="1:10" x14ac:dyDescent="0.25">
      <c r="A33" s="2"/>
      <c r="B33" s="82"/>
      <c r="C33" s="15"/>
      <c r="D33" s="168">
        <v>0</v>
      </c>
      <c r="E33" s="1201"/>
      <c r="F33" s="553">
        <f t="shared" si="0"/>
        <v>0</v>
      </c>
      <c r="G33" s="519"/>
      <c r="H33" s="993"/>
      <c r="I33" s="197">
        <f t="shared" si="1"/>
        <v>1732.13</v>
      </c>
      <c r="J33" s="123">
        <f t="shared" si="2"/>
        <v>70</v>
      </c>
    </row>
    <row r="34" spans="1:10" x14ac:dyDescent="0.25">
      <c r="A34" s="2"/>
      <c r="B34" s="82"/>
      <c r="C34" s="15"/>
      <c r="D34" s="168">
        <v>0</v>
      </c>
      <c r="E34" s="1201"/>
      <c r="F34" s="553">
        <f t="shared" si="0"/>
        <v>0</v>
      </c>
      <c r="G34" s="519"/>
      <c r="H34" s="993"/>
      <c r="I34" s="197">
        <f t="shared" si="1"/>
        <v>1732.13</v>
      </c>
      <c r="J34" s="123">
        <f t="shared" si="2"/>
        <v>70</v>
      </c>
    </row>
    <row r="35" spans="1:10" x14ac:dyDescent="0.25">
      <c r="A35" s="2"/>
      <c r="B35" s="82"/>
      <c r="C35" s="15"/>
      <c r="D35" s="168">
        <v>0</v>
      </c>
      <c r="E35" s="238"/>
      <c r="F35" s="553">
        <f t="shared" si="0"/>
        <v>0</v>
      </c>
      <c r="G35" s="69"/>
      <c r="H35" s="124"/>
      <c r="I35" s="197">
        <f t="shared" si="1"/>
        <v>1732.13</v>
      </c>
      <c r="J35" s="123">
        <f t="shared" si="2"/>
        <v>70</v>
      </c>
    </row>
    <row r="36" spans="1:10" x14ac:dyDescent="0.25">
      <c r="A36" s="2"/>
      <c r="B36" s="82"/>
      <c r="C36" s="15"/>
      <c r="D36" s="168">
        <v>0</v>
      </c>
      <c r="E36" s="238"/>
      <c r="F36" s="553">
        <f t="shared" si="0"/>
        <v>0</v>
      </c>
      <c r="G36" s="69"/>
      <c r="H36" s="124"/>
      <c r="I36" s="197">
        <f t="shared" si="1"/>
        <v>1732.13</v>
      </c>
      <c r="J36" s="123">
        <f t="shared" si="2"/>
        <v>70</v>
      </c>
    </row>
    <row r="37" spans="1:10" x14ac:dyDescent="0.25">
      <c r="A37" s="2"/>
      <c r="B37" s="82"/>
      <c r="C37" s="15"/>
      <c r="D37" s="168">
        <v>0</v>
      </c>
      <c r="E37" s="231"/>
      <c r="F37" s="553">
        <f t="shared" si="0"/>
        <v>0</v>
      </c>
      <c r="G37" s="69"/>
      <c r="H37" s="124"/>
      <c r="I37" s="197">
        <f t="shared" si="1"/>
        <v>1732.13</v>
      </c>
      <c r="J37" s="123">
        <f t="shared" si="2"/>
        <v>70</v>
      </c>
    </row>
    <row r="38" spans="1:10" x14ac:dyDescent="0.25">
      <c r="A38" s="2"/>
      <c r="B38" s="82"/>
      <c r="C38" s="15"/>
      <c r="D38" s="168">
        <v>0</v>
      </c>
      <c r="E38" s="231"/>
      <c r="F38" s="553">
        <f t="shared" si="0"/>
        <v>0</v>
      </c>
      <c r="G38" s="69"/>
      <c r="H38" s="124"/>
      <c r="I38" s="197">
        <f t="shared" si="1"/>
        <v>1732.13</v>
      </c>
      <c r="J38" s="123">
        <f t="shared" si="2"/>
        <v>70</v>
      </c>
    </row>
    <row r="39" spans="1:10" x14ac:dyDescent="0.25">
      <c r="A39" s="2"/>
      <c r="B39" s="82"/>
      <c r="C39" s="15"/>
      <c r="D39" s="168">
        <v>0</v>
      </c>
      <c r="E39" s="231"/>
      <c r="F39" s="553">
        <f t="shared" si="0"/>
        <v>0</v>
      </c>
      <c r="G39" s="69"/>
      <c r="H39" s="124"/>
      <c r="I39" s="197">
        <f t="shared" si="1"/>
        <v>1732.13</v>
      </c>
      <c r="J39" s="123">
        <f t="shared" si="2"/>
        <v>70</v>
      </c>
    </row>
    <row r="40" spans="1:10" x14ac:dyDescent="0.25">
      <c r="A40" s="2"/>
      <c r="B40" s="82"/>
      <c r="C40" s="15"/>
      <c r="D40" s="168">
        <v>0</v>
      </c>
      <c r="E40" s="231"/>
      <c r="F40" s="553">
        <f t="shared" si="0"/>
        <v>0</v>
      </c>
      <c r="G40" s="69"/>
      <c r="H40" s="124"/>
      <c r="I40" s="197">
        <f t="shared" si="1"/>
        <v>1732.13</v>
      </c>
      <c r="J40" s="123">
        <f t="shared" si="2"/>
        <v>70</v>
      </c>
    </row>
    <row r="41" spans="1:10" x14ac:dyDescent="0.25">
      <c r="A41" s="2"/>
      <c r="B41" s="82"/>
      <c r="C41" s="15"/>
      <c r="D41" s="168">
        <v>0</v>
      </c>
      <c r="E41" s="238"/>
      <c r="F41" s="553">
        <f t="shared" si="0"/>
        <v>0</v>
      </c>
      <c r="G41" s="69"/>
      <c r="H41" s="124"/>
      <c r="I41" s="197">
        <f t="shared" si="1"/>
        <v>1732.13</v>
      </c>
      <c r="J41" s="123">
        <f t="shared" si="2"/>
        <v>70</v>
      </c>
    </row>
    <row r="42" spans="1:10" x14ac:dyDescent="0.25">
      <c r="A42" s="2"/>
      <c r="B42" s="82"/>
      <c r="C42" s="15"/>
      <c r="D42" s="168">
        <v>0</v>
      </c>
      <c r="E42" s="238"/>
      <c r="F42" s="553">
        <f t="shared" si="0"/>
        <v>0</v>
      </c>
      <c r="G42" s="69"/>
      <c r="H42" s="124"/>
      <c r="I42" s="197">
        <f t="shared" si="1"/>
        <v>1732.13</v>
      </c>
      <c r="J42" s="123">
        <f t="shared" si="2"/>
        <v>70</v>
      </c>
    </row>
    <row r="43" spans="1:10" x14ac:dyDescent="0.25">
      <c r="A43" s="2"/>
      <c r="B43" s="82"/>
      <c r="C43" s="15"/>
      <c r="D43" s="168">
        <v>0</v>
      </c>
      <c r="E43" s="232"/>
      <c r="F43" s="553">
        <f t="shared" si="0"/>
        <v>0</v>
      </c>
      <c r="G43" s="69"/>
      <c r="H43" s="70"/>
      <c r="I43" s="197">
        <f t="shared" si="1"/>
        <v>1732.13</v>
      </c>
      <c r="J43" s="123">
        <f t="shared" si="2"/>
        <v>70</v>
      </c>
    </row>
    <row r="44" spans="1:10" x14ac:dyDescent="0.25">
      <c r="A44" s="2"/>
      <c r="B44" s="82"/>
      <c r="C44" s="15"/>
      <c r="D44" s="168">
        <v>0</v>
      </c>
      <c r="E44" s="232"/>
      <c r="F44" s="553">
        <f t="shared" si="0"/>
        <v>0</v>
      </c>
      <c r="G44" s="69"/>
      <c r="H44" s="70"/>
      <c r="I44" s="197">
        <f t="shared" si="1"/>
        <v>1732.13</v>
      </c>
      <c r="J44" s="123">
        <f t="shared" si="2"/>
        <v>70</v>
      </c>
    </row>
    <row r="45" spans="1:10" x14ac:dyDescent="0.25">
      <c r="A45" s="2"/>
      <c r="B45" s="82"/>
      <c r="C45" s="15"/>
      <c r="D45" s="168">
        <v>0</v>
      </c>
      <c r="E45" s="232"/>
      <c r="F45" s="553">
        <f t="shared" si="0"/>
        <v>0</v>
      </c>
      <c r="G45" s="69"/>
      <c r="H45" s="70"/>
      <c r="I45" s="197">
        <f t="shared" si="1"/>
        <v>1732.13</v>
      </c>
      <c r="J45" s="123">
        <f t="shared" si="2"/>
        <v>70</v>
      </c>
    </row>
    <row r="46" spans="1:10" ht="15.75" thickBot="1" x14ac:dyDescent="0.3">
      <c r="A46" s="4"/>
      <c r="B46" s="73"/>
      <c r="C46" s="37"/>
      <c r="D46" s="177"/>
      <c r="E46" s="153"/>
      <c r="F46" s="708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0</v>
      </c>
      <c r="D47" s="48">
        <f>SUM(D9:D46)</f>
        <v>0</v>
      </c>
      <c r="E47" s="38"/>
      <c r="F47" s="553">
        <f t="shared" si="0"/>
        <v>0</v>
      </c>
      <c r="J47" s="1209"/>
    </row>
    <row r="48" spans="1:10" ht="15.75" thickBot="1" x14ac:dyDescent="0.3">
      <c r="A48" s="51"/>
      <c r="D48" s="110" t="s">
        <v>4</v>
      </c>
      <c r="E48" s="67">
        <f>F5+F6+F7-+C47</f>
        <v>70</v>
      </c>
      <c r="J48" s="1209"/>
    </row>
    <row r="49" spans="1:5" ht="15.75" thickBot="1" x14ac:dyDescent="0.3">
      <c r="A49" s="115"/>
    </row>
    <row r="50" spans="1:5" ht="16.5" thickTop="1" thickBot="1" x14ac:dyDescent="0.3">
      <c r="A50" s="47"/>
      <c r="C50" s="1512" t="s">
        <v>11</v>
      </c>
      <c r="D50" s="1513"/>
      <c r="E50" s="141">
        <f>E6+E5+E7+-F47</f>
        <v>1732.13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75" t="s">
        <v>317</v>
      </c>
      <c r="B1" s="1475"/>
      <c r="C1" s="1475"/>
      <c r="D1" s="1475"/>
      <c r="E1" s="1475"/>
      <c r="F1" s="1475"/>
      <c r="G1" s="147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84"/>
      <c r="D4" s="873"/>
      <c r="E4" s="225"/>
      <c r="F4" s="226"/>
    </row>
    <row r="5" spans="1:10" ht="16.5" customHeight="1" thickBot="1" x14ac:dyDescent="0.3">
      <c r="A5" s="1550" t="s">
        <v>96</v>
      </c>
      <c r="B5" s="1547" t="s">
        <v>107</v>
      </c>
      <c r="C5" s="484">
        <v>228</v>
      </c>
      <c r="D5" s="873">
        <v>45154</v>
      </c>
      <c r="E5" s="868">
        <v>614.51</v>
      </c>
      <c r="F5" s="227">
        <v>20</v>
      </c>
      <c r="G5" s="143">
        <f>F30</f>
        <v>794.93999999999994</v>
      </c>
      <c r="H5" s="57">
        <f>E4+E5+E6-G5</f>
        <v>464.05000000000007</v>
      </c>
    </row>
    <row r="6" spans="1:10" ht="17.25" thickTop="1" thickBot="1" x14ac:dyDescent="0.3">
      <c r="A6" s="1551"/>
      <c r="B6" s="1549"/>
      <c r="C6" s="212">
        <v>228</v>
      </c>
      <c r="D6" s="873">
        <v>45164</v>
      </c>
      <c r="E6" s="140">
        <v>644.48</v>
      </c>
      <c r="F6" s="227">
        <v>21</v>
      </c>
      <c r="I6" s="1554" t="s">
        <v>3</v>
      </c>
      <c r="J6" s="155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55"/>
      <c r="J7" s="1553"/>
    </row>
    <row r="8" spans="1:10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551" t="s">
        <v>251</v>
      </c>
      <c r="H8" s="565">
        <v>230</v>
      </c>
      <c r="I8" s="696">
        <f>E5+E4-F8+E6</f>
        <v>954.97</v>
      </c>
      <c r="J8" s="706">
        <f>F4+F5+F6-C8</f>
        <v>31</v>
      </c>
    </row>
    <row r="9" spans="1:10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551" t="s">
        <v>261</v>
      </c>
      <c r="H9" s="565">
        <v>230</v>
      </c>
      <c r="I9" s="696">
        <f>I8-F9</f>
        <v>735.85</v>
      </c>
      <c r="J9" s="706">
        <f>J8-C9</f>
        <v>24</v>
      </c>
    </row>
    <row r="10" spans="1:10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551" t="s">
        <v>269</v>
      </c>
      <c r="H10" s="565">
        <v>230</v>
      </c>
      <c r="I10" s="696">
        <f t="shared" ref="I10:I28" si="1">I9-F10</f>
        <v>675.41000000000008</v>
      </c>
      <c r="J10" s="706">
        <f t="shared" ref="J10:J28" si="2">J9-C10</f>
        <v>22</v>
      </c>
    </row>
    <row r="11" spans="1:10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551" t="s">
        <v>281</v>
      </c>
      <c r="H11" s="565">
        <v>230</v>
      </c>
      <c r="I11" s="696">
        <f t="shared" si="1"/>
        <v>464.05000000000007</v>
      </c>
      <c r="J11" s="706">
        <f t="shared" si="2"/>
        <v>15</v>
      </c>
    </row>
    <row r="12" spans="1:10" x14ac:dyDescent="0.25">
      <c r="A12" s="1209"/>
      <c r="B12" s="82"/>
      <c r="C12" s="15"/>
      <c r="D12" s="168">
        <v>0</v>
      </c>
      <c r="E12" s="232"/>
      <c r="F12" s="68">
        <f t="shared" si="0"/>
        <v>0</v>
      </c>
      <c r="G12" s="551"/>
      <c r="H12" s="565"/>
      <c r="I12" s="624">
        <f t="shared" si="1"/>
        <v>464.05000000000007</v>
      </c>
      <c r="J12" s="625">
        <f t="shared" si="2"/>
        <v>15</v>
      </c>
    </row>
    <row r="13" spans="1:10" x14ac:dyDescent="0.25">
      <c r="A13" s="1209"/>
      <c r="B13" s="82"/>
      <c r="C13" s="15"/>
      <c r="D13" s="1429">
        <v>0</v>
      </c>
      <c r="E13" s="1412"/>
      <c r="F13" s="1375">
        <f t="shared" si="0"/>
        <v>0</v>
      </c>
      <c r="G13" s="1079"/>
      <c r="H13" s="1430"/>
      <c r="I13" s="696">
        <f t="shared" si="1"/>
        <v>464.05000000000007</v>
      </c>
      <c r="J13" s="706">
        <f t="shared" si="2"/>
        <v>15</v>
      </c>
    </row>
    <row r="14" spans="1:10" x14ac:dyDescent="0.25">
      <c r="B14" s="82"/>
      <c r="C14" s="15"/>
      <c r="D14" s="1429">
        <v>0</v>
      </c>
      <c r="E14" s="1412"/>
      <c r="F14" s="1375">
        <f t="shared" si="0"/>
        <v>0</v>
      </c>
      <c r="G14" s="1079"/>
      <c r="H14" s="1430"/>
      <c r="I14" s="696">
        <f t="shared" si="1"/>
        <v>464.05000000000007</v>
      </c>
      <c r="J14" s="706">
        <f t="shared" si="2"/>
        <v>15</v>
      </c>
    </row>
    <row r="15" spans="1:10" x14ac:dyDescent="0.25">
      <c r="B15" s="82"/>
      <c r="C15" s="15"/>
      <c r="D15" s="1429">
        <v>0</v>
      </c>
      <c r="E15" s="1412"/>
      <c r="F15" s="1375">
        <f t="shared" si="0"/>
        <v>0</v>
      </c>
      <c r="G15" s="1079"/>
      <c r="H15" s="1430"/>
      <c r="I15" s="696">
        <f t="shared" si="1"/>
        <v>464.05000000000007</v>
      </c>
      <c r="J15" s="706">
        <f t="shared" si="2"/>
        <v>15</v>
      </c>
    </row>
    <row r="16" spans="1:10" x14ac:dyDescent="0.25">
      <c r="A16" s="80"/>
      <c r="B16" s="82"/>
      <c r="C16" s="15"/>
      <c r="D16" s="1429">
        <v>0</v>
      </c>
      <c r="E16" s="1412"/>
      <c r="F16" s="1375">
        <f t="shared" si="0"/>
        <v>0</v>
      </c>
      <c r="G16" s="1079"/>
      <c r="H16" s="1430"/>
      <c r="I16" s="696">
        <f t="shared" si="1"/>
        <v>464.05000000000007</v>
      </c>
      <c r="J16" s="706">
        <f t="shared" si="2"/>
        <v>15</v>
      </c>
    </row>
    <row r="17" spans="1:10" x14ac:dyDescent="0.25">
      <c r="A17" s="82"/>
      <c r="B17" s="82"/>
      <c r="C17" s="15"/>
      <c r="D17" s="1429">
        <v>0</v>
      </c>
      <c r="E17" s="1412"/>
      <c r="F17" s="1375">
        <f t="shared" si="0"/>
        <v>0</v>
      </c>
      <c r="G17" s="1431"/>
      <c r="H17" s="1430"/>
      <c r="I17" s="696">
        <f t="shared" si="1"/>
        <v>464.05000000000007</v>
      </c>
      <c r="J17" s="706">
        <f t="shared" si="2"/>
        <v>15</v>
      </c>
    </row>
    <row r="18" spans="1:10" x14ac:dyDescent="0.25">
      <c r="A18" s="2"/>
      <c r="B18" s="82"/>
      <c r="C18" s="15"/>
      <c r="D18" s="1429">
        <v>0</v>
      </c>
      <c r="E18" s="1412"/>
      <c r="F18" s="1375">
        <f t="shared" si="0"/>
        <v>0</v>
      </c>
      <c r="G18" s="1377"/>
      <c r="H18" s="1432"/>
      <c r="I18" s="197">
        <f t="shared" si="1"/>
        <v>464.05000000000007</v>
      </c>
      <c r="J18" s="123">
        <f t="shared" si="2"/>
        <v>15</v>
      </c>
    </row>
    <row r="19" spans="1:10" x14ac:dyDescent="0.25">
      <c r="A19" s="2"/>
      <c r="B19" s="82"/>
      <c r="C19" s="15"/>
      <c r="D19" s="1429">
        <v>0</v>
      </c>
      <c r="E19" s="1412"/>
      <c r="F19" s="1375">
        <f t="shared" si="0"/>
        <v>0</v>
      </c>
      <c r="G19" s="1377"/>
      <c r="H19" s="1432"/>
      <c r="I19" s="197">
        <f t="shared" si="1"/>
        <v>464.05000000000007</v>
      </c>
      <c r="J19" s="123">
        <f t="shared" si="2"/>
        <v>15</v>
      </c>
    </row>
    <row r="20" spans="1:10" x14ac:dyDescent="0.25">
      <c r="A20" s="2"/>
      <c r="B20" s="82"/>
      <c r="C20" s="15"/>
      <c r="D20" s="1429">
        <v>0</v>
      </c>
      <c r="E20" s="1412"/>
      <c r="F20" s="1375">
        <f t="shared" si="0"/>
        <v>0</v>
      </c>
      <c r="G20" s="1377"/>
      <c r="H20" s="1432"/>
      <c r="I20" s="197">
        <f t="shared" si="1"/>
        <v>464.05000000000007</v>
      </c>
      <c r="J20" s="123">
        <f t="shared" si="2"/>
        <v>15</v>
      </c>
    </row>
    <row r="21" spans="1:10" x14ac:dyDescent="0.25">
      <c r="A21" s="2"/>
      <c r="B21" s="82"/>
      <c r="C21" s="15"/>
      <c r="D21" s="1429">
        <v>0</v>
      </c>
      <c r="E21" s="1412"/>
      <c r="F21" s="1375">
        <f t="shared" si="0"/>
        <v>0</v>
      </c>
      <c r="G21" s="1377"/>
      <c r="H21" s="1432"/>
      <c r="I21" s="197">
        <f t="shared" si="1"/>
        <v>464.05000000000007</v>
      </c>
      <c r="J21" s="123">
        <f t="shared" si="2"/>
        <v>15</v>
      </c>
    </row>
    <row r="22" spans="1:10" x14ac:dyDescent="0.25">
      <c r="A22" s="2"/>
      <c r="B22" s="82"/>
      <c r="C22" s="15"/>
      <c r="D22" s="1429">
        <v>0</v>
      </c>
      <c r="E22" s="1412"/>
      <c r="F22" s="1375">
        <f t="shared" si="0"/>
        <v>0</v>
      </c>
      <c r="G22" s="1377"/>
      <c r="H22" s="1432"/>
      <c r="I22" s="197">
        <f t="shared" si="1"/>
        <v>464.05000000000007</v>
      </c>
      <c r="J22" s="123">
        <f t="shared" si="2"/>
        <v>15</v>
      </c>
    </row>
    <row r="23" spans="1:10" x14ac:dyDescent="0.25">
      <c r="A23" s="2"/>
      <c r="B23" s="82"/>
      <c r="C23" s="15"/>
      <c r="D23" s="1429">
        <v>0</v>
      </c>
      <c r="E23" s="1389"/>
      <c r="F23" s="1375">
        <f t="shared" si="0"/>
        <v>0</v>
      </c>
      <c r="G23" s="1377"/>
      <c r="H23" s="1432"/>
      <c r="I23" s="197">
        <f t="shared" si="1"/>
        <v>464.05000000000007</v>
      </c>
      <c r="J23" s="123">
        <f t="shared" si="2"/>
        <v>15</v>
      </c>
    </row>
    <row r="24" spans="1:10" x14ac:dyDescent="0.25">
      <c r="A24" s="2"/>
      <c r="B24" s="82"/>
      <c r="C24" s="15"/>
      <c r="D24" s="1429">
        <v>0</v>
      </c>
      <c r="E24" s="1433"/>
      <c r="F24" s="1375">
        <f t="shared" si="0"/>
        <v>0</v>
      </c>
      <c r="G24" s="1377"/>
      <c r="H24" s="1432"/>
      <c r="I24" s="197">
        <f t="shared" si="1"/>
        <v>464.05000000000007</v>
      </c>
      <c r="J24" s="123">
        <f t="shared" si="2"/>
        <v>15</v>
      </c>
    </row>
    <row r="25" spans="1:10" x14ac:dyDescent="0.25">
      <c r="A25" s="2"/>
      <c r="B25" s="82"/>
      <c r="C25" s="15"/>
      <c r="D25" s="1429">
        <v>0</v>
      </c>
      <c r="E25" s="1433"/>
      <c r="F25" s="1375">
        <f t="shared" si="0"/>
        <v>0</v>
      </c>
      <c r="G25" s="1377"/>
      <c r="H25" s="1432"/>
      <c r="I25" s="197">
        <f t="shared" si="1"/>
        <v>464.05000000000007</v>
      </c>
      <c r="J25" s="123">
        <f t="shared" si="2"/>
        <v>15</v>
      </c>
    </row>
    <row r="26" spans="1:10" x14ac:dyDescent="0.25">
      <c r="A26" s="2"/>
      <c r="B26" s="82"/>
      <c r="C26" s="15"/>
      <c r="D26" s="1429">
        <v>0</v>
      </c>
      <c r="E26" s="1412"/>
      <c r="F26" s="1375">
        <f t="shared" si="0"/>
        <v>0</v>
      </c>
      <c r="G26" s="1377"/>
      <c r="H26" s="1378"/>
      <c r="I26" s="197">
        <f t="shared" si="1"/>
        <v>464.05000000000007</v>
      </c>
      <c r="J26" s="123">
        <f t="shared" si="2"/>
        <v>15</v>
      </c>
    </row>
    <row r="27" spans="1:10" x14ac:dyDescent="0.25">
      <c r="A27" s="2"/>
      <c r="B27" s="82"/>
      <c r="C27" s="15"/>
      <c r="D27" s="1429">
        <v>0</v>
      </c>
      <c r="E27" s="1412"/>
      <c r="F27" s="1375">
        <f t="shared" si="0"/>
        <v>0</v>
      </c>
      <c r="G27" s="1377"/>
      <c r="H27" s="1378"/>
      <c r="I27" s="197">
        <f t="shared" si="1"/>
        <v>464.05000000000007</v>
      </c>
      <c r="J27" s="123">
        <f t="shared" si="2"/>
        <v>15</v>
      </c>
    </row>
    <row r="28" spans="1:10" x14ac:dyDescent="0.25">
      <c r="A28" s="2"/>
      <c r="B28" s="82"/>
      <c r="C28" s="15"/>
      <c r="D28" s="1429">
        <v>0</v>
      </c>
      <c r="E28" s="1412"/>
      <c r="F28" s="1375">
        <f t="shared" si="0"/>
        <v>0</v>
      </c>
      <c r="G28" s="1377"/>
      <c r="H28" s="1378"/>
      <c r="I28" s="197">
        <f t="shared" si="1"/>
        <v>464.05000000000007</v>
      </c>
      <c r="J28" s="123">
        <f t="shared" si="2"/>
        <v>15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9"/>
    </row>
    <row r="30" spans="1:10" ht="16.5" thickTop="1" thickBot="1" x14ac:dyDescent="0.3">
      <c r="C30" s="89">
        <f>SUM(C8:C29)</f>
        <v>26</v>
      </c>
      <c r="D30" s="48">
        <f>SUM(D8:D29)</f>
        <v>794.93999999999994</v>
      </c>
      <c r="E30" s="38"/>
      <c r="F30" s="5">
        <f>SUM(F8:F29)</f>
        <v>794.93999999999994</v>
      </c>
      <c r="J30" s="1209"/>
    </row>
    <row r="31" spans="1:10" ht="15.75" thickBot="1" x14ac:dyDescent="0.3">
      <c r="A31" s="51"/>
      <c r="D31" s="110" t="s">
        <v>4</v>
      </c>
      <c r="E31" s="67">
        <f>F4+F5+F6-+C30</f>
        <v>15</v>
      </c>
      <c r="J31" s="1209"/>
    </row>
    <row r="32" spans="1:10" ht="15.75" thickBot="1" x14ac:dyDescent="0.3">
      <c r="A32" s="115"/>
    </row>
    <row r="33" spans="1:5" ht="16.5" thickTop="1" thickBot="1" x14ac:dyDescent="0.3">
      <c r="A33" s="47"/>
      <c r="C33" s="1512" t="s">
        <v>11</v>
      </c>
      <c r="D33" s="1513"/>
      <c r="E33" s="141">
        <f>E5+E4+E6+-F30</f>
        <v>464.05000000000007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53"/>
      <c r="B1" s="1453"/>
      <c r="C1" s="1453"/>
      <c r="D1" s="1453"/>
      <c r="E1" s="1453"/>
      <c r="F1" s="1453"/>
      <c r="G1" s="1453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05"/>
      <c r="H4" s="144"/>
      <c r="I4" s="366"/>
    </row>
    <row r="5" spans="1:11" ht="15" customHeight="1" x14ac:dyDescent="0.25">
      <c r="A5" s="1465"/>
      <c r="B5" s="1482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465"/>
      <c r="B6" s="1556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7">
        <f>F4+F5+F6-C9+F7</f>
        <v>0</v>
      </c>
      <c r="C9" s="611"/>
      <c r="D9" s="553"/>
      <c r="E9" s="633"/>
      <c r="F9" s="550">
        <f t="shared" ref="F9:F37" si="0">D9</f>
        <v>0</v>
      </c>
      <c r="G9" s="551"/>
      <c r="H9" s="552"/>
      <c r="I9" s="230"/>
      <c r="J9" s="583">
        <f>H9*F9</f>
        <v>0</v>
      </c>
      <c r="K9" s="582"/>
    </row>
    <row r="10" spans="1:11" x14ac:dyDescent="0.25">
      <c r="A10" s="74"/>
      <c r="B10" s="657">
        <f>B9-C10</f>
        <v>0</v>
      </c>
      <c r="C10" s="611"/>
      <c r="D10" s="553"/>
      <c r="E10" s="632"/>
      <c r="F10" s="550">
        <f t="shared" si="0"/>
        <v>0</v>
      </c>
      <c r="G10" s="551"/>
      <c r="H10" s="552"/>
      <c r="I10" s="230">
        <f>I9-F10</f>
        <v>0</v>
      </c>
      <c r="J10" s="583">
        <f t="shared" ref="J10:J37" si="1">H10*F10</f>
        <v>0</v>
      </c>
      <c r="K10" s="582"/>
    </row>
    <row r="11" spans="1:11" x14ac:dyDescent="0.25">
      <c r="A11" s="74"/>
      <c r="B11" s="657">
        <f t="shared" ref="B11:B36" si="2">B10-C11</f>
        <v>0</v>
      </c>
      <c r="C11" s="611"/>
      <c r="D11" s="553"/>
      <c r="E11" s="633"/>
      <c r="F11" s="550">
        <f t="shared" si="0"/>
        <v>0</v>
      </c>
      <c r="G11" s="551"/>
      <c r="H11" s="552"/>
      <c r="I11" s="230">
        <f t="shared" ref="I11:I37" si="3">I10-F11</f>
        <v>0</v>
      </c>
      <c r="J11" s="583">
        <f t="shared" si="1"/>
        <v>0</v>
      </c>
      <c r="K11" s="582"/>
    </row>
    <row r="12" spans="1:11" x14ac:dyDescent="0.25">
      <c r="A12" s="60"/>
      <c r="B12" s="657">
        <f t="shared" si="2"/>
        <v>0</v>
      </c>
      <c r="C12" s="611"/>
      <c r="D12" s="553"/>
      <c r="E12" s="633"/>
      <c r="F12" s="550">
        <f t="shared" si="0"/>
        <v>0</v>
      </c>
      <c r="G12" s="551"/>
      <c r="H12" s="552"/>
      <c r="I12" s="230">
        <f t="shared" si="3"/>
        <v>0</v>
      </c>
      <c r="J12" s="583">
        <f t="shared" si="1"/>
        <v>0</v>
      </c>
      <c r="K12" s="582"/>
    </row>
    <row r="13" spans="1:11" x14ac:dyDescent="0.25">
      <c r="A13" s="74"/>
      <c r="B13" s="657">
        <f t="shared" si="2"/>
        <v>0</v>
      </c>
      <c r="C13" s="611"/>
      <c r="D13" s="553"/>
      <c r="E13" s="633"/>
      <c r="F13" s="550">
        <f t="shared" si="0"/>
        <v>0</v>
      </c>
      <c r="G13" s="551"/>
      <c r="H13" s="552"/>
      <c r="I13" s="230">
        <f t="shared" si="3"/>
        <v>0</v>
      </c>
      <c r="J13" s="583">
        <f t="shared" si="1"/>
        <v>0</v>
      </c>
      <c r="K13" s="582"/>
    </row>
    <row r="14" spans="1:11" x14ac:dyDescent="0.25">
      <c r="A14" s="74"/>
      <c r="B14" s="657">
        <f t="shared" si="2"/>
        <v>0</v>
      </c>
      <c r="C14" s="611"/>
      <c r="D14" s="553"/>
      <c r="E14" s="633"/>
      <c r="F14" s="550">
        <f t="shared" si="0"/>
        <v>0</v>
      </c>
      <c r="G14" s="551"/>
      <c r="H14" s="552"/>
      <c r="I14" s="230">
        <f t="shared" si="3"/>
        <v>0</v>
      </c>
      <c r="J14" s="583">
        <f t="shared" si="1"/>
        <v>0</v>
      </c>
      <c r="K14" s="582"/>
    </row>
    <row r="15" spans="1:11" x14ac:dyDescent="0.25">
      <c r="A15" s="74"/>
      <c r="B15" s="657">
        <f t="shared" si="2"/>
        <v>0</v>
      </c>
      <c r="C15" s="611"/>
      <c r="D15" s="550"/>
      <c r="E15" s="627"/>
      <c r="F15" s="550">
        <f t="shared" si="0"/>
        <v>0</v>
      </c>
      <c r="G15" s="551"/>
      <c r="H15" s="552"/>
      <c r="I15" s="230">
        <f t="shared" si="3"/>
        <v>0</v>
      </c>
      <c r="J15" s="583">
        <f t="shared" si="1"/>
        <v>0</v>
      </c>
      <c r="K15" s="582"/>
    </row>
    <row r="16" spans="1:11" x14ac:dyDescent="0.25">
      <c r="A16" s="74"/>
      <c r="B16" s="657">
        <f t="shared" si="2"/>
        <v>0</v>
      </c>
      <c r="C16" s="611"/>
      <c r="D16" s="553"/>
      <c r="E16" s="633"/>
      <c r="F16" s="550">
        <f t="shared" si="0"/>
        <v>0</v>
      </c>
      <c r="G16" s="551"/>
      <c r="H16" s="552"/>
      <c r="I16" s="230">
        <f t="shared" si="3"/>
        <v>0</v>
      </c>
      <c r="J16" s="583">
        <f t="shared" si="1"/>
        <v>0</v>
      </c>
      <c r="K16" s="582"/>
    </row>
    <row r="17" spans="1:11" x14ac:dyDescent="0.25">
      <c r="A17" s="74"/>
      <c r="B17" s="657">
        <f t="shared" si="2"/>
        <v>0</v>
      </c>
      <c r="C17" s="611"/>
      <c r="D17" s="553"/>
      <c r="E17" s="633"/>
      <c r="F17" s="550">
        <f t="shared" si="0"/>
        <v>0</v>
      </c>
      <c r="G17" s="551"/>
      <c r="H17" s="552"/>
      <c r="I17" s="230">
        <f t="shared" si="3"/>
        <v>0</v>
      </c>
      <c r="J17" s="583">
        <f t="shared" si="1"/>
        <v>0</v>
      </c>
      <c r="K17" s="582"/>
    </row>
    <row r="18" spans="1:11" x14ac:dyDescent="0.25">
      <c r="A18" s="74"/>
      <c r="B18" s="657">
        <f t="shared" si="2"/>
        <v>0</v>
      </c>
      <c r="C18" s="611"/>
      <c r="D18" s="553"/>
      <c r="E18" s="633"/>
      <c r="F18" s="550">
        <f t="shared" si="0"/>
        <v>0</v>
      </c>
      <c r="G18" s="551"/>
      <c r="H18" s="552"/>
      <c r="I18" s="230">
        <f t="shared" si="3"/>
        <v>0</v>
      </c>
      <c r="J18" s="583">
        <f t="shared" si="1"/>
        <v>0</v>
      </c>
      <c r="K18" s="582"/>
    </row>
    <row r="19" spans="1:11" x14ac:dyDescent="0.25">
      <c r="A19" s="74"/>
      <c r="B19" s="657">
        <f t="shared" si="2"/>
        <v>0</v>
      </c>
      <c r="C19" s="611"/>
      <c r="D19" s="553"/>
      <c r="E19" s="633"/>
      <c r="F19" s="550">
        <f t="shared" si="0"/>
        <v>0</v>
      </c>
      <c r="G19" s="551"/>
      <c r="H19" s="552"/>
      <c r="I19" s="230">
        <f t="shared" si="3"/>
        <v>0</v>
      </c>
      <c r="J19" s="583">
        <f t="shared" si="1"/>
        <v>0</v>
      </c>
      <c r="K19" s="582"/>
    </row>
    <row r="20" spans="1:11" x14ac:dyDescent="0.25">
      <c r="A20" s="74"/>
      <c r="B20" s="657">
        <f t="shared" si="2"/>
        <v>0</v>
      </c>
      <c r="C20" s="611"/>
      <c r="D20" s="553"/>
      <c r="E20" s="633"/>
      <c r="F20" s="550">
        <f t="shared" si="0"/>
        <v>0</v>
      </c>
      <c r="G20" s="551"/>
      <c r="H20" s="552"/>
      <c r="I20" s="230">
        <f t="shared" si="3"/>
        <v>0</v>
      </c>
      <c r="J20" s="583">
        <f t="shared" si="1"/>
        <v>0</v>
      </c>
      <c r="K20" s="582"/>
    </row>
    <row r="21" spans="1:11" x14ac:dyDescent="0.25">
      <c r="A21" s="74"/>
      <c r="B21" s="657">
        <f t="shared" si="2"/>
        <v>0</v>
      </c>
      <c r="C21" s="611"/>
      <c r="D21" s="553"/>
      <c r="E21" s="633"/>
      <c r="F21" s="550">
        <f t="shared" si="0"/>
        <v>0</v>
      </c>
      <c r="G21" s="551"/>
      <c r="H21" s="552"/>
      <c r="I21" s="230">
        <f t="shared" si="3"/>
        <v>0</v>
      </c>
      <c r="J21" s="583">
        <f t="shared" si="1"/>
        <v>0</v>
      </c>
      <c r="K21" s="582"/>
    </row>
    <row r="22" spans="1:11" x14ac:dyDescent="0.25">
      <c r="A22" s="74"/>
      <c r="B22" s="657">
        <f t="shared" si="2"/>
        <v>0</v>
      </c>
      <c r="C22" s="611"/>
      <c r="D22" s="553"/>
      <c r="E22" s="633"/>
      <c r="F22" s="550">
        <f t="shared" si="0"/>
        <v>0</v>
      </c>
      <c r="G22" s="551"/>
      <c r="H22" s="552"/>
      <c r="I22" s="230">
        <f t="shared" si="3"/>
        <v>0</v>
      </c>
      <c r="J22" s="583">
        <f t="shared" si="1"/>
        <v>0</v>
      </c>
      <c r="K22" s="58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58" t="s">
        <v>21</v>
      </c>
      <c r="E75" s="1459"/>
      <c r="F75" s="137">
        <f>G5-F73</f>
        <v>0</v>
      </c>
    </row>
    <row r="76" spans="1:10" ht="15.75" thickBot="1" x14ac:dyDescent="0.3">
      <c r="A76" s="121"/>
      <c r="D76" s="703" t="s">
        <v>4</v>
      </c>
      <c r="E76" s="704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70"/>
      <c r="B5" s="155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70"/>
      <c r="B6" s="1557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63" t="s">
        <v>11</v>
      </c>
      <c r="D60" s="146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  <c r="K1" s="1461"/>
      <c r="L1" s="1461"/>
      <c r="M1" s="1461"/>
      <c r="N1" s="1461"/>
      <c r="O1" s="1461"/>
      <c r="P1" s="1461"/>
      <c r="Q1" s="14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4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21"/>
      <c r="C4" s="359"/>
      <c r="D4" s="130"/>
      <c r="E4" s="197"/>
      <c r="F4" s="61"/>
      <c r="G4" s="151"/>
      <c r="H4" s="151"/>
      <c r="K4" s="12"/>
      <c r="L4" s="1127"/>
      <c r="M4" s="359"/>
      <c r="N4" s="130"/>
      <c r="O4" s="197"/>
      <c r="P4" s="61"/>
      <c r="Q4" s="151"/>
      <c r="R4" s="151"/>
    </row>
    <row r="5" spans="1:19" ht="15" customHeight="1" x14ac:dyDescent="0.25">
      <c r="A5" s="1465"/>
      <c r="B5" s="1467"/>
      <c r="C5" s="359"/>
      <c r="D5" s="130"/>
      <c r="E5" s="961"/>
      <c r="F5" s="651"/>
      <c r="G5" s="584"/>
      <c r="H5" s="582"/>
      <c r="I5" s="736"/>
      <c r="J5" s="582"/>
      <c r="K5" s="1468"/>
      <c r="L5" s="1468"/>
      <c r="M5" s="359"/>
      <c r="N5" s="566"/>
      <c r="O5" s="961"/>
      <c r="P5" s="651"/>
      <c r="Q5" s="781"/>
      <c r="R5" s="582"/>
      <c r="S5" s="736"/>
    </row>
    <row r="6" spans="1:19" x14ac:dyDescent="0.25">
      <c r="A6" s="1465"/>
      <c r="B6" s="1467"/>
      <c r="C6" s="230"/>
      <c r="D6" s="130"/>
      <c r="E6" s="77"/>
      <c r="F6" s="61"/>
      <c r="G6" s="47"/>
      <c r="H6" s="7">
        <f>E6-G6+E7+E5-G5</f>
        <v>0</v>
      </c>
      <c r="K6" s="1468"/>
      <c r="L6" s="1468"/>
      <c r="M6" s="230"/>
      <c r="N6" s="566"/>
      <c r="O6" s="631"/>
      <c r="P6" s="651"/>
      <c r="Q6" s="737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  <c r="K9" s="79"/>
      <c r="L9" s="657"/>
      <c r="M9" s="611"/>
      <c r="N9" s="553"/>
      <c r="O9" s="580"/>
      <c r="P9" s="553"/>
      <c r="Q9" s="551"/>
      <c r="R9" s="552"/>
      <c r="S9" s="584">
        <f>Q5-P9</f>
        <v>0</v>
      </c>
    </row>
    <row r="10" spans="1:19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  <c r="K10" s="185"/>
      <c r="L10" s="657"/>
      <c r="M10" s="611"/>
      <c r="N10" s="553"/>
      <c r="O10" s="580"/>
      <c r="P10" s="553"/>
      <c r="Q10" s="551"/>
      <c r="R10" s="552"/>
      <c r="S10" s="584">
        <f>Q6-P10</f>
        <v>0</v>
      </c>
    </row>
    <row r="11" spans="1:19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  <c r="K11" s="174"/>
      <c r="L11" s="657"/>
      <c r="M11" s="611"/>
      <c r="N11" s="553"/>
      <c r="O11" s="580"/>
      <c r="P11" s="553"/>
      <c r="Q11" s="551"/>
      <c r="R11" s="552"/>
      <c r="S11" s="584">
        <f t="shared" ref="S11" si="1">Q7-P11</f>
        <v>0</v>
      </c>
    </row>
    <row r="12" spans="1:19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  <c r="K12" s="174"/>
      <c r="L12" s="657"/>
      <c r="M12" s="611"/>
      <c r="N12" s="553"/>
      <c r="O12" s="580"/>
      <c r="P12" s="553"/>
      <c r="Q12" s="551"/>
      <c r="R12" s="552"/>
      <c r="S12" s="584">
        <f>S11-P12</f>
        <v>0</v>
      </c>
    </row>
    <row r="13" spans="1:19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2">I12-F13</f>
        <v>0</v>
      </c>
      <c r="J13" s="582"/>
      <c r="K13" s="81"/>
      <c r="L13" s="657"/>
      <c r="M13" s="611"/>
      <c r="N13" s="553"/>
      <c r="O13" s="580"/>
      <c r="P13" s="553"/>
      <c r="Q13" s="551"/>
      <c r="R13" s="552"/>
      <c r="S13" s="584">
        <f t="shared" ref="S13:S33" si="3">S12-P13</f>
        <v>0</v>
      </c>
    </row>
    <row r="14" spans="1:19" x14ac:dyDescent="0.25">
      <c r="A14" s="1121"/>
      <c r="B14" s="657"/>
      <c r="C14" s="611"/>
      <c r="D14" s="553"/>
      <c r="E14" s="580"/>
      <c r="F14" s="553"/>
      <c r="G14" s="551"/>
      <c r="H14" s="552"/>
      <c r="I14" s="584">
        <f t="shared" si="2"/>
        <v>0</v>
      </c>
      <c r="J14" s="582"/>
      <c r="K14" s="1127"/>
      <c r="L14" s="657"/>
      <c r="M14" s="611"/>
      <c r="N14" s="553"/>
      <c r="O14" s="580"/>
      <c r="P14" s="553"/>
      <c r="Q14" s="551"/>
      <c r="R14" s="552"/>
      <c r="S14" s="584">
        <f t="shared" si="3"/>
        <v>0</v>
      </c>
    </row>
    <row r="15" spans="1:19" x14ac:dyDescent="0.25">
      <c r="A15" s="1121"/>
      <c r="B15" s="657"/>
      <c r="C15" s="611"/>
      <c r="D15" s="553"/>
      <c r="E15" s="580"/>
      <c r="F15" s="553"/>
      <c r="G15" s="551"/>
      <c r="H15" s="552"/>
      <c r="I15" s="584">
        <f t="shared" si="2"/>
        <v>0</v>
      </c>
      <c r="J15" s="582"/>
      <c r="K15" s="1127"/>
      <c r="L15" s="657"/>
      <c r="M15" s="611"/>
      <c r="N15" s="553"/>
      <c r="O15" s="580"/>
      <c r="P15" s="553"/>
      <c r="Q15" s="551"/>
      <c r="R15" s="552"/>
      <c r="S15" s="584">
        <f t="shared" si="3"/>
        <v>0</v>
      </c>
    </row>
    <row r="16" spans="1:19" x14ac:dyDescent="0.25">
      <c r="B16" s="174"/>
      <c r="C16" s="611"/>
      <c r="D16" s="553"/>
      <c r="E16" s="580"/>
      <c r="F16" s="553"/>
      <c r="G16" s="551"/>
      <c r="H16" s="552"/>
      <c r="I16" s="584">
        <f t="shared" si="2"/>
        <v>0</v>
      </c>
      <c r="L16" s="174"/>
      <c r="M16" s="611"/>
      <c r="N16" s="553"/>
      <c r="O16" s="580"/>
      <c r="P16" s="553"/>
      <c r="Q16" s="551"/>
      <c r="R16" s="552"/>
      <c r="S16" s="584">
        <f t="shared" si="3"/>
        <v>0</v>
      </c>
    </row>
    <row r="17" spans="1:19" x14ac:dyDescent="0.25">
      <c r="B17" s="174"/>
      <c r="C17" s="611"/>
      <c r="D17" s="553"/>
      <c r="E17" s="580"/>
      <c r="F17" s="553"/>
      <c r="G17" s="551"/>
      <c r="H17" s="552"/>
      <c r="I17" s="584">
        <f t="shared" si="2"/>
        <v>0</v>
      </c>
      <c r="L17" s="174"/>
      <c r="M17" s="611"/>
      <c r="N17" s="553"/>
      <c r="O17" s="580"/>
      <c r="P17" s="553"/>
      <c r="Q17" s="551"/>
      <c r="R17" s="552"/>
      <c r="S17" s="584">
        <f t="shared" si="3"/>
        <v>0</v>
      </c>
    </row>
    <row r="18" spans="1:1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2"/>
        <v>0</v>
      </c>
      <c r="K18" s="118"/>
      <c r="L18" s="174"/>
      <c r="M18" s="611"/>
      <c r="N18" s="553"/>
      <c r="O18" s="580"/>
      <c r="P18" s="553"/>
      <c r="Q18" s="551"/>
      <c r="R18" s="552"/>
      <c r="S18" s="584">
        <f t="shared" si="3"/>
        <v>0</v>
      </c>
    </row>
    <row r="19" spans="1:1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2"/>
        <v>0</v>
      </c>
      <c r="K19" s="118"/>
      <c r="L19" s="174"/>
      <c r="M19" s="611"/>
      <c r="N19" s="553"/>
      <c r="O19" s="580"/>
      <c r="P19" s="553"/>
      <c r="Q19" s="551"/>
      <c r="R19" s="552"/>
      <c r="S19" s="584">
        <f t="shared" si="3"/>
        <v>0</v>
      </c>
    </row>
    <row r="20" spans="1:1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2"/>
        <v>0</v>
      </c>
      <c r="K20" s="118"/>
      <c r="L20" s="174"/>
      <c r="M20" s="611"/>
      <c r="N20" s="553"/>
      <c r="O20" s="580"/>
      <c r="P20" s="553"/>
      <c r="Q20" s="551"/>
      <c r="R20" s="552"/>
      <c r="S20" s="584">
        <f t="shared" si="3"/>
        <v>0</v>
      </c>
    </row>
    <row r="21" spans="1:1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2"/>
        <v>0</v>
      </c>
      <c r="K21" s="118"/>
      <c r="L21" s="174"/>
      <c r="M21" s="611"/>
      <c r="N21" s="553"/>
      <c r="O21" s="580"/>
      <c r="P21" s="553"/>
      <c r="Q21" s="551"/>
      <c r="R21" s="552"/>
      <c r="S21" s="584">
        <f t="shared" si="3"/>
        <v>0</v>
      </c>
    </row>
    <row r="22" spans="1:1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2"/>
        <v>0</v>
      </c>
      <c r="K22" s="118"/>
      <c r="L22" s="174"/>
      <c r="M22" s="611"/>
      <c r="N22" s="553"/>
      <c r="O22" s="580"/>
      <c r="P22" s="553"/>
      <c r="Q22" s="551"/>
      <c r="R22" s="552"/>
      <c r="S22" s="584">
        <f t="shared" si="3"/>
        <v>0</v>
      </c>
    </row>
    <row r="23" spans="1:1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2"/>
        <v>0</v>
      </c>
      <c r="K23" s="119"/>
      <c r="L23" s="174"/>
      <c r="M23" s="15"/>
      <c r="N23" s="68"/>
      <c r="O23" s="580"/>
      <c r="P23" s="68"/>
      <c r="Q23" s="551"/>
      <c r="R23" s="552"/>
      <c r="S23" s="584">
        <f t="shared" si="3"/>
        <v>0</v>
      </c>
    </row>
    <row r="24" spans="1:1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2"/>
        <v>0</v>
      </c>
      <c r="K24" s="118"/>
      <c r="L24" s="174"/>
      <c r="M24" s="15"/>
      <c r="N24" s="68"/>
      <c r="O24" s="580"/>
      <c r="P24" s="68"/>
      <c r="Q24" s="551"/>
      <c r="R24" s="552"/>
      <c r="S24" s="584">
        <f t="shared" si="3"/>
        <v>0</v>
      </c>
    </row>
    <row r="25" spans="1:1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2"/>
        <v>0</v>
      </c>
      <c r="K25" s="118"/>
      <c r="L25" s="174"/>
      <c r="M25" s="15"/>
      <c r="N25" s="68"/>
      <c r="O25" s="580"/>
      <c r="P25" s="68"/>
      <c r="Q25" s="551"/>
      <c r="R25" s="552"/>
      <c r="S25" s="584">
        <f t="shared" si="3"/>
        <v>0</v>
      </c>
    </row>
    <row r="26" spans="1:1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2"/>
        <v>0</v>
      </c>
      <c r="K26" s="118"/>
      <c r="L26" s="174"/>
      <c r="M26" s="15"/>
      <c r="N26" s="68"/>
      <c r="O26" s="580"/>
      <c r="P26" s="68"/>
      <c r="Q26" s="551"/>
      <c r="R26" s="552"/>
      <c r="S26" s="584">
        <f t="shared" si="3"/>
        <v>0</v>
      </c>
    </row>
    <row r="27" spans="1:1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2"/>
        <v>0</v>
      </c>
      <c r="K27" s="118"/>
      <c r="L27" s="174"/>
      <c r="M27" s="15"/>
      <c r="N27" s="68"/>
      <c r="O27" s="580"/>
      <c r="P27" s="68"/>
      <c r="Q27" s="551"/>
      <c r="R27" s="552"/>
      <c r="S27" s="584">
        <f t="shared" si="3"/>
        <v>0</v>
      </c>
    </row>
    <row r="28" spans="1:1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2"/>
        <v>0</v>
      </c>
      <c r="K28" s="118"/>
      <c r="L28" s="174"/>
      <c r="M28" s="15"/>
      <c r="N28" s="68"/>
      <c r="O28" s="580"/>
      <c r="P28" s="68"/>
      <c r="Q28" s="551"/>
      <c r="R28" s="552"/>
      <c r="S28" s="584">
        <f t="shared" si="3"/>
        <v>0</v>
      </c>
    </row>
    <row r="29" spans="1:1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2"/>
        <v>0</v>
      </c>
      <c r="K29" s="118"/>
      <c r="L29" s="174"/>
      <c r="M29" s="15"/>
      <c r="N29" s="68"/>
      <c r="O29" s="580"/>
      <c r="P29" s="68"/>
      <c r="Q29" s="551"/>
      <c r="R29" s="552"/>
      <c r="S29" s="584">
        <f t="shared" si="3"/>
        <v>0</v>
      </c>
    </row>
    <row r="30" spans="1:1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2"/>
        <v>0</v>
      </c>
      <c r="K30" s="118"/>
      <c r="L30" s="174"/>
      <c r="M30" s="15"/>
      <c r="N30" s="68"/>
      <c r="O30" s="580"/>
      <c r="P30" s="68"/>
      <c r="Q30" s="551"/>
      <c r="R30" s="552"/>
      <c r="S30" s="584">
        <f t="shared" si="3"/>
        <v>0</v>
      </c>
    </row>
    <row r="31" spans="1:1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2"/>
        <v>0</v>
      </c>
      <c r="K31" s="118"/>
      <c r="L31" s="174"/>
      <c r="M31" s="15"/>
      <c r="N31" s="68"/>
      <c r="O31" s="580"/>
      <c r="P31" s="68"/>
      <c r="Q31" s="551"/>
      <c r="R31" s="552"/>
      <c r="S31" s="584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2"/>
        <v>0</v>
      </c>
      <c r="K32" s="118"/>
      <c r="L32" s="174"/>
      <c r="M32" s="15"/>
      <c r="N32" s="68"/>
      <c r="O32" s="191"/>
      <c r="P32" s="553">
        <v>0</v>
      </c>
      <c r="Q32" s="69"/>
      <c r="R32" s="70"/>
      <c r="S32" s="584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2"/>
        <v>0</v>
      </c>
      <c r="K33" s="118"/>
      <c r="L33" s="174"/>
      <c r="M33" s="15"/>
      <c r="N33" s="68"/>
      <c r="O33" s="191"/>
      <c r="P33" s="553">
        <v>0</v>
      </c>
      <c r="Q33" s="69"/>
      <c r="R33" s="70"/>
      <c r="S33" s="584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463" t="s">
        <v>11</v>
      </c>
      <c r="D40" s="1464"/>
      <c r="E40" s="56">
        <f>E5+E6-F35+E7</f>
        <v>0</v>
      </c>
      <c r="F40" s="1121"/>
      <c r="M40" s="1463" t="s">
        <v>11</v>
      </c>
      <c r="N40" s="1464"/>
      <c r="O40" s="56">
        <f>O5+O6-P35+O7</f>
        <v>0</v>
      </c>
      <c r="P40" s="1127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Q7" sqref="Q7"/>
    </sheetView>
  </sheetViews>
  <sheetFormatPr baseColWidth="10" defaultRowHeight="15" x14ac:dyDescent="0.25"/>
  <cols>
    <col min="1" max="1" width="32.42578125" bestFit="1" customWidth="1"/>
    <col min="2" max="2" width="17.7109375" style="1035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09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53" t="s">
        <v>320</v>
      </c>
      <c r="B1" s="1453"/>
      <c r="C1" s="1453"/>
      <c r="D1" s="1453"/>
      <c r="E1" s="1453"/>
      <c r="F1" s="1453"/>
      <c r="G1" s="1453"/>
      <c r="H1" s="254">
        <v>1</v>
      </c>
      <c r="I1" s="361"/>
      <c r="L1" s="1453" t="s">
        <v>320</v>
      </c>
      <c r="M1" s="1453"/>
      <c r="N1" s="1453"/>
      <c r="O1" s="1453"/>
      <c r="P1" s="1453"/>
      <c r="Q1" s="1453"/>
      <c r="R1" s="1453"/>
      <c r="S1" s="254">
        <v>1</v>
      </c>
      <c r="T1" s="361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  <c r="L2" s="74"/>
      <c r="M2" s="74"/>
      <c r="N2" s="74"/>
      <c r="O2" s="74"/>
      <c r="P2" s="74"/>
      <c r="Q2" s="74"/>
      <c r="R2" s="74"/>
      <c r="S2" s="74"/>
      <c r="T2" s="360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4" t="s">
        <v>20</v>
      </c>
      <c r="S3" s="263" t="s">
        <v>6</v>
      </c>
      <c r="T3" s="362"/>
    </row>
    <row r="4" spans="1:21" ht="15.75" thickTop="1" x14ac:dyDescent="0.25">
      <c r="A4" s="74"/>
      <c r="B4" s="74"/>
      <c r="C4" s="359"/>
      <c r="D4" s="130"/>
      <c r="E4" s="85"/>
      <c r="F4" s="1035"/>
      <c r="G4" s="1036"/>
      <c r="H4" s="144"/>
      <c r="I4" s="366"/>
      <c r="L4" s="74"/>
      <c r="M4" s="74"/>
      <c r="N4" s="359"/>
      <c r="O4" s="130"/>
      <c r="P4" s="85"/>
      <c r="Q4" s="1209"/>
      <c r="R4" s="1333"/>
      <c r="S4" s="144"/>
      <c r="T4" s="366"/>
    </row>
    <row r="5" spans="1:21" ht="15" customHeight="1" x14ac:dyDescent="0.25">
      <c r="A5" s="1470" t="s">
        <v>321</v>
      </c>
      <c r="B5" s="1492" t="s">
        <v>185</v>
      </c>
      <c r="C5" s="230">
        <v>34</v>
      </c>
      <c r="D5" s="566">
        <v>45173</v>
      </c>
      <c r="E5" s="548">
        <v>352.2</v>
      </c>
      <c r="F5" s="564">
        <v>49</v>
      </c>
      <c r="G5" s="48">
        <f>F39</f>
        <v>0</v>
      </c>
      <c r="H5" s="134">
        <f>E5-G5</f>
        <v>352.2</v>
      </c>
      <c r="I5" s="363"/>
      <c r="L5" s="1470" t="s">
        <v>331</v>
      </c>
      <c r="M5" s="1571" t="s">
        <v>185</v>
      </c>
      <c r="N5" s="230">
        <v>30</v>
      </c>
      <c r="O5" s="566">
        <v>45175</v>
      </c>
      <c r="P5" s="548">
        <v>6502.2</v>
      </c>
      <c r="Q5" s="564">
        <v>261</v>
      </c>
      <c r="R5" s="48">
        <f>Q39</f>
        <v>0</v>
      </c>
      <c r="S5" s="134">
        <f>P5-R5</f>
        <v>6502.2</v>
      </c>
      <c r="T5" s="363"/>
    </row>
    <row r="6" spans="1:21" x14ac:dyDescent="0.25">
      <c r="A6" s="1470"/>
      <c r="B6" s="1492"/>
      <c r="C6" s="230"/>
      <c r="D6" s="566"/>
      <c r="E6" s="548"/>
      <c r="F6" s="564"/>
      <c r="G6" s="1035"/>
      <c r="H6" s="74"/>
      <c r="I6" s="230"/>
      <c r="L6" s="1470"/>
      <c r="M6" s="1571"/>
      <c r="N6" s="230">
        <v>29</v>
      </c>
      <c r="O6" s="566">
        <v>45182</v>
      </c>
      <c r="P6" s="548">
        <v>4090.4</v>
      </c>
      <c r="Q6" s="564">
        <v>189</v>
      </c>
      <c r="R6" s="1209"/>
      <c r="S6" s="74"/>
      <c r="T6" s="230"/>
    </row>
    <row r="7" spans="1:21" ht="15.75" thickBot="1" x14ac:dyDescent="0.3">
      <c r="A7" s="213"/>
      <c r="B7" s="1492"/>
      <c r="C7" s="230"/>
      <c r="D7" s="566"/>
      <c r="E7" s="548"/>
      <c r="F7" s="564"/>
      <c r="G7" s="1035"/>
      <c r="H7" s="74"/>
      <c r="I7" s="230"/>
      <c r="L7" s="213"/>
      <c r="M7" s="1571"/>
      <c r="N7" s="230"/>
      <c r="O7" s="566"/>
      <c r="P7" s="548"/>
      <c r="Q7" s="564"/>
      <c r="R7" s="1209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 t="s">
        <v>15</v>
      </c>
      <c r="S8" s="265"/>
      <c r="T8" s="364"/>
    </row>
    <row r="9" spans="1:21" ht="15.75" thickTop="1" x14ac:dyDescent="0.25">
      <c r="A9" s="60"/>
      <c r="B9" s="174">
        <f>F4+F5+F6-C9+F7</f>
        <v>49</v>
      </c>
      <c r="C9" s="611"/>
      <c r="D9" s="553">
        <v>0</v>
      </c>
      <c r="E9" s="633"/>
      <c r="F9" s="550">
        <f t="shared" ref="F9" si="0">D9</f>
        <v>0</v>
      </c>
      <c r="G9" s="551"/>
      <c r="H9" s="552"/>
      <c r="I9" s="360">
        <f>E4+E5+E6-F9+E7</f>
        <v>352.2</v>
      </c>
      <c r="J9" s="59">
        <f>H9*F9</f>
        <v>0</v>
      </c>
      <c r="L9" s="60"/>
      <c r="M9" s="174">
        <f>Q4+Q5+Q6-N9+Q7</f>
        <v>450</v>
      </c>
      <c r="N9" s="611"/>
      <c r="O9" s="553">
        <v>0</v>
      </c>
      <c r="P9" s="633"/>
      <c r="Q9" s="550">
        <f t="shared" ref="Q9:Q38" si="1">O9</f>
        <v>0</v>
      </c>
      <c r="R9" s="551"/>
      <c r="S9" s="552"/>
      <c r="T9" s="360">
        <f>P4+P5+P6-Q9+P7</f>
        <v>10592.6</v>
      </c>
      <c r="U9" s="59">
        <f>S9*Q9</f>
        <v>0</v>
      </c>
    </row>
    <row r="10" spans="1:21" x14ac:dyDescent="0.25">
      <c r="A10" s="74"/>
      <c r="B10" s="657">
        <f>B9-C10</f>
        <v>49</v>
      </c>
      <c r="C10" s="611"/>
      <c r="D10" s="553">
        <v>0</v>
      </c>
      <c r="E10" s="633"/>
      <c r="F10" s="550">
        <f t="shared" ref="F10:F38" si="2">D10</f>
        <v>0</v>
      </c>
      <c r="G10" s="551"/>
      <c r="H10" s="552"/>
      <c r="I10" s="230">
        <f>I9-F10</f>
        <v>352.2</v>
      </c>
      <c r="J10" s="583">
        <f t="shared" ref="J10:J37" si="3">H10*F10</f>
        <v>0</v>
      </c>
      <c r="L10" s="74"/>
      <c r="M10" s="657">
        <f>M9-N10</f>
        <v>450</v>
      </c>
      <c r="N10" s="611"/>
      <c r="O10" s="553">
        <v>0</v>
      </c>
      <c r="P10" s="633"/>
      <c r="Q10" s="550">
        <f t="shared" si="1"/>
        <v>0</v>
      </c>
      <c r="R10" s="551"/>
      <c r="S10" s="552"/>
      <c r="T10" s="230">
        <f>T9-Q10</f>
        <v>10592.6</v>
      </c>
      <c r="U10" s="583">
        <f t="shared" ref="U10:U37" si="4">S10*Q10</f>
        <v>0</v>
      </c>
    </row>
    <row r="11" spans="1:21" x14ac:dyDescent="0.25">
      <c r="A11" s="74"/>
      <c r="B11" s="657">
        <f t="shared" ref="B11:B36" si="5">B10-C11</f>
        <v>49</v>
      </c>
      <c r="C11" s="611"/>
      <c r="D11" s="553">
        <v>0</v>
      </c>
      <c r="E11" s="633"/>
      <c r="F11" s="550">
        <f t="shared" si="2"/>
        <v>0</v>
      </c>
      <c r="G11" s="551"/>
      <c r="H11" s="552"/>
      <c r="I11" s="230">
        <f t="shared" ref="I11:I17" si="6">I10-F11</f>
        <v>352.2</v>
      </c>
      <c r="J11" s="583">
        <f t="shared" si="3"/>
        <v>0</v>
      </c>
      <c r="L11" s="74"/>
      <c r="M11" s="657">
        <f t="shared" ref="M11:M36" si="7">M10-N11</f>
        <v>450</v>
      </c>
      <c r="N11" s="611"/>
      <c r="O11" s="553">
        <v>0</v>
      </c>
      <c r="P11" s="633"/>
      <c r="Q11" s="550">
        <f t="shared" si="1"/>
        <v>0</v>
      </c>
      <c r="R11" s="551"/>
      <c r="S11" s="552"/>
      <c r="T11" s="230">
        <f t="shared" ref="T11:T17" si="8">T10-Q11</f>
        <v>10592.6</v>
      </c>
      <c r="U11" s="583">
        <f t="shared" si="4"/>
        <v>0</v>
      </c>
    </row>
    <row r="12" spans="1:21" x14ac:dyDescent="0.25">
      <c r="A12" s="60"/>
      <c r="B12" s="657">
        <f t="shared" si="5"/>
        <v>49</v>
      </c>
      <c r="C12" s="611"/>
      <c r="D12" s="553">
        <v>0</v>
      </c>
      <c r="E12" s="633"/>
      <c r="F12" s="550">
        <f t="shared" si="2"/>
        <v>0</v>
      </c>
      <c r="G12" s="551"/>
      <c r="H12" s="552"/>
      <c r="I12" s="230">
        <f t="shared" si="6"/>
        <v>352.2</v>
      </c>
      <c r="J12" s="583">
        <f t="shared" si="3"/>
        <v>0</v>
      </c>
      <c r="L12" s="60"/>
      <c r="M12" s="657">
        <f t="shared" si="7"/>
        <v>450</v>
      </c>
      <c r="N12" s="611"/>
      <c r="O12" s="553">
        <v>0</v>
      </c>
      <c r="P12" s="633"/>
      <c r="Q12" s="550">
        <f t="shared" si="1"/>
        <v>0</v>
      </c>
      <c r="R12" s="551"/>
      <c r="S12" s="552"/>
      <c r="T12" s="230">
        <f t="shared" si="8"/>
        <v>10592.6</v>
      </c>
      <c r="U12" s="583">
        <f t="shared" si="4"/>
        <v>0</v>
      </c>
    </row>
    <row r="13" spans="1:21" x14ac:dyDescent="0.25">
      <c r="A13" s="74"/>
      <c r="B13" s="657">
        <f t="shared" si="5"/>
        <v>49</v>
      </c>
      <c r="C13" s="611"/>
      <c r="D13" s="553">
        <v>0</v>
      </c>
      <c r="E13" s="938"/>
      <c r="F13" s="550">
        <f t="shared" si="2"/>
        <v>0</v>
      </c>
      <c r="G13" s="551"/>
      <c r="H13" s="552"/>
      <c r="I13" s="230">
        <f t="shared" si="6"/>
        <v>352.2</v>
      </c>
      <c r="J13" s="583">
        <f t="shared" si="3"/>
        <v>0</v>
      </c>
      <c r="L13" s="74"/>
      <c r="M13" s="657">
        <f t="shared" si="7"/>
        <v>450</v>
      </c>
      <c r="N13" s="611"/>
      <c r="O13" s="553">
        <v>0</v>
      </c>
      <c r="P13" s="938"/>
      <c r="Q13" s="550">
        <f t="shared" si="1"/>
        <v>0</v>
      </c>
      <c r="R13" s="551"/>
      <c r="S13" s="552"/>
      <c r="T13" s="230">
        <f t="shared" si="8"/>
        <v>10592.6</v>
      </c>
      <c r="U13" s="583">
        <f t="shared" si="4"/>
        <v>0</v>
      </c>
    </row>
    <row r="14" spans="1:21" x14ac:dyDescent="0.25">
      <c r="A14" s="74"/>
      <c r="B14" s="657">
        <f t="shared" si="5"/>
        <v>49</v>
      </c>
      <c r="C14" s="611"/>
      <c r="D14" s="553">
        <v>0</v>
      </c>
      <c r="E14" s="938"/>
      <c r="F14" s="550">
        <f t="shared" si="2"/>
        <v>0</v>
      </c>
      <c r="G14" s="551"/>
      <c r="H14" s="552"/>
      <c r="I14" s="230">
        <f t="shared" si="6"/>
        <v>352.2</v>
      </c>
      <c r="J14" s="583">
        <f t="shared" si="3"/>
        <v>0</v>
      </c>
      <c r="L14" s="74"/>
      <c r="M14" s="657">
        <f t="shared" si="7"/>
        <v>450</v>
      </c>
      <c r="N14" s="611"/>
      <c r="O14" s="553">
        <v>0</v>
      </c>
      <c r="P14" s="938"/>
      <c r="Q14" s="550">
        <f t="shared" si="1"/>
        <v>0</v>
      </c>
      <c r="R14" s="551"/>
      <c r="S14" s="552"/>
      <c r="T14" s="230">
        <f t="shared" si="8"/>
        <v>10592.6</v>
      </c>
      <c r="U14" s="583">
        <f t="shared" si="4"/>
        <v>0</v>
      </c>
    </row>
    <row r="15" spans="1:21" x14ac:dyDescent="0.25">
      <c r="A15" s="74"/>
      <c r="B15" s="657">
        <f t="shared" si="5"/>
        <v>49</v>
      </c>
      <c r="C15" s="611"/>
      <c r="D15" s="553">
        <v>0</v>
      </c>
      <c r="E15" s="938"/>
      <c r="F15" s="550">
        <f t="shared" si="2"/>
        <v>0</v>
      </c>
      <c r="G15" s="551"/>
      <c r="H15" s="552"/>
      <c r="I15" s="230">
        <f t="shared" si="6"/>
        <v>352.2</v>
      </c>
      <c r="J15" s="583">
        <f t="shared" si="3"/>
        <v>0</v>
      </c>
      <c r="L15" s="74"/>
      <c r="M15" s="657">
        <f t="shared" si="7"/>
        <v>450</v>
      </c>
      <c r="N15" s="611"/>
      <c r="O15" s="553">
        <v>0</v>
      </c>
      <c r="P15" s="938"/>
      <c r="Q15" s="550">
        <f t="shared" si="1"/>
        <v>0</v>
      </c>
      <c r="R15" s="551"/>
      <c r="S15" s="552"/>
      <c r="T15" s="230">
        <f t="shared" si="8"/>
        <v>10592.6</v>
      </c>
      <c r="U15" s="583">
        <f t="shared" si="4"/>
        <v>0</v>
      </c>
    </row>
    <row r="16" spans="1:21" x14ac:dyDescent="0.25">
      <c r="A16" s="74"/>
      <c r="B16" s="657">
        <f t="shared" si="5"/>
        <v>49</v>
      </c>
      <c r="C16" s="611"/>
      <c r="D16" s="553">
        <v>0</v>
      </c>
      <c r="E16" s="938"/>
      <c r="F16" s="550">
        <f t="shared" si="2"/>
        <v>0</v>
      </c>
      <c r="G16" s="551"/>
      <c r="H16" s="552"/>
      <c r="I16" s="230">
        <f t="shared" si="6"/>
        <v>352.2</v>
      </c>
      <c r="J16" s="583">
        <f t="shared" si="3"/>
        <v>0</v>
      </c>
      <c r="L16" s="74"/>
      <c r="M16" s="657">
        <f t="shared" si="7"/>
        <v>450</v>
      </c>
      <c r="N16" s="611"/>
      <c r="O16" s="553">
        <v>0</v>
      </c>
      <c r="P16" s="938"/>
      <c r="Q16" s="550">
        <f t="shared" si="1"/>
        <v>0</v>
      </c>
      <c r="R16" s="551"/>
      <c r="S16" s="552"/>
      <c r="T16" s="230">
        <f t="shared" si="8"/>
        <v>10592.6</v>
      </c>
      <c r="U16" s="583">
        <f t="shared" si="4"/>
        <v>0</v>
      </c>
    </row>
    <row r="17" spans="1:21" x14ac:dyDescent="0.25">
      <c r="A17" s="74"/>
      <c r="B17" s="657">
        <f t="shared" si="5"/>
        <v>49</v>
      </c>
      <c r="C17" s="611"/>
      <c r="D17" s="553">
        <v>0</v>
      </c>
      <c r="E17" s="938"/>
      <c r="F17" s="550">
        <f t="shared" si="2"/>
        <v>0</v>
      </c>
      <c r="G17" s="551"/>
      <c r="H17" s="552"/>
      <c r="I17" s="230">
        <f t="shared" si="6"/>
        <v>352.2</v>
      </c>
      <c r="J17" s="583">
        <f t="shared" si="3"/>
        <v>0</v>
      </c>
      <c r="L17" s="74"/>
      <c r="M17" s="657">
        <f t="shared" si="7"/>
        <v>450</v>
      </c>
      <c r="N17" s="611"/>
      <c r="O17" s="553">
        <v>0</v>
      </c>
      <c r="P17" s="938"/>
      <c r="Q17" s="550">
        <f t="shared" si="1"/>
        <v>0</v>
      </c>
      <c r="R17" s="551"/>
      <c r="S17" s="552"/>
      <c r="T17" s="230">
        <f t="shared" si="8"/>
        <v>10592.6</v>
      </c>
      <c r="U17" s="583">
        <f t="shared" si="4"/>
        <v>0</v>
      </c>
    </row>
    <row r="18" spans="1:21" x14ac:dyDescent="0.25">
      <c r="A18" s="74"/>
      <c r="B18" s="657">
        <f t="shared" si="5"/>
        <v>49</v>
      </c>
      <c r="C18" s="611"/>
      <c r="D18" s="553">
        <v>0</v>
      </c>
      <c r="E18" s="938"/>
      <c r="F18" s="550">
        <f t="shared" si="2"/>
        <v>0</v>
      </c>
      <c r="G18" s="551"/>
      <c r="H18" s="552"/>
      <c r="I18" s="230">
        <f>I17-F18</f>
        <v>352.2</v>
      </c>
      <c r="J18" s="583">
        <f t="shared" si="3"/>
        <v>0</v>
      </c>
      <c r="L18" s="74"/>
      <c r="M18" s="657">
        <f t="shared" si="7"/>
        <v>450</v>
      </c>
      <c r="N18" s="611"/>
      <c r="O18" s="553">
        <v>0</v>
      </c>
      <c r="P18" s="938"/>
      <c r="Q18" s="550">
        <f t="shared" si="1"/>
        <v>0</v>
      </c>
      <c r="R18" s="551"/>
      <c r="S18" s="552"/>
      <c r="T18" s="230">
        <f>T17-Q18</f>
        <v>10592.6</v>
      </c>
      <c r="U18" s="583">
        <f t="shared" si="4"/>
        <v>0</v>
      </c>
    </row>
    <row r="19" spans="1:21" x14ac:dyDescent="0.25">
      <c r="A19" s="74"/>
      <c r="B19" s="657">
        <f t="shared" si="5"/>
        <v>49</v>
      </c>
      <c r="C19" s="611"/>
      <c r="D19" s="553">
        <v>0</v>
      </c>
      <c r="E19" s="938"/>
      <c r="F19" s="550">
        <f t="shared" si="2"/>
        <v>0</v>
      </c>
      <c r="G19" s="551"/>
      <c r="H19" s="552"/>
      <c r="I19" s="230">
        <f t="shared" ref="I19:I38" si="9">I18-F19</f>
        <v>352.2</v>
      </c>
      <c r="J19" s="583">
        <f t="shared" si="3"/>
        <v>0</v>
      </c>
      <c r="L19" s="74"/>
      <c r="M19" s="657">
        <f t="shared" si="7"/>
        <v>450</v>
      </c>
      <c r="N19" s="611"/>
      <c r="O19" s="553">
        <v>0</v>
      </c>
      <c r="P19" s="938"/>
      <c r="Q19" s="550">
        <f t="shared" si="1"/>
        <v>0</v>
      </c>
      <c r="R19" s="551"/>
      <c r="S19" s="552"/>
      <c r="T19" s="230">
        <f t="shared" ref="T19:T38" si="10">T18-Q19</f>
        <v>10592.6</v>
      </c>
      <c r="U19" s="583">
        <f t="shared" si="4"/>
        <v>0</v>
      </c>
    </row>
    <row r="20" spans="1:21" x14ac:dyDescent="0.25">
      <c r="A20" s="74"/>
      <c r="B20" s="657">
        <f t="shared" si="5"/>
        <v>49</v>
      </c>
      <c r="C20" s="611"/>
      <c r="D20" s="553">
        <v>0</v>
      </c>
      <c r="E20" s="938"/>
      <c r="F20" s="550">
        <f t="shared" si="2"/>
        <v>0</v>
      </c>
      <c r="G20" s="551"/>
      <c r="H20" s="552"/>
      <c r="I20" s="230">
        <f t="shared" si="9"/>
        <v>352.2</v>
      </c>
      <c r="J20" s="583">
        <f t="shared" si="3"/>
        <v>0</v>
      </c>
      <c r="L20" s="74"/>
      <c r="M20" s="657">
        <f t="shared" si="7"/>
        <v>450</v>
      </c>
      <c r="N20" s="611"/>
      <c r="O20" s="553">
        <v>0</v>
      </c>
      <c r="P20" s="938"/>
      <c r="Q20" s="550">
        <f t="shared" si="1"/>
        <v>0</v>
      </c>
      <c r="R20" s="551"/>
      <c r="S20" s="552"/>
      <c r="T20" s="230">
        <f t="shared" si="10"/>
        <v>10592.6</v>
      </c>
      <c r="U20" s="583">
        <f t="shared" si="4"/>
        <v>0</v>
      </c>
    </row>
    <row r="21" spans="1:21" x14ac:dyDescent="0.25">
      <c r="A21" s="74"/>
      <c r="B21" s="657">
        <f t="shared" si="5"/>
        <v>49</v>
      </c>
      <c r="C21" s="611"/>
      <c r="D21" s="553">
        <v>0</v>
      </c>
      <c r="E21" s="938"/>
      <c r="F21" s="550">
        <f t="shared" si="2"/>
        <v>0</v>
      </c>
      <c r="G21" s="551"/>
      <c r="H21" s="552"/>
      <c r="I21" s="230">
        <f t="shared" si="9"/>
        <v>352.2</v>
      </c>
      <c r="J21" s="583">
        <f t="shared" si="3"/>
        <v>0</v>
      </c>
      <c r="L21" s="74"/>
      <c r="M21" s="657">
        <f t="shared" si="7"/>
        <v>450</v>
      </c>
      <c r="N21" s="611"/>
      <c r="O21" s="553">
        <v>0</v>
      </c>
      <c r="P21" s="938"/>
      <c r="Q21" s="550">
        <f t="shared" si="1"/>
        <v>0</v>
      </c>
      <c r="R21" s="551"/>
      <c r="S21" s="552"/>
      <c r="T21" s="230">
        <f t="shared" si="10"/>
        <v>10592.6</v>
      </c>
      <c r="U21" s="583">
        <f t="shared" si="4"/>
        <v>0</v>
      </c>
    </row>
    <row r="22" spans="1:21" x14ac:dyDescent="0.25">
      <c r="A22" s="74"/>
      <c r="B22" s="657">
        <f t="shared" si="5"/>
        <v>49</v>
      </c>
      <c r="C22" s="611"/>
      <c r="D22" s="553">
        <v>0</v>
      </c>
      <c r="E22" s="938"/>
      <c r="F22" s="550">
        <f t="shared" si="2"/>
        <v>0</v>
      </c>
      <c r="G22" s="551"/>
      <c r="H22" s="552"/>
      <c r="I22" s="230">
        <f t="shared" si="9"/>
        <v>352.2</v>
      </c>
      <c r="J22" s="583">
        <f t="shared" si="3"/>
        <v>0</v>
      </c>
      <c r="L22" s="74"/>
      <c r="M22" s="657">
        <f t="shared" si="7"/>
        <v>450</v>
      </c>
      <c r="N22" s="611"/>
      <c r="O22" s="553">
        <v>0</v>
      </c>
      <c r="P22" s="938"/>
      <c r="Q22" s="550">
        <f t="shared" si="1"/>
        <v>0</v>
      </c>
      <c r="R22" s="551"/>
      <c r="S22" s="552"/>
      <c r="T22" s="230">
        <f t="shared" si="10"/>
        <v>10592.6</v>
      </c>
      <c r="U22" s="583">
        <f t="shared" si="4"/>
        <v>0</v>
      </c>
    </row>
    <row r="23" spans="1:21" x14ac:dyDescent="0.25">
      <c r="A23" s="19"/>
      <c r="B23" s="657">
        <f t="shared" si="5"/>
        <v>49</v>
      </c>
      <c r="C23" s="564"/>
      <c r="D23" s="553">
        <v>0</v>
      </c>
      <c r="E23" s="566"/>
      <c r="F23" s="550">
        <f t="shared" si="2"/>
        <v>0</v>
      </c>
      <c r="G23" s="551"/>
      <c r="H23" s="552"/>
      <c r="I23" s="230">
        <f t="shared" si="9"/>
        <v>352.2</v>
      </c>
      <c r="J23" s="583">
        <f t="shared" si="3"/>
        <v>0</v>
      </c>
      <c r="L23" s="19"/>
      <c r="M23" s="657">
        <f t="shared" si="7"/>
        <v>450</v>
      </c>
      <c r="N23" s="564"/>
      <c r="O23" s="553">
        <v>0</v>
      </c>
      <c r="P23" s="566"/>
      <c r="Q23" s="550">
        <f t="shared" si="1"/>
        <v>0</v>
      </c>
      <c r="R23" s="551"/>
      <c r="S23" s="552"/>
      <c r="T23" s="230">
        <f t="shared" si="10"/>
        <v>10592.6</v>
      </c>
      <c r="U23" s="583">
        <f t="shared" si="4"/>
        <v>0</v>
      </c>
    </row>
    <row r="24" spans="1:21" x14ac:dyDescent="0.25">
      <c r="A24" s="19"/>
      <c r="B24" s="657">
        <f t="shared" si="5"/>
        <v>49</v>
      </c>
      <c r="C24" s="564"/>
      <c r="D24" s="553">
        <v>0</v>
      </c>
      <c r="E24" s="566"/>
      <c r="F24" s="550">
        <f t="shared" si="2"/>
        <v>0</v>
      </c>
      <c r="G24" s="551"/>
      <c r="H24" s="552"/>
      <c r="I24" s="230">
        <f t="shared" si="9"/>
        <v>352.2</v>
      </c>
      <c r="J24" s="583">
        <f t="shared" si="3"/>
        <v>0</v>
      </c>
      <c r="L24" s="19"/>
      <c r="M24" s="657">
        <f t="shared" si="7"/>
        <v>450</v>
      </c>
      <c r="N24" s="564"/>
      <c r="O24" s="553">
        <v>0</v>
      </c>
      <c r="P24" s="566"/>
      <c r="Q24" s="550">
        <f t="shared" si="1"/>
        <v>0</v>
      </c>
      <c r="R24" s="551"/>
      <c r="S24" s="552"/>
      <c r="T24" s="230">
        <f t="shared" si="10"/>
        <v>10592.6</v>
      </c>
      <c r="U24" s="583">
        <f t="shared" si="4"/>
        <v>0</v>
      </c>
    </row>
    <row r="25" spans="1:21" x14ac:dyDescent="0.25">
      <c r="A25" s="19"/>
      <c r="B25" s="657">
        <f t="shared" si="5"/>
        <v>49</v>
      </c>
      <c r="C25" s="564"/>
      <c r="D25" s="553">
        <v>0</v>
      </c>
      <c r="E25" s="566"/>
      <c r="F25" s="550">
        <f t="shared" si="2"/>
        <v>0</v>
      </c>
      <c r="G25" s="551"/>
      <c r="H25" s="552"/>
      <c r="I25" s="230">
        <f t="shared" si="9"/>
        <v>352.2</v>
      </c>
      <c r="J25" s="583">
        <f t="shared" si="3"/>
        <v>0</v>
      </c>
      <c r="L25" s="19"/>
      <c r="M25" s="657">
        <f t="shared" si="7"/>
        <v>450</v>
      </c>
      <c r="N25" s="564"/>
      <c r="O25" s="553">
        <v>0</v>
      </c>
      <c r="P25" s="566"/>
      <c r="Q25" s="550">
        <f t="shared" si="1"/>
        <v>0</v>
      </c>
      <c r="R25" s="551"/>
      <c r="S25" s="552"/>
      <c r="T25" s="230">
        <f t="shared" si="10"/>
        <v>10592.6</v>
      </c>
      <c r="U25" s="583">
        <f t="shared" si="4"/>
        <v>0</v>
      </c>
    </row>
    <row r="26" spans="1:21" x14ac:dyDescent="0.25">
      <c r="A26" s="19"/>
      <c r="B26" s="657">
        <f t="shared" si="5"/>
        <v>49</v>
      </c>
      <c r="C26" s="611"/>
      <c r="D26" s="553">
        <v>0</v>
      </c>
      <c r="E26" s="566"/>
      <c r="F26" s="550">
        <f t="shared" si="2"/>
        <v>0</v>
      </c>
      <c r="G26" s="551"/>
      <c r="H26" s="552"/>
      <c r="I26" s="230">
        <f t="shared" si="9"/>
        <v>352.2</v>
      </c>
      <c r="J26" s="583">
        <f t="shared" si="3"/>
        <v>0</v>
      </c>
      <c r="L26" s="19"/>
      <c r="M26" s="657">
        <f t="shared" si="7"/>
        <v>450</v>
      </c>
      <c r="N26" s="611"/>
      <c r="O26" s="553">
        <v>0</v>
      </c>
      <c r="P26" s="566"/>
      <c r="Q26" s="550">
        <f t="shared" si="1"/>
        <v>0</v>
      </c>
      <c r="R26" s="551"/>
      <c r="S26" s="552"/>
      <c r="T26" s="230">
        <f t="shared" si="10"/>
        <v>10592.6</v>
      </c>
      <c r="U26" s="583">
        <f t="shared" si="4"/>
        <v>0</v>
      </c>
    </row>
    <row r="27" spans="1:21" x14ac:dyDescent="0.25">
      <c r="A27" s="19"/>
      <c r="B27" s="657">
        <f t="shared" si="5"/>
        <v>49</v>
      </c>
      <c r="C27" s="611"/>
      <c r="D27" s="553">
        <v>0</v>
      </c>
      <c r="E27" s="566"/>
      <c r="F27" s="550">
        <f t="shared" si="2"/>
        <v>0</v>
      </c>
      <c r="G27" s="551"/>
      <c r="H27" s="552"/>
      <c r="I27" s="230">
        <f t="shared" si="9"/>
        <v>352.2</v>
      </c>
      <c r="J27" s="583">
        <f t="shared" si="3"/>
        <v>0</v>
      </c>
      <c r="L27" s="19"/>
      <c r="M27" s="657">
        <f t="shared" si="7"/>
        <v>450</v>
      </c>
      <c r="N27" s="611"/>
      <c r="O27" s="553">
        <v>0</v>
      </c>
      <c r="P27" s="566"/>
      <c r="Q27" s="550">
        <f t="shared" si="1"/>
        <v>0</v>
      </c>
      <c r="R27" s="551"/>
      <c r="S27" s="552"/>
      <c r="T27" s="230">
        <f t="shared" si="10"/>
        <v>10592.6</v>
      </c>
      <c r="U27" s="583">
        <f t="shared" si="4"/>
        <v>0</v>
      </c>
    </row>
    <row r="28" spans="1:21" x14ac:dyDescent="0.25">
      <c r="A28" s="19"/>
      <c r="B28" s="657">
        <f t="shared" si="5"/>
        <v>49</v>
      </c>
      <c r="C28" s="611"/>
      <c r="D28" s="553">
        <v>0</v>
      </c>
      <c r="E28" s="566"/>
      <c r="F28" s="550">
        <f t="shared" si="2"/>
        <v>0</v>
      </c>
      <c r="G28" s="551"/>
      <c r="H28" s="552"/>
      <c r="I28" s="230">
        <f t="shared" si="9"/>
        <v>352.2</v>
      </c>
      <c r="J28" s="583">
        <f t="shared" si="3"/>
        <v>0</v>
      </c>
      <c r="L28" s="19"/>
      <c r="M28" s="657">
        <f t="shared" si="7"/>
        <v>450</v>
      </c>
      <c r="N28" s="611"/>
      <c r="O28" s="553">
        <v>0</v>
      </c>
      <c r="P28" s="566"/>
      <c r="Q28" s="550">
        <f t="shared" si="1"/>
        <v>0</v>
      </c>
      <c r="R28" s="551"/>
      <c r="S28" s="552"/>
      <c r="T28" s="230">
        <f t="shared" si="10"/>
        <v>10592.6</v>
      </c>
      <c r="U28" s="583">
        <f t="shared" si="4"/>
        <v>0</v>
      </c>
    </row>
    <row r="29" spans="1:21" x14ac:dyDescent="0.25">
      <c r="A29" s="19"/>
      <c r="B29" s="657">
        <f t="shared" si="5"/>
        <v>49</v>
      </c>
      <c r="C29" s="611"/>
      <c r="D29" s="553">
        <v>0</v>
      </c>
      <c r="E29" s="566"/>
      <c r="F29" s="550">
        <f t="shared" si="2"/>
        <v>0</v>
      </c>
      <c r="G29" s="551"/>
      <c r="H29" s="552"/>
      <c r="I29" s="230">
        <f t="shared" si="9"/>
        <v>352.2</v>
      </c>
      <c r="J29" s="583">
        <f t="shared" si="3"/>
        <v>0</v>
      </c>
      <c r="L29" s="19"/>
      <c r="M29" s="657">
        <f t="shared" si="7"/>
        <v>450</v>
      </c>
      <c r="N29" s="611"/>
      <c r="O29" s="553">
        <v>0</v>
      </c>
      <c r="P29" s="566"/>
      <c r="Q29" s="550">
        <f t="shared" si="1"/>
        <v>0</v>
      </c>
      <c r="R29" s="551"/>
      <c r="S29" s="552"/>
      <c r="T29" s="230">
        <f t="shared" si="10"/>
        <v>10592.6</v>
      </c>
      <c r="U29" s="583">
        <f t="shared" si="4"/>
        <v>0</v>
      </c>
    </row>
    <row r="30" spans="1:21" x14ac:dyDescent="0.25">
      <c r="A30" s="19"/>
      <c r="B30" s="657">
        <f t="shared" si="5"/>
        <v>49</v>
      </c>
      <c r="C30" s="611"/>
      <c r="D30" s="553">
        <v>0</v>
      </c>
      <c r="E30" s="566"/>
      <c r="F30" s="550">
        <f t="shared" si="2"/>
        <v>0</v>
      </c>
      <c r="G30" s="551"/>
      <c r="H30" s="552"/>
      <c r="I30" s="230">
        <f t="shared" si="9"/>
        <v>352.2</v>
      </c>
      <c r="J30" s="583">
        <f t="shared" si="3"/>
        <v>0</v>
      </c>
      <c r="L30" s="19"/>
      <c r="M30" s="657">
        <f t="shared" si="7"/>
        <v>450</v>
      </c>
      <c r="N30" s="611"/>
      <c r="O30" s="553">
        <v>0</v>
      </c>
      <c r="P30" s="566"/>
      <c r="Q30" s="550">
        <f t="shared" si="1"/>
        <v>0</v>
      </c>
      <c r="R30" s="551"/>
      <c r="S30" s="552"/>
      <c r="T30" s="230">
        <f t="shared" si="10"/>
        <v>10592.6</v>
      </c>
      <c r="U30" s="583">
        <f t="shared" si="4"/>
        <v>0</v>
      </c>
    </row>
    <row r="31" spans="1:21" x14ac:dyDescent="0.25">
      <c r="A31" s="19"/>
      <c r="B31" s="657">
        <f t="shared" si="5"/>
        <v>49</v>
      </c>
      <c r="C31" s="611"/>
      <c r="D31" s="553">
        <v>0</v>
      </c>
      <c r="E31" s="566"/>
      <c r="F31" s="550">
        <f t="shared" si="2"/>
        <v>0</v>
      </c>
      <c r="G31" s="551"/>
      <c r="H31" s="552"/>
      <c r="I31" s="230">
        <f t="shared" si="9"/>
        <v>352.2</v>
      </c>
      <c r="J31" s="583">
        <f t="shared" si="3"/>
        <v>0</v>
      </c>
      <c r="L31" s="19"/>
      <c r="M31" s="657">
        <f t="shared" si="7"/>
        <v>450</v>
      </c>
      <c r="N31" s="611"/>
      <c r="O31" s="553">
        <v>0</v>
      </c>
      <c r="P31" s="566"/>
      <c r="Q31" s="550">
        <f t="shared" si="1"/>
        <v>0</v>
      </c>
      <c r="R31" s="551"/>
      <c r="S31" s="552"/>
      <c r="T31" s="230">
        <f t="shared" si="10"/>
        <v>10592.6</v>
      </c>
      <c r="U31" s="583">
        <f t="shared" si="4"/>
        <v>0</v>
      </c>
    </row>
    <row r="32" spans="1:21" x14ac:dyDescent="0.25">
      <c r="A32" s="19"/>
      <c r="B32" s="657">
        <f t="shared" si="5"/>
        <v>49</v>
      </c>
      <c r="C32" s="611"/>
      <c r="D32" s="553">
        <v>0</v>
      </c>
      <c r="E32" s="566"/>
      <c r="F32" s="550">
        <f t="shared" si="2"/>
        <v>0</v>
      </c>
      <c r="G32" s="551"/>
      <c r="H32" s="552"/>
      <c r="I32" s="230">
        <f t="shared" si="9"/>
        <v>352.2</v>
      </c>
      <c r="J32" s="583">
        <f t="shared" si="3"/>
        <v>0</v>
      </c>
      <c r="L32" s="19"/>
      <c r="M32" s="657">
        <f t="shared" si="7"/>
        <v>450</v>
      </c>
      <c r="N32" s="611"/>
      <c r="O32" s="553">
        <v>0</v>
      </c>
      <c r="P32" s="566"/>
      <c r="Q32" s="550">
        <f t="shared" si="1"/>
        <v>0</v>
      </c>
      <c r="R32" s="551"/>
      <c r="S32" s="552"/>
      <c r="T32" s="230">
        <f t="shared" si="10"/>
        <v>10592.6</v>
      </c>
      <c r="U32" s="583">
        <f t="shared" si="4"/>
        <v>0</v>
      </c>
    </row>
    <row r="33" spans="1:21" x14ac:dyDescent="0.25">
      <c r="A33" s="19"/>
      <c r="B33" s="657">
        <f t="shared" si="5"/>
        <v>49</v>
      </c>
      <c r="C33" s="611"/>
      <c r="D33" s="553">
        <v>0</v>
      </c>
      <c r="E33" s="566"/>
      <c r="F33" s="550">
        <f t="shared" si="2"/>
        <v>0</v>
      </c>
      <c r="G33" s="551"/>
      <c r="H33" s="552"/>
      <c r="I33" s="230">
        <f t="shared" si="9"/>
        <v>352.2</v>
      </c>
      <c r="J33" s="583">
        <f t="shared" si="3"/>
        <v>0</v>
      </c>
      <c r="L33" s="19"/>
      <c r="M33" s="657">
        <f t="shared" si="7"/>
        <v>450</v>
      </c>
      <c r="N33" s="611"/>
      <c r="O33" s="553">
        <v>0</v>
      </c>
      <c r="P33" s="566"/>
      <c r="Q33" s="550">
        <f t="shared" si="1"/>
        <v>0</v>
      </c>
      <c r="R33" s="551"/>
      <c r="S33" s="552"/>
      <c r="T33" s="230">
        <f t="shared" si="10"/>
        <v>10592.6</v>
      </c>
      <c r="U33" s="583">
        <f t="shared" si="4"/>
        <v>0</v>
      </c>
    </row>
    <row r="34" spans="1:21" x14ac:dyDescent="0.25">
      <c r="A34" s="19"/>
      <c r="B34" s="657">
        <f t="shared" si="5"/>
        <v>49</v>
      </c>
      <c r="C34" s="611"/>
      <c r="D34" s="553">
        <v>0</v>
      </c>
      <c r="E34" s="566"/>
      <c r="F34" s="550">
        <f t="shared" si="2"/>
        <v>0</v>
      </c>
      <c r="G34" s="551"/>
      <c r="H34" s="552"/>
      <c r="I34" s="230">
        <f t="shared" si="9"/>
        <v>352.2</v>
      </c>
      <c r="J34" s="583">
        <f t="shared" si="3"/>
        <v>0</v>
      </c>
      <c r="L34" s="19"/>
      <c r="M34" s="657">
        <f t="shared" si="7"/>
        <v>450</v>
      </c>
      <c r="N34" s="611"/>
      <c r="O34" s="553">
        <v>0</v>
      </c>
      <c r="P34" s="566"/>
      <c r="Q34" s="550">
        <f t="shared" si="1"/>
        <v>0</v>
      </c>
      <c r="R34" s="551"/>
      <c r="S34" s="552"/>
      <c r="T34" s="230">
        <f t="shared" si="10"/>
        <v>10592.6</v>
      </c>
      <c r="U34" s="583">
        <f t="shared" si="4"/>
        <v>0</v>
      </c>
    </row>
    <row r="35" spans="1:21" x14ac:dyDescent="0.25">
      <c r="A35" s="19"/>
      <c r="B35" s="657">
        <f t="shared" si="5"/>
        <v>49</v>
      </c>
      <c r="C35" s="611"/>
      <c r="D35" s="553">
        <v>0</v>
      </c>
      <c r="E35" s="566"/>
      <c r="F35" s="550">
        <f t="shared" si="2"/>
        <v>0</v>
      </c>
      <c r="G35" s="551"/>
      <c r="H35" s="552"/>
      <c r="I35" s="230">
        <f t="shared" si="9"/>
        <v>352.2</v>
      </c>
      <c r="J35" s="583">
        <f t="shared" si="3"/>
        <v>0</v>
      </c>
      <c r="L35" s="19"/>
      <c r="M35" s="657">
        <f t="shared" si="7"/>
        <v>450</v>
      </c>
      <c r="N35" s="611"/>
      <c r="O35" s="553">
        <v>0</v>
      </c>
      <c r="P35" s="566"/>
      <c r="Q35" s="550">
        <f t="shared" si="1"/>
        <v>0</v>
      </c>
      <c r="R35" s="551"/>
      <c r="S35" s="552"/>
      <c r="T35" s="230">
        <f t="shared" si="10"/>
        <v>10592.6</v>
      </c>
      <c r="U35" s="583">
        <f t="shared" si="4"/>
        <v>0</v>
      </c>
    </row>
    <row r="36" spans="1:21" x14ac:dyDescent="0.25">
      <c r="A36" s="19"/>
      <c r="B36" s="657">
        <f t="shared" si="5"/>
        <v>49</v>
      </c>
      <c r="C36" s="611"/>
      <c r="D36" s="553">
        <v>0</v>
      </c>
      <c r="E36" s="566"/>
      <c r="F36" s="550">
        <f t="shared" si="2"/>
        <v>0</v>
      </c>
      <c r="G36" s="551"/>
      <c r="H36" s="552"/>
      <c r="I36" s="230">
        <f t="shared" si="9"/>
        <v>352.2</v>
      </c>
      <c r="J36" s="583">
        <f t="shared" si="3"/>
        <v>0</v>
      </c>
      <c r="L36" s="19"/>
      <c r="M36" s="657">
        <f t="shared" si="7"/>
        <v>450</v>
      </c>
      <c r="N36" s="611"/>
      <c r="O36" s="553">
        <v>0</v>
      </c>
      <c r="P36" s="566"/>
      <c r="Q36" s="550">
        <f t="shared" si="1"/>
        <v>0</v>
      </c>
      <c r="R36" s="551"/>
      <c r="S36" s="552"/>
      <c r="T36" s="230">
        <f t="shared" si="10"/>
        <v>10592.6</v>
      </c>
      <c r="U36" s="583">
        <f t="shared" si="4"/>
        <v>0</v>
      </c>
    </row>
    <row r="37" spans="1:21" x14ac:dyDescent="0.25">
      <c r="B37" s="657">
        <f>B27-C37</f>
        <v>49</v>
      </c>
      <c r="C37" s="611"/>
      <c r="D37" s="553">
        <v>0</v>
      </c>
      <c r="E37" s="566"/>
      <c r="F37" s="550">
        <f t="shared" si="2"/>
        <v>0</v>
      </c>
      <c r="G37" s="551"/>
      <c r="H37" s="552"/>
      <c r="I37" s="230">
        <f t="shared" si="9"/>
        <v>352.2</v>
      </c>
      <c r="J37" s="583">
        <f t="shared" si="3"/>
        <v>0</v>
      </c>
      <c r="M37" s="657">
        <f>M27-N37</f>
        <v>450</v>
      </c>
      <c r="N37" s="611"/>
      <c r="O37" s="553">
        <v>0</v>
      </c>
      <c r="P37" s="566"/>
      <c r="Q37" s="550">
        <f t="shared" si="1"/>
        <v>0</v>
      </c>
      <c r="R37" s="551"/>
      <c r="S37" s="552"/>
      <c r="T37" s="230">
        <f t="shared" si="10"/>
        <v>10592.6</v>
      </c>
      <c r="U37" s="583">
        <f t="shared" si="4"/>
        <v>0</v>
      </c>
    </row>
    <row r="38" spans="1:21" ht="15.75" thickBot="1" x14ac:dyDescent="0.3">
      <c r="A38" s="117"/>
      <c r="B38" s="657">
        <f t="shared" ref="B38" si="11">B37-C38</f>
        <v>49</v>
      </c>
      <c r="C38" s="638"/>
      <c r="D38" s="553">
        <v>0</v>
      </c>
      <c r="E38" s="747"/>
      <c r="F38" s="550">
        <f t="shared" si="2"/>
        <v>0</v>
      </c>
      <c r="G38" s="710"/>
      <c r="H38" s="748"/>
      <c r="I38" s="230">
        <f t="shared" si="9"/>
        <v>352.2</v>
      </c>
      <c r="J38" s="583">
        <f>SUM(J9:J37)</f>
        <v>0</v>
      </c>
      <c r="L38" s="117"/>
      <c r="M38" s="657">
        <f t="shared" ref="M38" si="12">M37-N38</f>
        <v>450</v>
      </c>
      <c r="N38" s="638"/>
      <c r="O38" s="553">
        <v>0</v>
      </c>
      <c r="P38" s="747"/>
      <c r="Q38" s="550">
        <f t="shared" si="1"/>
        <v>0</v>
      </c>
      <c r="R38" s="710"/>
      <c r="S38" s="748"/>
      <c r="T38" s="230">
        <f t="shared" si="10"/>
        <v>10592.6</v>
      </c>
      <c r="U38" s="583">
        <f>SUM(U9:U37)</f>
        <v>0</v>
      </c>
    </row>
    <row r="39" spans="1:21" ht="15.75" thickTop="1" x14ac:dyDescent="0.25">
      <c r="A39" s="47">
        <f>SUM(A38:A38)</f>
        <v>0</v>
      </c>
      <c r="C39" s="1035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  <c r="L39" s="47">
        <f>SUM(L38:L38)</f>
        <v>0</v>
      </c>
      <c r="N39" s="1209">
        <f>SUM(N9:N38)</f>
        <v>0</v>
      </c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58" t="s">
        <v>21</v>
      </c>
      <c r="E41" s="1459"/>
      <c r="F41" s="137">
        <f>E4+E5+E6+E7-F39</f>
        <v>352.2</v>
      </c>
      <c r="M41" s="176"/>
      <c r="O41" s="1458" t="s">
        <v>21</v>
      </c>
      <c r="P41" s="1459"/>
      <c r="Q41" s="137">
        <f>P4+P5+P6+P7-Q39</f>
        <v>10592.6</v>
      </c>
    </row>
    <row r="42" spans="1:21" ht="15.75" thickBot="1" x14ac:dyDescent="0.3">
      <c r="A42" s="121"/>
      <c r="D42" s="1033" t="s">
        <v>4</v>
      </c>
      <c r="E42" s="1034"/>
      <c r="F42" s="49">
        <f>F4+F5+F6+F7-C39</f>
        <v>49</v>
      </c>
      <c r="L42" s="121"/>
      <c r="O42" s="1331" t="s">
        <v>4</v>
      </c>
      <c r="P42" s="1332"/>
      <c r="Q42" s="49">
        <f>Q4+Q5+Q6+Q7-N39</f>
        <v>450</v>
      </c>
    </row>
    <row r="43" spans="1:21" x14ac:dyDescent="0.25">
      <c r="B43" s="176"/>
      <c r="M43" s="176"/>
    </row>
  </sheetData>
  <mergeCells count="8">
    <mergeCell ref="A1:G1"/>
    <mergeCell ref="A5:A6"/>
    <mergeCell ref="B5:B7"/>
    <mergeCell ref="D41:E41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61" t="s">
        <v>333</v>
      </c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58" t="s">
        <v>52</v>
      </c>
      <c r="B4" s="439"/>
      <c r="C4" s="124"/>
      <c r="D4" s="131"/>
      <c r="E4" s="85"/>
      <c r="F4" s="72"/>
      <c r="G4" s="945"/>
    </row>
    <row r="5" spans="1:9" ht="15" customHeight="1" x14ac:dyDescent="0.25">
      <c r="A5" s="1559"/>
      <c r="B5" s="1561" t="s">
        <v>66</v>
      </c>
      <c r="C5" s="124">
        <v>35</v>
      </c>
      <c r="D5" s="568">
        <v>45175</v>
      </c>
      <c r="E5" s="567">
        <v>990.3</v>
      </c>
      <c r="F5" s="564">
        <v>35</v>
      </c>
      <c r="G5" s="48">
        <f>F62</f>
        <v>0</v>
      </c>
      <c r="H5" s="134">
        <f>E5-G5+E4+E6+E7+E8</f>
        <v>990.3</v>
      </c>
    </row>
    <row r="6" spans="1:9" ht="16.5" thickBot="1" x14ac:dyDescent="0.3">
      <c r="A6" s="1560"/>
      <c r="B6" s="1562"/>
      <c r="C6" s="484"/>
      <c r="D6" s="568"/>
      <c r="E6" s="567"/>
      <c r="F6" s="564"/>
      <c r="G6" s="72"/>
    </row>
    <row r="7" spans="1:9" ht="21.75" customHeight="1" x14ac:dyDescent="0.25">
      <c r="A7" s="564"/>
      <c r="C7" s="484"/>
      <c r="D7" s="568"/>
      <c r="E7" s="584"/>
      <c r="F7" s="56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0"/>
      <c r="B10" s="791">
        <f>F4+F5+F6+F7+F8-C10</f>
        <v>35</v>
      </c>
      <c r="C10" s="673"/>
      <c r="D10" s="587"/>
      <c r="E10" s="674"/>
      <c r="F10" s="587">
        <f t="shared" ref="F10:F57" si="0">D10</f>
        <v>0</v>
      </c>
      <c r="G10" s="675"/>
      <c r="H10" s="676"/>
      <c r="I10" s="548">
        <f>E6+E5+E4-F10+E7+E8</f>
        <v>990.3</v>
      </c>
    </row>
    <row r="11" spans="1:9" x14ac:dyDescent="0.25">
      <c r="A11" s="74"/>
      <c r="B11" s="677">
        <f>B10-C11</f>
        <v>35</v>
      </c>
      <c r="C11" s="673"/>
      <c r="D11" s="587"/>
      <c r="E11" s="674"/>
      <c r="F11" s="587">
        <f t="shared" si="0"/>
        <v>0</v>
      </c>
      <c r="G11" s="675"/>
      <c r="H11" s="676"/>
      <c r="I11" s="548">
        <f>I10-F11</f>
        <v>990.3</v>
      </c>
    </row>
    <row r="12" spans="1:9" x14ac:dyDescent="0.25">
      <c r="A12" s="74"/>
      <c r="B12" s="677">
        <f t="shared" ref="B12:B58" si="1">B11-C12</f>
        <v>35</v>
      </c>
      <c r="C12" s="673"/>
      <c r="D12" s="587"/>
      <c r="E12" s="674"/>
      <c r="F12" s="587">
        <f t="shared" si="0"/>
        <v>0</v>
      </c>
      <c r="G12" s="675"/>
      <c r="H12" s="676"/>
      <c r="I12" s="548">
        <f t="shared" ref="I12:I13" si="2">I11-F12</f>
        <v>990.3</v>
      </c>
    </row>
    <row r="13" spans="1:9" x14ac:dyDescent="0.25">
      <c r="A13" s="54"/>
      <c r="B13" s="677">
        <f t="shared" si="1"/>
        <v>35</v>
      </c>
      <c r="C13" s="673"/>
      <c r="D13" s="587"/>
      <c r="E13" s="674"/>
      <c r="F13" s="587">
        <f t="shared" si="0"/>
        <v>0</v>
      </c>
      <c r="G13" s="675"/>
      <c r="H13" s="676"/>
      <c r="I13" s="548">
        <f t="shared" si="2"/>
        <v>990.3</v>
      </c>
    </row>
    <row r="14" spans="1:9" x14ac:dyDescent="0.25">
      <c r="A14" s="74"/>
      <c r="B14" s="677">
        <f t="shared" si="1"/>
        <v>35</v>
      </c>
      <c r="C14" s="673"/>
      <c r="D14" s="587"/>
      <c r="E14" s="674"/>
      <c r="F14" s="587">
        <f t="shared" si="0"/>
        <v>0</v>
      </c>
      <c r="G14" s="675"/>
      <c r="H14" s="676"/>
      <c r="I14" s="548">
        <f>I13-F14</f>
        <v>990.3</v>
      </c>
    </row>
    <row r="15" spans="1:9" x14ac:dyDescent="0.25">
      <c r="A15" s="74"/>
      <c r="B15" s="677">
        <f t="shared" si="1"/>
        <v>35</v>
      </c>
      <c r="C15" s="673"/>
      <c r="D15" s="587"/>
      <c r="E15" s="674"/>
      <c r="F15" s="587">
        <f t="shared" si="0"/>
        <v>0</v>
      </c>
      <c r="G15" s="675"/>
      <c r="H15" s="676"/>
      <c r="I15" s="548">
        <f t="shared" ref="I15:I58" si="3">I14-F15</f>
        <v>990.3</v>
      </c>
    </row>
    <row r="16" spans="1:9" x14ac:dyDescent="0.25">
      <c r="B16" s="677">
        <f t="shared" si="1"/>
        <v>35</v>
      </c>
      <c r="C16" s="673"/>
      <c r="D16" s="587"/>
      <c r="E16" s="674"/>
      <c r="F16" s="587">
        <f t="shared" si="0"/>
        <v>0</v>
      </c>
      <c r="G16" s="675"/>
      <c r="H16" s="676"/>
      <c r="I16" s="548">
        <f t="shared" si="3"/>
        <v>990.3</v>
      </c>
    </row>
    <row r="17" spans="2:9" x14ac:dyDescent="0.25">
      <c r="B17" s="677">
        <f t="shared" si="1"/>
        <v>35</v>
      </c>
      <c r="C17" s="673"/>
      <c r="D17" s="587"/>
      <c r="E17" s="674"/>
      <c r="F17" s="587">
        <f t="shared" si="0"/>
        <v>0</v>
      </c>
      <c r="G17" s="675"/>
      <c r="H17" s="676"/>
      <c r="I17" s="548">
        <f t="shared" si="3"/>
        <v>990.3</v>
      </c>
    </row>
    <row r="18" spans="2:9" x14ac:dyDescent="0.25">
      <c r="B18" s="677">
        <f t="shared" si="1"/>
        <v>35</v>
      </c>
      <c r="C18" s="673"/>
      <c r="D18" s="587"/>
      <c r="E18" s="674"/>
      <c r="F18" s="587">
        <f t="shared" si="0"/>
        <v>0</v>
      </c>
      <c r="G18" s="675"/>
      <c r="H18" s="676"/>
      <c r="I18" s="548">
        <f t="shared" si="3"/>
        <v>990.3</v>
      </c>
    </row>
    <row r="19" spans="2:9" x14ac:dyDescent="0.25">
      <c r="B19" s="677">
        <f t="shared" si="1"/>
        <v>35</v>
      </c>
      <c r="C19" s="673"/>
      <c r="D19" s="587"/>
      <c r="E19" s="674"/>
      <c r="F19" s="587">
        <f t="shared" si="0"/>
        <v>0</v>
      </c>
      <c r="G19" s="675"/>
      <c r="H19" s="676"/>
      <c r="I19" s="548">
        <f t="shared" si="3"/>
        <v>990.3</v>
      </c>
    </row>
    <row r="20" spans="2:9" x14ac:dyDescent="0.25">
      <c r="B20" s="677">
        <f t="shared" si="1"/>
        <v>35</v>
      </c>
      <c r="C20" s="673"/>
      <c r="D20" s="587"/>
      <c r="E20" s="674"/>
      <c r="F20" s="587">
        <f t="shared" si="0"/>
        <v>0</v>
      </c>
      <c r="G20" s="675"/>
      <c r="H20" s="676"/>
      <c r="I20" s="548">
        <f t="shared" si="3"/>
        <v>990.3</v>
      </c>
    </row>
    <row r="21" spans="2:9" x14ac:dyDescent="0.25">
      <c r="B21" s="677">
        <f t="shared" si="1"/>
        <v>35</v>
      </c>
      <c r="C21" s="673"/>
      <c r="D21" s="587"/>
      <c r="E21" s="678"/>
      <c r="F21" s="587">
        <f t="shared" si="0"/>
        <v>0</v>
      </c>
      <c r="G21" s="675"/>
      <c r="H21" s="676"/>
      <c r="I21" s="548">
        <f t="shared" si="3"/>
        <v>990.3</v>
      </c>
    </row>
    <row r="22" spans="2:9" x14ac:dyDescent="0.25">
      <c r="B22" s="677">
        <f t="shared" si="1"/>
        <v>35</v>
      </c>
      <c r="C22" s="673"/>
      <c r="D22" s="587"/>
      <c r="E22" s="678"/>
      <c r="F22" s="587">
        <f t="shared" si="0"/>
        <v>0</v>
      </c>
      <c r="G22" s="675"/>
      <c r="H22" s="676"/>
      <c r="I22" s="548">
        <f t="shared" si="3"/>
        <v>990.3</v>
      </c>
    </row>
    <row r="23" spans="2:9" x14ac:dyDescent="0.25">
      <c r="B23" s="677">
        <f t="shared" si="1"/>
        <v>35</v>
      </c>
      <c r="C23" s="673"/>
      <c r="D23" s="587"/>
      <c r="E23" s="678"/>
      <c r="F23" s="587">
        <f t="shared" si="0"/>
        <v>0</v>
      </c>
      <c r="G23" s="675"/>
      <c r="H23" s="676"/>
      <c r="I23" s="548">
        <f t="shared" si="3"/>
        <v>990.3</v>
      </c>
    </row>
    <row r="24" spans="2:9" x14ac:dyDescent="0.25">
      <c r="B24" s="677">
        <f t="shared" si="1"/>
        <v>35</v>
      </c>
      <c r="C24" s="673"/>
      <c r="D24" s="587"/>
      <c r="E24" s="678"/>
      <c r="F24" s="587">
        <f t="shared" si="0"/>
        <v>0</v>
      </c>
      <c r="G24" s="675"/>
      <c r="H24" s="676"/>
      <c r="I24" s="548">
        <f t="shared" si="3"/>
        <v>990.3</v>
      </c>
    </row>
    <row r="25" spans="2:9" x14ac:dyDescent="0.25">
      <c r="B25" s="677">
        <f t="shared" si="1"/>
        <v>35</v>
      </c>
      <c r="C25" s="673"/>
      <c r="D25" s="587"/>
      <c r="E25" s="678"/>
      <c r="F25" s="587">
        <f t="shared" si="0"/>
        <v>0</v>
      </c>
      <c r="G25" s="675"/>
      <c r="H25" s="676"/>
      <c r="I25" s="548">
        <f t="shared" si="3"/>
        <v>990.3</v>
      </c>
    </row>
    <row r="26" spans="2:9" x14ac:dyDescent="0.25">
      <c r="B26" s="677">
        <f t="shared" si="1"/>
        <v>35</v>
      </c>
      <c r="C26" s="673"/>
      <c r="D26" s="587"/>
      <c r="E26" s="678"/>
      <c r="F26" s="587">
        <f t="shared" si="0"/>
        <v>0</v>
      </c>
      <c r="G26" s="675"/>
      <c r="H26" s="676"/>
      <c r="I26" s="548">
        <f t="shared" si="3"/>
        <v>990.3</v>
      </c>
    </row>
    <row r="27" spans="2:9" x14ac:dyDescent="0.25">
      <c r="B27" s="677">
        <f t="shared" si="1"/>
        <v>35</v>
      </c>
      <c r="C27" s="673"/>
      <c r="D27" s="587"/>
      <c r="E27" s="678"/>
      <c r="F27" s="587">
        <f t="shared" si="0"/>
        <v>0</v>
      </c>
      <c r="G27" s="675"/>
      <c r="H27" s="676"/>
      <c r="I27" s="548">
        <f t="shared" si="3"/>
        <v>990.3</v>
      </c>
    </row>
    <row r="28" spans="2:9" x14ac:dyDescent="0.25">
      <c r="B28" s="677">
        <f t="shared" si="1"/>
        <v>35</v>
      </c>
      <c r="C28" s="673"/>
      <c r="D28" s="587"/>
      <c r="E28" s="678"/>
      <c r="F28" s="587">
        <f t="shared" si="0"/>
        <v>0</v>
      </c>
      <c r="G28" s="675"/>
      <c r="H28" s="676"/>
      <c r="I28" s="548">
        <f t="shared" si="3"/>
        <v>990.3</v>
      </c>
    </row>
    <row r="29" spans="2:9" x14ac:dyDescent="0.25">
      <c r="B29" s="677">
        <f t="shared" si="1"/>
        <v>35</v>
      </c>
      <c r="C29" s="673"/>
      <c r="D29" s="587"/>
      <c r="E29" s="678"/>
      <c r="F29" s="587">
        <f t="shared" si="0"/>
        <v>0</v>
      </c>
      <c r="G29" s="675"/>
      <c r="H29" s="676"/>
      <c r="I29" s="548">
        <f t="shared" si="3"/>
        <v>990.3</v>
      </c>
    </row>
    <row r="30" spans="2:9" x14ac:dyDescent="0.25">
      <c r="B30" s="677">
        <f t="shared" si="1"/>
        <v>35</v>
      </c>
      <c r="C30" s="673"/>
      <c r="D30" s="587"/>
      <c r="E30" s="678"/>
      <c r="F30" s="587">
        <f t="shared" si="0"/>
        <v>0</v>
      </c>
      <c r="G30" s="675"/>
      <c r="H30" s="676"/>
      <c r="I30" s="548">
        <f t="shared" si="3"/>
        <v>990.3</v>
      </c>
    </row>
    <row r="31" spans="2:9" x14ac:dyDescent="0.25">
      <c r="B31" s="677">
        <f t="shared" si="1"/>
        <v>35</v>
      </c>
      <c r="C31" s="673"/>
      <c r="D31" s="587"/>
      <c r="E31" s="674"/>
      <c r="F31" s="587">
        <f t="shared" si="0"/>
        <v>0</v>
      </c>
      <c r="G31" s="675"/>
      <c r="H31" s="676"/>
      <c r="I31" s="548">
        <f t="shared" si="3"/>
        <v>990.3</v>
      </c>
    </row>
    <row r="32" spans="2:9" x14ac:dyDescent="0.25">
      <c r="B32" s="330">
        <f t="shared" si="1"/>
        <v>35</v>
      </c>
      <c r="C32" s="319"/>
      <c r="D32" s="320"/>
      <c r="E32" s="543"/>
      <c r="F32" s="320">
        <f t="shared" si="0"/>
        <v>0</v>
      </c>
      <c r="G32" s="541"/>
      <c r="H32" s="542"/>
      <c r="I32" s="128">
        <f t="shared" si="3"/>
        <v>990.3</v>
      </c>
    </row>
    <row r="33" spans="1:9" x14ac:dyDescent="0.25">
      <c r="B33" s="330">
        <f t="shared" si="1"/>
        <v>35</v>
      </c>
      <c r="C33" s="319"/>
      <c r="D33" s="320"/>
      <c r="E33" s="543"/>
      <c r="F33" s="320">
        <f t="shared" si="0"/>
        <v>0</v>
      </c>
      <c r="G33" s="541"/>
      <c r="H33" s="542"/>
      <c r="I33" s="128">
        <f t="shared" si="3"/>
        <v>990.3</v>
      </c>
    </row>
    <row r="34" spans="1:9" x14ac:dyDescent="0.25">
      <c r="B34" s="330">
        <f t="shared" si="1"/>
        <v>35</v>
      </c>
      <c r="C34" s="319"/>
      <c r="D34" s="320"/>
      <c r="E34" s="543"/>
      <c r="F34" s="320">
        <f t="shared" si="0"/>
        <v>0</v>
      </c>
      <c r="G34" s="541"/>
      <c r="H34" s="542"/>
      <c r="I34" s="128">
        <f t="shared" si="3"/>
        <v>990.3</v>
      </c>
    </row>
    <row r="35" spans="1:9" x14ac:dyDescent="0.25">
      <c r="B35" s="330">
        <f t="shared" si="1"/>
        <v>35</v>
      </c>
      <c r="C35" s="319"/>
      <c r="D35" s="320"/>
      <c r="E35" s="543"/>
      <c r="F35" s="320">
        <f t="shared" si="0"/>
        <v>0</v>
      </c>
      <c r="G35" s="541"/>
      <c r="H35" s="542"/>
      <c r="I35" s="128">
        <f t="shared" si="3"/>
        <v>990.3</v>
      </c>
    </row>
    <row r="36" spans="1:9" x14ac:dyDescent="0.25">
      <c r="B36" s="330">
        <f t="shared" si="1"/>
        <v>35</v>
      </c>
      <c r="C36" s="319"/>
      <c r="D36" s="320"/>
      <c r="E36" s="543"/>
      <c r="F36" s="320">
        <f t="shared" si="0"/>
        <v>0</v>
      </c>
      <c r="G36" s="541"/>
      <c r="H36" s="542"/>
      <c r="I36" s="128">
        <f t="shared" si="3"/>
        <v>990.3</v>
      </c>
    </row>
    <row r="37" spans="1:9" x14ac:dyDescent="0.25">
      <c r="B37" s="330">
        <f t="shared" si="1"/>
        <v>35</v>
      </c>
      <c r="C37" s="319"/>
      <c r="D37" s="320"/>
      <c r="E37" s="543"/>
      <c r="F37" s="320">
        <f t="shared" si="0"/>
        <v>0</v>
      </c>
      <c r="G37" s="541"/>
      <c r="H37" s="542"/>
      <c r="I37" s="128">
        <f t="shared" si="3"/>
        <v>990.3</v>
      </c>
    </row>
    <row r="38" spans="1:9" x14ac:dyDescent="0.25">
      <c r="B38" s="330">
        <f t="shared" si="1"/>
        <v>35</v>
      </c>
      <c r="C38" s="319"/>
      <c r="D38" s="320"/>
      <c r="E38" s="543"/>
      <c r="F38" s="320">
        <f t="shared" si="0"/>
        <v>0</v>
      </c>
      <c r="G38" s="541"/>
      <c r="H38" s="542"/>
      <c r="I38" s="128">
        <f t="shared" si="3"/>
        <v>990.3</v>
      </c>
    </row>
    <row r="39" spans="1:9" x14ac:dyDescent="0.25">
      <c r="B39" s="330">
        <f t="shared" si="1"/>
        <v>35</v>
      </c>
      <c r="C39" s="319"/>
      <c r="D39" s="320"/>
      <c r="E39" s="543"/>
      <c r="F39" s="320">
        <f t="shared" si="0"/>
        <v>0</v>
      </c>
      <c r="G39" s="541"/>
      <c r="H39" s="542"/>
      <c r="I39" s="128">
        <f t="shared" si="3"/>
        <v>990.3</v>
      </c>
    </row>
    <row r="40" spans="1:9" x14ac:dyDescent="0.25">
      <c r="A40" s="74"/>
      <c r="B40" s="330">
        <f t="shared" si="1"/>
        <v>35</v>
      </c>
      <c r="C40" s="319"/>
      <c r="D40" s="320"/>
      <c r="E40" s="543"/>
      <c r="F40" s="320">
        <f t="shared" si="0"/>
        <v>0</v>
      </c>
      <c r="G40" s="541"/>
      <c r="H40" s="542"/>
      <c r="I40" s="128">
        <f t="shared" si="3"/>
        <v>990.3</v>
      </c>
    </row>
    <row r="41" spans="1:9" x14ac:dyDescent="0.25">
      <c r="B41" s="330">
        <f t="shared" si="1"/>
        <v>35</v>
      </c>
      <c r="C41" s="319"/>
      <c r="D41" s="320"/>
      <c r="E41" s="543"/>
      <c r="F41" s="320">
        <f t="shared" si="0"/>
        <v>0</v>
      </c>
      <c r="G41" s="541"/>
      <c r="H41" s="542"/>
      <c r="I41" s="128">
        <f t="shared" si="3"/>
        <v>990.3</v>
      </c>
    </row>
    <row r="42" spans="1:9" x14ac:dyDescent="0.25">
      <c r="B42" s="330">
        <f t="shared" si="1"/>
        <v>35</v>
      </c>
      <c r="C42" s="319"/>
      <c r="D42" s="320"/>
      <c r="E42" s="543"/>
      <c r="F42" s="320">
        <f t="shared" si="0"/>
        <v>0</v>
      </c>
      <c r="G42" s="541"/>
      <c r="H42" s="542"/>
      <c r="I42" s="128">
        <f t="shared" si="3"/>
        <v>990.3</v>
      </c>
    </row>
    <row r="43" spans="1:9" x14ac:dyDescent="0.25">
      <c r="B43" s="330">
        <f t="shared" si="1"/>
        <v>35</v>
      </c>
      <c r="C43" s="319"/>
      <c r="D43" s="320"/>
      <c r="E43" s="543"/>
      <c r="F43" s="320">
        <f t="shared" si="0"/>
        <v>0</v>
      </c>
      <c r="G43" s="541"/>
      <c r="H43" s="542"/>
      <c r="I43" s="128">
        <f t="shared" si="3"/>
        <v>990.3</v>
      </c>
    </row>
    <row r="44" spans="1:9" x14ac:dyDescent="0.25">
      <c r="B44" s="330">
        <f t="shared" si="1"/>
        <v>35</v>
      </c>
      <c r="C44" s="319"/>
      <c r="D44" s="320"/>
      <c r="E44" s="543"/>
      <c r="F44" s="320">
        <f t="shared" si="0"/>
        <v>0</v>
      </c>
      <c r="G44" s="541"/>
      <c r="H44" s="542"/>
      <c r="I44" s="128">
        <f t="shared" si="3"/>
        <v>990.3</v>
      </c>
    </row>
    <row r="45" spans="1:9" x14ac:dyDescent="0.25">
      <c r="B45" s="330">
        <f t="shared" si="1"/>
        <v>35</v>
      </c>
      <c r="C45" s="319"/>
      <c r="D45" s="320"/>
      <c r="E45" s="543"/>
      <c r="F45" s="320">
        <f t="shared" si="0"/>
        <v>0</v>
      </c>
      <c r="G45" s="541"/>
      <c r="H45" s="542"/>
      <c r="I45" s="128">
        <f t="shared" si="3"/>
        <v>990.3</v>
      </c>
    </row>
    <row r="46" spans="1:9" x14ac:dyDescent="0.25">
      <c r="B46" s="330">
        <f t="shared" si="1"/>
        <v>35</v>
      </c>
      <c r="C46" s="319"/>
      <c r="D46" s="320"/>
      <c r="E46" s="543"/>
      <c r="F46" s="320">
        <f t="shared" si="0"/>
        <v>0</v>
      </c>
      <c r="G46" s="541"/>
      <c r="H46" s="542"/>
      <c r="I46" s="128">
        <f t="shared" si="3"/>
        <v>990.3</v>
      </c>
    </row>
    <row r="47" spans="1:9" x14ac:dyDescent="0.25">
      <c r="B47" s="330">
        <f t="shared" si="1"/>
        <v>35</v>
      </c>
      <c r="C47" s="319"/>
      <c r="D47" s="320"/>
      <c r="E47" s="543"/>
      <c r="F47" s="320">
        <f t="shared" si="0"/>
        <v>0</v>
      </c>
      <c r="G47" s="541"/>
      <c r="H47" s="542"/>
      <c r="I47" s="128">
        <f t="shared" si="3"/>
        <v>990.3</v>
      </c>
    </row>
    <row r="48" spans="1:9" x14ac:dyDescent="0.25">
      <c r="B48" s="330">
        <f t="shared" si="1"/>
        <v>35</v>
      </c>
      <c r="C48" s="319"/>
      <c r="D48" s="320"/>
      <c r="E48" s="543"/>
      <c r="F48" s="320">
        <f t="shared" si="0"/>
        <v>0</v>
      </c>
      <c r="G48" s="541"/>
      <c r="H48" s="542"/>
      <c r="I48" s="128">
        <f t="shared" si="3"/>
        <v>990.3</v>
      </c>
    </row>
    <row r="49" spans="1:9" x14ac:dyDescent="0.25">
      <c r="B49" s="330">
        <f t="shared" si="1"/>
        <v>35</v>
      </c>
      <c r="C49" s="319"/>
      <c r="D49" s="320"/>
      <c r="E49" s="543"/>
      <c r="F49" s="320">
        <f t="shared" si="0"/>
        <v>0</v>
      </c>
      <c r="G49" s="541"/>
      <c r="H49" s="542"/>
      <c r="I49" s="128">
        <f t="shared" si="3"/>
        <v>990.3</v>
      </c>
    </row>
    <row r="50" spans="1:9" x14ac:dyDescent="0.25">
      <c r="B50" s="330">
        <f t="shared" si="1"/>
        <v>35</v>
      </c>
      <c r="C50" s="319"/>
      <c r="D50" s="320"/>
      <c r="E50" s="543"/>
      <c r="F50" s="320">
        <f t="shared" si="0"/>
        <v>0</v>
      </c>
      <c r="G50" s="541"/>
      <c r="H50" s="542"/>
      <c r="I50" s="128">
        <f t="shared" si="3"/>
        <v>990.3</v>
      </c>
    </row>
    <row r="51" spans="1:9" x14ac:dyDescent="0.25">
      <c r="B51" s="330">
        <f t="shared" si="1"/>
        <v>35</v>
      </c>
      <c r="C51" s="319"/>
      <c r="D51" s="320"/>
      <c r="E51" s="543"/>
      <c r="F51" s="320">
        <f t="shared" si="0"/>
        <v>0</v>
      </c>
      <c r="G51" s="541"/>
      <c r="H51" s="542"/>
      <c r="I51" s="128">
        <f t="shared" si="3"/>
        <v>990.3</v>
      </c>
    </row>
    <row r="52" spans="1:9" x14ac:dyDescent="0.25">
      <c r="B52" s="330">
        <f t="shared" si="1"/>
        <v>35</v>
      </c>
      <c r="C52" s="319"/>
      <c r="D52" s="320"/>
      <c r="E52" s="543"/>
      <c r="F52" s="320">
        <f t="shared" si="0"/>
        <v>0</v>
      </c>
      <c r="G52" s="541"/>
      <c r="H52" s="542"/>
      <c r="I52" s="128">
        <f t="shared" si="3"/>
        <v>990.3</v>
      </c>
    </row>
    <row r="53" spans="1:9" x14ac:dyDescent="0.25">
      <c r="B53" s="330">
        <f t="shared" si="1"/>
        <v>35</v>
      </c>
      <c r="C53" s="319"/>
      <c r="D53" s="320"/>
      <c r="E53" s="543"/>
      <c r="F53" s="320">
        <f t="shared" si="0"/>
        <v>0</v>
      </c>
      <c r="G53" s="541"/>
      <c r="H53" s="542"/>
      <c r="I53" s="128">
        <f t="shared" si="3"/>
        <v>990.3</v>
      </c>
    </row>
    <row r="54" spans="1:9" x14ac:dyDescent="0.25">
      <c r="B54" s="330">
        <f t="shared" si="1"/>
        <v>35</v>
      </c>
      <c r="C54" s="319"/>
      <c r="D54" s="320"/>
      <c r="E54" s="543"/>
      <c r="F54" s="320">
        <f t="shared" si="0"/>
        <v>0</v>
      </c>
      <c r="G54" s="541"/>
      <c r="H54" s="542"/>
      <c r="I54" s="128">
        <f t="shared" si="3"/>
        <v>990.3</v>
      </c>
    </row>
    <row r="55" spans="1:9" x14ac:dyDescent="0.25">
      <c r="B55" s="330">
        <f t="shared" si="1"/>
        <v>35</v>
      </c>
      <c r="C55" s="319"/>
      <c r="D55" s="320"/>
      <c r="E55" s="543"/>
      <c r="F55" s="320">
        <f t="shared" si="0"/>
        <v>0</v>
      </c>
      <c r="G55" s="541"/>
      <c r="H55" s="542"/>
      <c r="I55" s="128">
        <f t="shared" si="3"/>
        <v>990.3</v>
      </c>
    </row>
    <row r="56" spans="1:9" x14ac:dyDescent="0.25">
      <c r="B56" s="330">
        <f t="shared" si="1"/>
        <v>35</v>
      </c>
      <c r="C56" s="319"/>
      <c r="D56" s="320"/>
      <c r="E56" s="543"/>
      <c r="F56" s="320">
        <f t="shared" si="0"/>
        <v>0</v>
      </c>
      <c r="G56" s="541"/>
      <c r="H56" s="542"/>
      <c r="I56" s="128">
        <f t="shared" si="3"/>
        <v>990.3</v>
      </c>
    </row>
    <row r="57" spans="1:9" x14ac:dyDescent="0.25">
      <c r="B57" s="330">
        <f t="shared" si="1"/>
        <v>35</v>
      </c>
      <c r="C57" s="319"/>
      <c r="D57" s="320"/>
      <c r="E57" s="543"/>
      <c r="F57" s="320">
        <f t="shared" si="0"/>
        <v>0</v>
      </c>
      <c r="G57" s="541"/>
      <c r="H57" s="542"/>
      <c r="I57" s="128">
        <f t="shared" si="3"/>
        <v>990.3</v>
      </c>
    </row>
    <row r="58" spans="1:9" x14ac:dyDescent="0.25">
      <c r="B58" s="330">
        <f t="shared" si="1"/>
        <v>35</v>
      </c>
      <c r="C58" s="319"/>
      <c r="D58" s="320"/>
      <c r="E58" s="441"/>
      <c r="F58" s="320"/>
      <c r="G58" s="541"/>
      <c r="H58" s="542"/>
      <c r="I58" s="128">
        <f t="shared" si="3"/>
        <v>990.3</v>
      </c>
    </row>
    <row r="59" spans="1:9" x14ac:dyDescent="0.25">
      <c r="B59" s="330"/>
      <c r="C59" s="319"/>
      <c r="D59" s="320"/>
      <c r="E59" s="441"/>
      <c r="F59" s="320"/>
      <c r="G59" s="544"/>
      <c r="H59" s="441"/>
      <c r="I59" s="128"/>
    </row>
    <row r="60" spans="1:9" x14ac:dyDescent="0.25">
      <c r="B60" s="330"/>
      <c r="C60" s="319"/>
      <c r="D60" s="320"/>
      <c r="E60" s="441"/>
      <c r="F60" s="320"/>
      <c r="G60" s="544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5"/>
      <c r="D63" s="554"/>
      <c r="E63" s="554"/>
      <c r="F63" s="556"/>
      <c r="G63" s="74"/>
      <c r="H63" s="74"/>
    </row>
    <row r="64" spans="1:9" ht="15.75" thickBot="1" x14ac:dyDescent="0.3">
      <c r="A64" s="74"/>
      <c r="B64" s="74"/>
      <c r="C64" s="555"/>
      <c r="D64" s="554"/>
      <c r="E64" s="554"/>
      <c r="F64" s="554"/>
      <c r="G64" s="74"/>
      <c r="H64" s="74"/>
    </row>
    <row r="65" spans="1:8" ht="29.25" customHeight="1" x14ac:dyDescent="0.25">
      <c r="A65" s="74"/>
      <c r="B65" s="74"/>
      <c r="C65" s="74"/>
      <c r="D65" s="557" t="s">
        <v>21</v>
      </c>
      <c r="E65" s="558"/>
      <c r="F65" s="559">
        <f>E4+E5+E6+E7+E8-F62</f>
        <v>990.3</v>
      </c>
      <c r="G65" s="74"/>
      <c r="H65" s="74"/>
    </row>
    <row r="66" spans="1:8" ht="28.5" customHeight="1" thickBot="1" x14ac:dyDescent="0.3">
      <c r="A66" s="74"/>
      <c r="B66" s="74"/>
      <c r="C66" s="74"/>
      <c r="D66" s="560" t="s">
        <v>4</v>
      </c>
      <c r="E66" s="561"/>
      <c r="F66" s="562">
        <f>F4+F5+F6+F7+F8-C62</f>
        <v>35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8" sqref="D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75" t="s">
        <v>318</v>
      </c>
      <c r="B1" s="1475"/>
      <c r="C1" s="1475"/>
      <c r="D1" s="1475"/>
      <c r="E1" s="1475"/>
      <c r="F1" s="1475"/>
      <c r="G1" s="14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3" t="s">
        <v>85</v>
      </c>
      <c r="C4" s="124"/>
      <c r="D4" s="131"/>
      <c r="E4" s="85">
        <v>401.15</v>
      </c>
      <c r="F4" s="1209">
        <v>18</v>
      </c>
      <c r="G4" s="1222"/>
    </row>
    <row r="5" spans="1:9" x14ac:dyDescent="0.25">
      <c r="A5" s="74" t="s">
        <v>52</v>
      </c>
      <c r="B5" s="1564"/>
      <c r="C5" s="360">
        <v>85</v>
      </c>
      <c r="D5" s="131">
        <v>45146</v>
      </c>
      <c r="E5" s="85">
        <v>2011.56</v>
      </c>
      <c r="F5" s="1209">
        <v>89</v>
      </c>
      <c r="G5" s="48">
        <f>F32</f>
        <v>779.47</v>
      </c>
      <c r="H5" s="134">
        <f>E5-G5+E6</f>
        <v>1232.0899999999999</v>
      </c>
    </row>
    <row r="6" spans="1:9" ht="15.75" thickBot="1" x14ac:dyDescent="0.3">
      <c r="C6" s="99"/>
      <c r="D6" s="131"/>
      <c r="E6" s="74"/>
      <c r="F6" s="1209"/>
      <c r="G6" s="1209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107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2412.71</v>
      </c>
    </row>
    <row r="9" spans="1:9" x14ac:dyDescent="0.25">
      <c r="A9" s="74"/>
      <c r="B9" s="707">
        <f>B8-C9</f>
        <v>82</v>
      </c>
      <c r="C9" s="933">
        <v>25</v>
      </c>
      <c r="D9" s="587">
        <v>564.41</v>
      </c>
      <c r="E9" s="566">
        <v>45159</v>
      </c>
      <c r="F9" s="550">
        <f t="shared" si="0"/>
        <v>564.41</v>
      </c>
      <c r="G9" s="912" t="s">
        <v>253</v>
      </c>
      <c r="H9" s="1297">
        <v>61</v>
      </c>
      <c r="I9" s="548">
        <f>I8-F9</f>
        <v>1848.3000000000002</v>
      </c>
    </row>
    <row r="10" spans="1:9" x14ac:dyDescent="0.25">
      <c r="A10" s="74"/>
      <c r="B10" s="707">
        <f t="shared" ref="B10:B28" si="1">B9-C10</f>
        <v>72</v>
      </c>
      <c r="C10" s="934">
        <v>10</v>
      </c>
      <c r="D10" s="587">
        <v>215.06</v>
      </c>
      <c r="E10" s="566">
        <v>45170</v>
      </c>
      <c r="F10" s="550">
        <f t="shared" si="0"/>
        <v>215.06</v>
      </c>
      <c r="G10" s="912" t="s">
        <v>296</v>
      </c>
      <c r="H10" s="1297">
        <v>61</v>
      </c>
      <c r="I10" s="548">
        <f t="shared" ref="I10:I28" si="2">I9-F10</f>
        <v>1633.2400000000002</v>
      </c>
    </row>
    <row r="11" spans="1:9" x14ac:dyDescent="0.25">
      <c r="A11" s="54"/>
      <c r="B11" s="629">
        <f t="shared" si="1"/>
        <v>72</v>
      </c>
      <c r="C11" s="934"/>
      <c r="D11" s="587"/>
      <c r="E11" s="566"/>
      <c r="F11" s="550">
        <f t="shared" si="0"/>
        <v>0</v>
      </c>
      <c r="G11" s="912"/>
      <c r="H11" s="230"/>
      <c r="I11" s="617">
        <f t="shared" si="2"/>
        <v>1633.2400000000002</v>
      </c>
    </row>
    <row r="12" spans="1:9" x14ac:dyDescent="0.25">
      <c r="A12" s="74"/>
      <c r="B12" s="707">
        <f t="shared" si="1"/>
        <v>72</v>
      </c>
      <c r="C12" s="934"/>
      <c r="D12" s="1434"/>
      <c r="E12" s="1435"/>
      <c r="F12" s="1183">
        <f t="shared" si="0"/>
        <v>0</v>
      </c>
      <c r="G12" s="1436"/>
      <c r="H12" s="1185"/>
      <c r="I12" s="548">
        <f t="shared" si="2"/>
        <v>1633.2400000000002</v>
      </c>
    </row>
    <row r="13" spans="1:9" x14ac:dyDescent="0.25">
      <c r="A13" s="74"/>
      <c r="B13" s="707">
        <f t="shared" si="1"/>
        <v>72</v>
      </c>
      <c r="C13" s="934"/>
      <c r="D13" s="1434"/>
      <c r="E13" s="1435"/>
      <c r="F13" s="1183">
        <f t="shared" si="0"/>
        <v>0</v>
      </c>
      <c r="G13" s="1436"/>
      <c r="H13" s="1185"/>
      <c r="I13" s="548">
        <f t="shared" si="2"/>
        <v>1633.2400000000002</v>
      </c>
    </row>
    <row r="14" spans="1:9" x14ac:dyDescent="0.25">
      <c r="B14" s="707">
        <f t="shared" si="1"/>
        <v>72</v>
      </c>
      <c r="C14" s="934"/>
      <c r="D14" s="1434"/>
      <c r="E14" s="1435"/>
      <c r="F14" s="1183">
        <f t="shared" si="0"/>
        <v>0</v>
      </c>
      <c r="G14" s="1436"/>
      <c r="H14" s="1185"/>
      <c r="I14" s="548">
        <f t="shared" si="2"/>
        <v>1633.2400000000002</v>
      </c>
    </row>
    <row r="15" spans="1:9" x14ac:dyDescent="0.25">
      <c r="B15" s="707">
        <f t="shared" si="1"/>
        <v>72</v>
      </c>
      <c r="C15" s="934"/>
      <c r="D15" s="1434"/>
      <c r="E15" s="1435"/>
      <c r="F15" s="1183">
        <f t="shared" si="0"/>
        <v>0</v>
      </c>
      <c r="G15" s="1436"/>
      <c r="H15" s="1185"/>
      <c r="I15" s="548">
        <f t="shared" si="2"/>
        <v>1633.2400000000002</v>
      </c>
    </row>
    <row r="16" spans="1:9" x14ac:dyDescent="0.25">
      <c r="B16" s="707">
        <f t="shared" si="1"/>
        <v>72</v>
      </c>
      <c r="C16" s="934"/>
      <c r="D16" s="1434"/>
      <c r="E16" s="1435"/>
      <c r="F16" s="1183">
        <f t="shared" si="0"/>
        <v>0</v>
      </c>
      <c r="G16" s="1436"/>
      <c r="H16" s="1185"/>
      <c r="I16" s="548">
        <f t="shared" si="2"/>
        <v>1633.2400000000002</v>
      </c>
    </row>
    <row r="17" spans="1:9" x14ac:dyDescent="0.25">
      <c r="B17" s="707">
        <f t="shared" si="1"/>
        <v>72</v>
      </c>
      <c r="C17" s="934"/>
      <c r="D17" s="1434"/>
      <c r="E17" s="1435"/>
      <c r="F17" s="1183">
        <f t="shared" si="0"/>
        <v>0</v>
      </c>
      <c r="G17" s="1436"/>
      <c r="H17" s="1185"/>
      <c r="I17" s="548">
        <f t="shared" si="2"/>
        <v>1633.2400000000002</v>
      </c>
    </row>
    <row r="18" spans="1:9" x14ac:dyDescent="0.25">
      <c r="B18" s="707">
        <f t="shared" si="1"/>
        <v>72</v>
      </c>
      <c r="C18" s="934"/>
      <c r="D18" s="1434"/>
      <c r="E18" s="1435"/>
      <c r="F18" s="1183">
        <f t="shared" si="0"/>
        <v>0</v>
      </c>
      <c r="G18" s="1436"/>
      <c r="H18" s="1185"/>
      <c r="I18" s="548">
        <f t="shared" si="2"/>
        <v>1633.2400000000002</v>
      </c>
    </row>
    <row r="19" spans="1:9" x14ac:dyDescent="0.25">
      <c r="B19" s="707">
        <f t="shared" si="1"/>
        <v>72</v>
      </c>
      <c r="C19" s="934"/>
      <c r="D19" s="1434"/>
      <c r="E19" s="1435"/>
      <c r="F19" s="1183">
        <f t="shared" si="0"/>
        <v>0</v>
      </c>
      <c r="G19" s="1436"/>
      <c r="H19" s="1185"/>
      <c r="I19" s="548">
        <f t="shared" si="2"/>
        <v>1633.2400000000002</v>
      </c>
    </row>
    <row r="20" spans="1:9" x14ac:dyDescent="0.25">
      <c r="B20" s="707">
        <f t="shared" si="1"/>
        <v>72</v>
      </c>
      <c r="C20" s="934"/>
      <c r="D20" s="1434"/>
      <c r="E20" s="1435"/>
      <c r="F20" s="1183">
        <f t="shared" si="0"/>
        <v>0</v>
      </c>
      <c r="G20" s="1436"/>
      <c r="H20" s="1185"/>
      <c r="I20" s="548">
        <f t="shared" si="2"/>
        <v>1633.2400000000002</v>
      </c>
    </row>
    <row r="21" spans="1:9" x14ac:dyDescent="0.25">
      <c r="B21" s="378">
        <f t="shared" si="1"/>
        <v>72</v>
      </c>
      <c r="C21" s="516"/>
      <c r="D21" s="1437"/>
      <c r="E21" s="1438"/>
      <c r="F21" s="1439">
        <f t="shared" si="0"/>
        <v>0</v>
      </c>
      <c r="G21" s="1440"/>
      <c r="H21" s="1441"/>
      <c r="I21" s="128">
        <f t="shared" si="2"/>
        <v>1633.2400000000002</v>
      </c>
    </row>
    <row r="22" spans="1:9" x14ac:dyDescent="0.25">
      <c r="B22" s="378">
        <f t="shared" si="1"/>
        <v>72</v>
      </c>
      <c r="C22" s="516"/>
      <c r="D22" s="1437"/>
      <c r="E22" s="1438"/>
      <c r="F22" s="1439">
        <f t="shared" si="0"/>
        <v>0</v>
      </c>
      <c r="G22" s="1440"/>
      <c r="H22" s="1441"/>
      <c r="I22" s="128">
        <f t="shared" si="2"/>
        <v>1633.2400000000002</v>
      </c>
    </row>
    <row r="23" spans="1:9" x14ac:dyDescent="0.25">
      <c r="B23" s="378">
        <f t="shared" si="1"/>
        <v>72</v>
      </c>
      <c r="C23" s="516"/>
      <c r="D23" s="1437"/>
      <c r="E23" s="1438"/>
      <c r="F23" s="1439">
        <f t="shared" si="0"/>
        <v>0</v>
      </c>
      <c r="G23" s="1440"/>
      <c r="H23" s="1441"/>
      <c r="I23" s="128">
        <f t="shared" si="2"/>
        <v>1633.2400000000002</v>
      </c>
    </row>
    <row r="24" spans="1:9" x14ac:dyDescent="0.25">
      <c r="B24" s="378">
        <f t="shared" si="1"/>
        <v>72</v>
      </c>
      <c r="C24" s="516"/>
      <c r="D24" s="1437"/>
      <c r="E24" s="1438"/>
      <c r="F24" s="1439">
        <f t="shared" si="0"/>
        <v>0</v>
      </c>
      <c r="G24" s="1440"/>
      <c r="H24" s="1441"/>
      <c r="I24" s="128">
        <f t="shared" si="2"/>
        <v>1633.2400000000002</v>
      </c>
    </row>
    <row r="25" spans="1:9" x14ac:dyDescent="0.25">
      <c r="B25" s="378">
        <f t="shared" si="1"/>
        <v>72</v>
      </c>
      <c r="C25" s="516"/>
      <c r="D25" s="1437"/>
      <c r="E25" s="1438"/>
      <c r="F25" s="1439">
        <f t="shared" si="0"/>
        <v>0</v>
      </c>
      <c r="G25" s="1440"/>
      <c r="H25" s="1441"/>
      <c r="I25" s="128">
        <f t="shared" si="2"/>
        <v>1633.2400000000002</v>
      </c>
    </row>
    <row r="26" spans="1:9" x14ac:dyDescent="0.25">
      <c r="B26" s="378">
        <f t="shared" si="1"/>
        <v>72</v>
      </c>
      <c r="C26" s="516"/>
      <c r="D26" s="1437"/>
      <c r="E26" s="1438"/>
      <c r="F26" s="1439">
        <f t="shared" si="0"/>
        <v>0</v>
      </c>
      <c r="G26" s="1442"/>
      <c r="H26" s="1441"/>
      <c r="I26" s="128">
        <f t="shared" si="2"/>
        <v>1633.2400000000002</v>
      </c>
    </row>
    <row r="27" spans="1:9" x14ac:dyDescent="0.25">
      <c r="B27" s="378">
        <f t="shared" si="1"/>
        <v>72</v>
      </c>
      <c r="C27" s="516"/>
      <c r="D27" s="1443"/>
      <c r="E27" s="1438"/>
      <c r="F27" s="1439">
        <f t="shared" si="0"/>
        <v>0</v>
      </c>
      <c r="G27" s="1444"/>
      <c r="H27" s="1445"/>
      <c r="I27" s="128">
        <f t="shared" si="2"/>
        <v>1633.2400000000002</v>
      </c>
    </row>
    <row r="28" spans="1:9" x14ac:dyDescent="0.25">
      <c r="B28" s="378">
        <f t="shared" si="1"/>
        <v>72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1633.2400000000002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35</v>
      </c>
      <c r="D32" s="102">
        <f>SUM(C8:C31)</f>
        <v>35</v>
      </c>
      <c r="E32" s="74"/>
      <c r="F32" s="102">
        <f>SUM(F8:F31)</f>
        <v>779.47</v>
      </c>
      <c r="G32" s="74"/>
      <c r="H32" s="74"/>
    </row>
    <row r="33" spans="1:8" x14ac:dyDescent="0.25">
      <c r="A33" s="74"/>
      <c r="B33" s="74"/>
      <c r="C33" s="74"/>
      <c r="D33" s="1218" t="s">
        <v>21</v>
      </c>
      <c r="E33" s="1219"/>
      <c r="F33" s="137">
        <f>E5-D32</f>
        <v>1976.56</v>
      </c>
      <c r="G33" s="74"/>
      <c r="H33" s="74"/>
    </row>
    <row r="34" spans="1:8" ht="15.75" thickBot="1" x14ac:dyDescent="0.3">
      <c r="A34" s="74"/>
      <c r="B34" s="74"/>
      <c r="C34" s="74"/>
      <c r="D34" s="1220" t="s">
        <v>4</v>
      </c>
      <c r="E34" s="1221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3" t="s">
        <v>87</v>
      </c>
      <c r="C4" s="99"/>
      <c r="D4" s="131"/>
      <c r="E4" s="85"/>
      <c r="F4" s="72"/>
      <c r="G4" s="224"/>
    </row>
    <row r="5" spans="1:9" x14ac:dyDescent="0.25">
      <c r="A5" s="1465"/>
      <c r="B5" s="156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18">
        <f>F4+F5+F6-C8</f>
        <v>0</v>
      </c>
      <c r="C8" s="611"/>
      <c r="D8" s="550"/>
      <c r="E8" s="568"/>
      <c r="F8" s="550">
        <f t="shared" ref="F8:F28" si="0">D8</f>
        <v>0</v>
      </c>
      <c r="G8" s="680"/>
      <c r="H8" s="552"/>
      <c r="I8" s="548">
        <f>E4+E5+E6-D8</f>
        <v>0</v>
      </c>
    </row>
    <row r="9" spans="1:9" x14ac:dyDescent="0.25">
      <c r="A9" s="74"/>
      <c r="B9" s="911">
        <f>B8-C9</f>
        <v>0</v>
      </c>
      <c r="C9" s="611"/>
      <c r="D9" s="550"/>
      <c r="E9" s="568"/>
      <c r="F9" s="550">
        <f t="shared" si="0"/>
        <v>0</v>
      </c>
      <c r="G9" s="680"/>
      <c r="H9" s="552"/>
      <c r="I9" s="548">
        <f>I8-D9</f>
        <v>0</v>
      </c>
    </row>
    <row r="10" spans="1:9" x14ac:dyDescent="0.25">
      <c r="A10" s="74"/>
      <c r="B10" s="911">
        <f t="shared" ref="B10:B26" si="1">B9-C10</f>
        <v>0</v>
      </c>
      <c r="C10" s="611"/>
      <c r="D10" s="550"/>
      <c r="E10" s="568"/>
      <c r="F10" s="550">
        <f t="shared" si="0"/>
        <v>0</v>
      </c>
      <c r="G10" s="564"/>
      <c r="H10" s="912"/>
      <c r="I10" s="548">
        <f t="shared" ref="I10:I28" si="2">I9-D10</f>
        <v>0</v>
      </c>
    </row>
    <row r="11" spans="1:9" x14ac:dyDescent="0.25">
      <c r="A11" s="54"/>
      <c r="B11" s="911">
        <f t="shared" si="1"/>
        <v>0</v>
      </c>
      <c r="C11" s="611"/>
      <c r="D11" s="550"/>
      <c r="E11" s="568"/>
      <c r="F11" s="550">
        <f t="shared" si="0"/>
        <v>0</v>
      </c>
      <c r="G11" s="564"/>
      <c r="H11" s="552"/>
      <c r="I11" s="548">
        <f t="shared" si="2"/>
        <v>0</v>
      </c>
    </row>
    <row r="12" spans="1:9" x14ac:dyDescent="0.25">
      <c r="A12" s="74"/>
      <c r="B12" s="911">
        <f t="shared" si="1"/>
        <v>0</v>
      </c>
      <c r="C12" s="611"/>
      <c r="D12" s="550"/>
      <c r="E12" s="568"/>
      <c r="F12" s="550">
        <f t="shared" si="0"/>
        <v>0</v>
      </c>
      <c r="G12" s="564"/>
      <c r="H12" s="552"/>
      <c r="I12" s="548">
        <f t="shared" si="2"/>
        <v>0</v>
      </c>
    </row>
    <row r="13" spans="1:9" x14ac:dyDescent="0.25">
      <c r="A13" s="74"/>
      <c r="B13" s="911">
        <f t="shared" si="1"/>
        <v>0</v>
      </c>
      <c r="C13" s="611"/>
      <c r="D13" s="550"/>
      <c r="E13" s="568"/>
      <c r="F13" s="550">
        <f t="shared" si="0"/>
        <v>0</v>
      </c>
      <c r="G13" s="564"/>
      <c r="H13" s="552"/>
      <c r="I13" s="548">
        <f t="shared" si="2"/>
        <v>0</v>
      </c>
    </row>
    <row r="14" spans="1:9" x14ac:dyDescent="0.25">
      <c r="B14" s="911">
        <f t="shared" si="1"/>
        <v>0</v>
      </c>
      <c r="C14" s="611"/>
      <c r="D14" s="550"/>
      <c r="E14" s="568"/>
      <c r="F14" s="550">
        <f t="shared" si="0"/>
        <v>0</v>
      </c>
      <c r="G14" s="564"/>
      <c r="H14" s="552"/>
      <c r="I14" s="548">
        <f t="shared" si="2"/>
        <v>0</v>
      </c>
    </row>
    <row r="15" spans="1:9" x14ac:dyDescent="0.25">
      <c r="B15" s="911">
        <f t="shared" si="1"/>
        <v>0</v>
      </c>
      <c r="C15" s="611"/>
      <c r="D15" s="550"/>
      <c r="E15" s="568"/>
      <c r="F15" s="550">
        <f t="shared" si="0"/>
        <v>0</v>
      </c>
      <c r="G15" s="564"/>
      <c r="H15" s="552"/>
      <c r="I15" s="548">
        <f t="shared" si="2"/>
        <v>0</v>
      </c>
    </row>
    <row r="16" spans="1:9" x14ac:dyDescent="0.25">
      <c r="B16" s="911">
        <f t="shared" si="1"/>
        <v>0</v>
      </c>
      <c r="C16" s="611"/>
      <c r="D16" s="550"/>
      <c r="E16" s="568"/>
      <c r="F16" s="550">
        <f t="shared" si="0"/>
        <v>0</v>
      </c>
      <c r="G16" s="564"/>
      <c r="H16" s="552"/>
      <c r="I16" s="548">
        <f t="shared" si="2"/>
        <v>0</v>
      </c>
    </row>
    <row r="17" spans="1:9" x14ac:dyDescent="0.25">
      <c r="B17" s="911">
        <f t="shared" si="1"/>
        <v>0</v>
      </c>
      <c r="C17" s="611"/>
      <c r="D17" s="553"/>
      <c r="E17" s="568"/>
      <c r="F17" s="550">
        <f t="shared" si="0"/>
        <v>0</v>
      </c>
      <c r="G17" s="564"/>
      <c r="H17" s="552"/>
      <c r="I17" s="548">
        <f t="shared" si="2"/>
        <v>0</v>
      </c>
    </row>
    <row r="18" spans="1:9" x14ac:dyDescent="0.25">
      <c r="B18" s="911">
        <f t="shared" si="1"/>
        <v>0</v>
      </c>
      <c r="C18" s="611"/>
      <c r="D18" s="550"/>
      <c r="E18" s="568"/>
      <c r="F18" s="550">
        <f t="shared" si="0"/>
        <v>0</v>
      </c>
      <c r="G18" s="564"/>
      <c r="H18" s="552"/>
      <c r="I18" s="548">
        <f t="shared" si="2"/>
        <v>0</v>
      </c>
    </row>
    <row r="19" spans="1:9" x14ac:dyDescent="0.25">
      <c r="B19" s="911">
        <f t="shared" si="1"/>
        <v>0</v>
      </c>
      <c r="C19" s="611"/>
      <c r="D19" s="550"/>
      <c r="E19" s="568"/>
      <c r="F19" s="550">
        <f t="shared" si="0"/>
        <v>0</v>
      </c>
      <c r="G19" s="564"/>
      <c r="H19" s="552"/>
      <c r="I19" s="548">
        <f t="shared" si="2"/>
        <v>0</v>
      </c>
    </row>
    <row r="20" spans="1:9" x14ac:dyDescent="0.25">
      <c r="B20" s="911">
        <f t="shared" si="1"/>
        <v>0</v>
      </c>
      <c r="C20" s="611"/>
      <c r="D20" s="550"/>
      <c r="E20" s="568"/>
      <c r="F20" s="550">
        <f t="shared" si="0"/>
        <v>0</v>
      </c>
      <c r="G20" s="564"/>
      <c r="H20" s="552"/>
      <c r="I20" s="548">
        <f t="shared" si="2"/>
        <v>0</v>
      </c>
    </row>
    <row r="21" spans="1:9" x14ac:dyDescent="0.25">
      <c r="B21" s="911">
        <f t="shared" si="1"/>
        <v>0</v>
      </c>
      <c r="C21" s="611"/>
      <c r="D21" s="550"/>
      <c r="E21" s="568"/>
      <c r="F21" s="550">
        <f t="shared" si="0"/>
        <v>0</v>
      </c>
      <c r="G21" s="564"/>
      <c r="H21" s="552"/>
      <c r="I21" s="548">
        <f t="shared" si="2"/>
        <v>0</v>
      </c>
    </row>
    <row r="22" spans="1:9" x14ac:dyDescent="0.25">
      <c r="B22" s="911">
        <f t="shared" si="1"/>
        <v>0</v>
      </c>
      <c r="C22" s="611"/>
      <c r="D22" s="550"/>
      <c r="E22" s="568"/>
      <c r="F22" s="550">
        <f t="shared" si="0"/>
        <v>0</v>
      </c>
      <c r="G22" s="564"/>
      <c r="H22" s="552"/>
      <c r="I22" s="548">
        <f t="shared" si="2"/>
        <v>0</v>
      </c>
    </row>
    <row r="23" spans="1:9" x14ac:dyDescent="0.25">
      <c r="B23" s="911">
        <f t="shared" si="1"/>
        <v>0</v>
      </c>
      <c r="C23" s="611"/>
      <c r="D23" s="550"/>
      <c r="E23" s="568"/>
      <c r="F23" s="550">
        <f t="shared" si="0"/>
        <v>0</v>
      </c>
      <c r="G23" s="564"/>
      <c r="H23" s="552"/>
      <c r="I23" s="548">
        <f t="shared" si="2"/>
        <v>0</v>
      </c>
    </row>
    <row r="24" spans="1:9" x14ac:dyDescent="0.25">
      <c r="B24" s="911">
        <f t="shared" si="1"/>
        <v>0</v>
      </c>
      <c r="C24" s="611"/>
      <c r="D24" s="550"/>
      <c r="E24" s="568"/>
      <c r="F24" s="550">
        <f t="shared" si="0"/>
        <v>0</v>
      </c>
      <c r="G24" s="680"/>
      <c r="H24" s="552"/>
      <c r="I24" s="548">
        <f t="shared" si="2"/>
        <v>0</v>
      </c>
    </row>
    <row r="25" spans="1:9" x14ac:dyDescent="0.25">
      <c r="B25" s="911">
        <f t="shared" si="1"/>
        <v>0</v>
      </c>
      <c r="C25" s="611"/>
      <c r="D25" s="550"/>
      <c r="E25" s="568"/>
      <c r="F25" s="550">
        <f t="shared" si="0"/>
        <v>0</v>
      </c>
      <c r="G25" s="680"/>
      <c r="H25" s="552"/>
      <c r="I25" s="548">
        <f t="shared" si="2"/>
        <v>0</v>
      </c>
    </row>
    <row r="26" spans="1:9" x14ac:dyDescent="0.25">
      <c r="B26" s="911">
        <f t="shared" si="1"/>
        <v>0</v>
      </c>
      <c r="C26" s="611"/>
      <c r="D26" s="550"/>
      <c r="E26" s="568"/>
      <c r="F26" s="550">
        <f t="shared" si="0"/>
        <v>0</v>
      </c>
      <c r="G26" s="680"/>
      <c r="H26" s="552"/>
      <c r="I26" s="548">
        <f t="shared" si="2"/>
        <v>0</v>
      </c>
    </row>
    <row r="27" spans="1:9" x14ac:dyDescent="0.25">
      <c r="B27" s="911"/>
      <c r="C27" s="611"/>
      <c r="D27" s="550"/>
      <c r="E27" s="568"/>
      <c r="F27" s="550">
        <f t="shared" si="0"/>
        <v>0</v>
      </c>
      <c r="G27" s="680"/>
      <c r="H27" s="913"/>
      <c r="I27" s="548">
        <f t="shared" si="2"/>
        <v>0</v>
      </c>
    </row>
    <row r="28" spans="1:9" x14ac:dyDescent="0.25">
      <c r="B28" s="819"/>
      <c r="C28" s="611"/>
      <c r="D28" s="550"/>
      <c r="E28" s="568"/>
      <c r="F28" s="550">
        <f t="shared" si="0"/>
        <v>0</v>
      </c>
      <c r="G28" s="680"/>
      <c r="H28" s="913"/>
      <c r="I28" s="548">
        <f t="shared" si="2"/>
        <v>0</v>
      </c>
    </row>
    <row r="29" spans="1:9" x14ac:dyDescent="0.25">
      <c r="B29" s="819"/>
      <c r="C29" s="611"/>
      <c r="D29" s="550"/>
      <c r="E29" s="568"/>
      <c r="F29" s="820"/>
      <c r="G29" s="914"/>
      <c r="H29" s="913"/>
      <c r="I29" s="582"/>
    </row>
    <row r="30" spans="1:9" x14ac:dyDescent="0.25">
      <c r="B30" s="2"/>
      <c r="C30" s="15"/>
      <c r="D30" s="6"/>
      <c r="E30" s="608"/>
      <c r="F30" s="6"/>
    </row>
    <row r="31" spans="1:9" ht="15.75" thickBot="1" x14ac:dyDescent="0.3">
      <c r="B31" s="73"/>
      <c r="C31" s="86"/>
      <c r="D31" s="75"/>
      <c r="E31" s="6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3" t="s">
        <v>187</v>
      </c>
      <c r="C4" s="124"/>
      <c r="D4" s="131"/>
      <c r="E4" s="85"/>
      <c r="F4" s="1209"/>
      <c r="G4" s="1237"/>
    </row>
    <row r="5" spans="1:9" x14ac:dyDescent="0.25">
      <c r="A5" s="74" t="s">
        <v>52</v>
      </c>
      <c r="B5" s="1564"/>
      <c r="C5" s="360"/>
      <c r="D5" s="131"/>
      <c r="E5" s="85"/>
      <c r="F5" s="1209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1209"/>
      <c r="G6" s="1209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0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0</v>
      </c>
    </row>
    <row r="9" spans="1:9" x14ac:dyDescent="0.25">
      <c r="A9" s="74"/>
      <c r="B9" s="707">
        <f>B8-C9</f>
        <v>0</v>
      </c>
      <c r="C9" s="933"/>
      <c r="D9" s="587"/>
      <c r="E9" s="566"/>
      <c r="F9" s="550">
        <f t="shared" si="0"/>
        <v>0</v>
      </c>
      <c r="G9" s="912"/>
      <c r="H9" s="230"/>
      <c r="I9" s="548">
        <f>I8-F9</f>
        <v>0</v>
      </c>
    </row>
    <row r="10" spans="1:9" x14ac:dyDescent="0.25">
      <c r="A10" s="74"/>
      <c r="B10" s="707">
        <f t="shared" ref="B10:B28" si="1">B9-C10</f>
        <v>0</v>
      </c>
      <c r="C10" s="934"/>
      <c r="D10" s="587"/>
      <c r="E10" s="566"/>
      <c r="F10" s="550">
        <f t="shared" si="0"/>
        <v>0</v>
      </c>
      <c r="G10" s="912"/>
      <c r="H10" s="230"/>
      <c r="I10" s="548">
        <f t="shared" ref="I10:I28" si="2">I9-F10</f>
        <v>0</v>
      </c>
    </row>
    <row r="11" spans="1:9" x14ac:dyDescent="0.25">
      <c r="A11" s="54"/>
      <c r="B11" s="707">
        <f t="shared" si="1"/>
        <v>0</v>
      </c>
      <c r="C11" s="934"/>
      <c r="D11" s="587"/>
      <c r="E11" s="566"/>
      <c r="F11" s="550">
        <f t="shared" si="0"/>
        <v>0</v>
      </c>
      <c r="G11" s="912"/>
      <c r="H11" s="230"/>
      <c r="I11" s="548">
        <f t="shared" si="2"/>
        <v>0</v>
      </c>
    </row>
    <row r="12" spans="1:9" x14ac:dyDescent="0.25">
      <c r="A12" s="74"/>
      <c r="B12" s="707">
        <f t="shared" si="1"/>
        <v>0</v>
      </c>
      <c r="C12" s="934"/>
      <c r="D12" s="587"/>
      <c r="E12" s="566"/>
      <c r="F12" s="550">
        <f t="shared" si="0"/>
        <v>0</v>
      </c>
      <c r="G12" s="912"/>
      <c r="H12" s="230"/>
      <c r="I12" s="548">
        <f t="shared" si="2"/>
        <v>0</v>
      </c>
    </row>
    <row r="13" spans="1:9" x14ac:dyDescent="0.25">
      <c r="A13" s="74"/>
      <c r="B13" s="707">
        <f t="shared" si="1"/>
        <v>0</v>
      </c>
      <c r="C13" s="934"/>
      <c r="D13" s="587"/>
      <c r="E13" s="566"/>
      <c r="F13" s="550">
        <f t="shared" si="0"/>
        <v>0</v>
      </c>
      <c r="G13" s="912"/>
      <c r="H13" s="230"/>
      <c r="I13" s="548">
        <f t="shared" si="2"/>
        <v>0</v>
      </c>
    </row>
    <row r="14" spans="1:9" x14ac:dyDescent="0.25">
      <c r="B14" s="707">
        <f t="shared" si="1"/>
        <v>0</v>
      </c>
      <c r="C14" s="934"/>
      <c r="D14" s="587"/>
      <c r="E14" s="566"/>
      <c r="F14" s="550">
        <f t="shared" si="0"/>
        <v>0</v>
      </c>
      <c r="G14" s="912"/>
      <c r="H14" s="230"/>
      <c r="I14" s="548">
        <f t="shared" si="2"/>
        <v>0</v>
      </c>
    </row>
    <row r="15" spans="1:9" x14ac:dyDescent="0.25">
      <c r="B15" s="707">
        <f t="shared" si="1"/>
        <v>0</v>
      </c>
      <c r="C15" s="934"/>
      <c r="D15" s="587"/>
      <c r="E15" s="566"/>
      <c r="F15" s="550">
        <f t="shared" si="0"/>
        <v>0</v>
      </c>
      <c r="G15" s="912"/>
      <c r="H15" s="230"/>
      <c r="I15" s="548">
        <f t="shared" si="2"/>
        <v>0</v>
      </c>
    </row>
    <row r="16" spans="1:9" x14ac:dyDescent="0.25">
      <c r="B16" s="707">
        <f t="shared" si="1"/>
        <v>0</v>
      </c>
      <c r="C16" s="934"/>
      <c r="D16" s="587"/>
      <c r="E16" s="566"/>
      <c r="F16" s="550">
        <f t="shared" si="0"/>
        <v>0</v>
      </c>
      <c r="G16" s="912"/>
      <c r="H16" s="230"/>
      <c r="I16" s="548">
        <f t="shared" si="2"/>
        <v>0</v>
      </c>
    </row>
    <row r="17" spans="1:9" x14ac:dyDescent="0.25">
      <c r="B17" s="707">
        <f t="shared" si="1"/>
        <v>0</v>
      </c>
      <c r="C17" s="934"/>
      <c r="D17" s="587"/>
      <c r="E17" s="566"/>
      <c r="F17" s="550">
        <f t="shared" si="0"/>
        <v>0</v>
      </c>
      <c r="G17" s="912"/>
      <c r="H17" s="230"/>
      <c r="I17" s="548">
        <f t="shared" si="2"/>
        <v>0</v>
      </c>
    </row>
    <row r="18" spans="1:9" x14ac:dyDescent="0.25">
      <c r="B18" s="707">
        <f t="shared" si="1"/>
        <v>0</v>
      </c>
      <c r="C18" s="934"/>
      <c r="D18" s="587"/>
      <c r="E18" s="566"/>
      <c r="F18" s="550">
        <f t="shared" si="0"/>
        <v>0</v>
      </c>
      <c r="G18" s="912"/>
      <c r="H18" s="230"/>
      <c r="I18" s="548">
        <f t="shared" si="2"/>
        <v>0</v>
      </c>
    </row>
    <row r="19" spans="1:9" x14ac:dyDescent="0.25">
      <c r="B19" s="707">
        <f t="shared" si="1"/>
        <v>0</v>
      </c>
      <c r="C19" s="934"/>
      <c r="D19" s="587"/>
      <c r="E19" s="566"/>
      <c r="F19" s="550">
        <f t="shared" si="0"/>
        <v>0</v>
      </c>
      <c r="G19" s="912"/>
      <c r="H19" s="230"/>
      <c r="I19" s="548">
        <f t="shared" si="2"/>
        <v>0</v>
      </c>
    </row>
    <row r="20" spans="1:9" x14ac:dyDescent="0.25">
      <c r="B20" s="707">
        <f t="shared" si="1"/>
        <v>0</v>
      </c>
      <c r="C20" s="934"/>
      <c r="D20" s="587"/>
      <c r="E20" s="566"/>
      <c r="F20" s="550">
        <f t="shared" si="0"/>
        <v>0</v>
      </c>
      <c r="G20" s="912"/>
      <c r="H20" s="230"/>
      <c r="I20" s="548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44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45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233" t="s">
        <v>21</v>
      </c>
      <c r="E33" s="1234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235" t="s">
        <v>4</v>
      </c>
      <c r="E34" s="1236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75" t="s">
        <v>319</v>
      </c>
      <c r="B1" s="1475"/>
      <c r="C1" s="1475"/>
      <c r="D1" s="1475"/>
      <c r="E1" s="1475"/>
      <c r="F1" s="1475"/>
      <c r="G1" s="147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550" t="s">
        <v>96</v>
      </c>
      <c r="B5" s="1565" t="s">
        <v>149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</row>
    <row r="6" spans="1:11" ht="17.25" customHeight="1" thickTop="1" thickBot="1" x14ac:dyDescent="0.3">
      <c r="A6" s="1551"/>
      <c r="B6" s="1566"/>
      <c r="C6" s="212">
        <v>112</v>
      </c>
      <c r="D6" s="114">
        <v>45164</v>
      </c>
      <c r="E6" s="140">
        <v>593.83000000000004</v>
      </c>
      <c r="F6" s="227">
        <v>25</v>
      </c>
      <c r="I6" s="1535" t="s">
        <v>3</v>
      </c>
      <c r="J6" s="153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6"/>
      <c r="J7" s="1531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3">
        <f t="shared" ref="F8:F13" si="0">D8</f>
        <v>49.01</v>
      </c>
      <c r="G8" s="551" t="s">
        <v>238</v>
      </c>
      <c r="H8" s="565">
        <v>112</v>
      </c>
      <c r="I8" s="696">
        <f>E5+E4-F8+E6</f>
        <v>1160.74</v>
      </c>
      <c r="J8" s="706">
        <f>F4+F5+F6-C8</f>
        <v>48</v>
      </c>
      <c r="K8" s="582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3">
        <f t="shared" si="0"/>
        <v>52.42</v>
      </c>
      <c r="G9" s="551" t="s">
        <v>249</v>
      </c>
      <c r="H9" s="565">
        <v>112</v>
      </c>
      <c r="I9" s="696">
        <f>I8-F9</f>
        <v>1108.32</v>
      </c>
      <c r="J9" s="706">
        <f>J8-C9</f>
        <v>46</v>
      </c>
      <c r="K9" s="582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3">
        <f t="shared" si="0"/>
        <v>243.75</v>
      </c>
      <c r="G10" s="551" t="s">
        <v>251</v>
      </c>
      <c r="H10" s="565">
        <v>114</v>
      </c>
      <c r="I10" s="696">
        <f t="shared" ref="I10:I28" si="1">I9-F10</f>
        <v>864.56999999999994</v>
      </c>
      <c r="J10" s="706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0">
        <v>45164</v>
      </c>
      <c r="F11" s="553">
        <f t="shared" si="0"/>
        <v>48.36</v>
      </c>
      <c r="G11" s="551" t="s">
        <v>268</v>
      </c>
      <c r="H11" s="565">
        <v>112</v>
      </c>
      <c r="I11" s="696">
        <f t="shared" si="1"/>
        <v>816.20999999999992</v>
      </c>
      <c r="J11" s="706">
        <f t="shared" si="2"/>
        <v>34</v>
      </c>
      <c r="K11" s="582"/>
    </row>
    <row r="12" spans="1:11" x14ac:dyDescent="0.25">
      <c r="A12" s="1127"/>
      <c r="B12" s="82"/>
      <c r="C12" s="15">
        <v>2</v>
      </c>
      <c r="D12" s="168">
        <v>44.2</v>
      </c>
      <c r="E12" s="630">
        <v>45164</v>
      </c>
      <c r="F12" s="553">
        <f t="shared" si="0"/>
        <v>44.2</v>
      </c>
      <c r="G12" s="551" t="s">
        <v>269</v>
      </c>
      <c r="H12" s="565">
        <v>114</v>
      </c>
      <c r="I12" s="696">
        <f t="shared" si="1"/>
        <v>772.00999999999988</v>
      </c>
      <c r="J12" s="706">
        <f t="shared" si="2"/>
        <v>32</v>
      </c>
      <c r="K12" s="582"/>
    </row>
    <row r="13" spans="1:11" x14ac:dyDescent="0.25">
      <c r="A13" s="1127"/>
      <c r="B13" s="82"/>
      <c r="C13" s="15">
        <v>1</v>
      </c>
      <c r="D13" s="168">
        <v>26.16</v>
      </c>
      <c r="E13" s="627">
        <v>45168</v>
      </c>
      <c r="F13" s="553">
        <f t="shared" si="0"/>
        <v>26.16</v>
      </c>
      <c r="G13" s="551" t="s">
        <v>282</v>
      </c>
      <c r="H13" s="565">
        <v>114</v>
      </c>
      <c r="I13" s="696">
        <f t="shared" si="1"/>
        <v>745.84999999999991</v>
      </c>
      <c r="J13" s="706">
        <f t="shared" si="2"/>
        <v>31</v>
      </c>
      <c r="K13" s="582"/>
    </row>
    <row r="14" spans="1:11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24">
        <f t="shared" si="1"/>
        <v>745.84999999999991</v>
      </c>
      <c r="J14" s="625">
        <f t="shared" si="2"/>
        <v>31</v>
      </c>
      <c r="K14" s="582"/>
    </row>
    <row r="15" spans="1:11" x14ac:dyDescent="0.25">
      <c r="B15" s="82"/>
      <c r="C15" s="15"/>
      <c r="D15" s="1429">
        <v>0</v>
      </c>
      <c r="E15" s="1388"/>
      <c r="F15" s="1380">
        <f>D15</f>
        <v>0</v>
      </c>
      <c r="G15" s="1079"/>
      <c r="H15" s="1430"/>
      <c r="I15" s="696">
        <f t="shared" si="1"/>
        <v>745.84999999999991</v>
      </c>
      <c r="J15" s="706">
        <f t="shared" si="2"/>
        <v>31</v>
      </c>
      <c r="K15" s="582"/>
    </row>
    <row r="16" spans="1:11" x14ac:dyDescent="0.25">
      <c r="A16" s="80"/>
      <c r="B16" s="82"/>
      <c r="C16" s="15"/>
      <c r="D16" s="1429">
        <v>0</v>
      </c>
      <c r="E16" s="1446"/>
      <c r="F16" s="1380">
        <f>D16</f>
        <v>0</v>
      </c>
      <c r="G16" s="1079"/>
      <c r="H16" s="1430"/>
      <c r="I16" s="696">
        <f t="shared" si="1"/>
        <v>745.84999999999991</v>
      </c>
      <c r="J16" s="706">
        <f t="shared" si="2"/>
        <v>31</v>
      </c>
      <c r="K16" s="582"/>
    </row>
    <row r="17" spans="1:11" x14ac:dyDescent="0.25">
      <c r="A17" s="82"/>
      <c r="B17" s="82"/>
      <c r="C17" s="15"/>
      <c r="D17" s="1429">
        <v>0</v>
      </c>
      <c r="E17" s="1446"/>
      <c r="F17" s="1380">
        <f t="shared" ref="F17:F29" si="3">D17</f>
        <v>0</v>
      </c>
      <c r="G17" s="1431"/>
      <c r="H17" s="1430"/>
      <c r="I17" s="696">
        <f t="shared" si="1"/>
        <v>745.84999999999991</v>
      </c>
      <c r="J17" s="706">
        <f t="shared" si="2"/>
        <v>31</v>
      </c>
      <c r="K17" s="582"/>
    </row>
    <row r="18" spans="1:11" x14ac:dyDescent="0.25">
      <c r="A18" s="2"/>
      <c r="B18" s="82"/>
      <c r="C18" s="15"/>
      <c r="D18" s="1429">
        <v>0</v>
      </c>
      <c r="E18" s="1446"/>
      <c r="F18" s="1380">
        <f t="shared" si="3"/>
        <v>0</v>
      </c>
      <c r="G18" s="1079"/>
      <c r="H18" s="1430"/>
      <c r="I18" s="696">
        <f t="shared" si="1"/>
        <v>745.84999999999991</v>
      </c>
      <c r="J18" s="706">
        <f t="shared" si="2"/>
        <v>31</v>
      </c>
      <c r="K18" s="582"/>
    </row>
    <row r="19" spans="1:11" x14ac:dyDescent="0.25">
      <c r="A19" s="2"/>
      <c r="B19" s="82"/>
      <c r="C19" s="15"/>
      <c r="D19" s="1429">
        <v>0</v>
      </c>
      <c r="E19" s="1446"/>
      <c r="F19" s="1380">
        <f t="shared" si="3"/>
        <v>0</v>
      </c>
      <c r="G19" s="1079"/>
      <c r="H19" s="1430"/>
      <c r="I19" s="696">
        <f t="shared" si="1"/>
        <v>745.84999999999991</v>
      </c>
      <c r="J19" s="706">
        <f t="shared" si="2"/>
        <v>31</v>
      </c>
      <c r="K19" s="582"/>
    </row>
    <row r="20" spans="1:11" x14ac:dyDescent="0.25">
      <c r="A20" s="2"/>
      <c r="B20" s="82"/>
      <c r="C20" s="15"/>
      <c r="D20" s="1429">
        <v>0</v>
      </c>
      <c r="E20" s="1389"/>
      <c r="F20" s="1375">
        <f t="shared" si="3"/>
        <v>0</v>
      </c>
      <c r="G20" s="1377"/>
      <c r="H20" s="1432"/>
      <c r="I20" s="197">
        <f t="shared" si="1"/>
        <v>745.84999999999991</v>
      </c>
      <c r="J20" s="123">
        <f t="shared" si="2"/>
        <v>31</v>
      </c>
    </row>
    <row r="21" spans="1:11" x14ac:dyDescent="0.25">
      <c r="A21" s="2"/>
      <c r="B21" s="82"/>
      <c r="C21" s="15"/>
      <c r="D21" s="1429">
        <v>0</v>
      </c>
      <c r="E21" s="1389"/>
      <c r="F21" s="1375">
        <f t="shared" si="3"/>
        <v>0</v>
      </c>
      <c r="G21" s="1377"/>
      <c r="H21" s="1432"/>
      <c r="I21" s="197">
        <f t="shared" si="1"/>
        <v>745.84999999999991</v>
      </c>
      <c r="J21" s="123">
        <f t="shared" si="2"/>
        <v>31</v>
      </c>
    </row>
    <row r="22" spans="1:11" x14ac:dyDescent="0.25">
      <c r="A22" s="2"/>
      <c r="B22" s="82"/>
      <c r="C22" s="15"/>
      <c r="D22" s="1429">
        <v>0</v>
      </c>
      <c r="E22" s="1389"/>
      <c r="F22" s="1375">
        <f t="shared" si="3"/>
        <v>0</v>
      </c>
      <c r="G22" s="1377"/>
      <c r="H22" s="1432"/>
      <c r="I22" s="197">
        <f t="shared" si="1"/>
        <v>745.84999999999991</v>
      </c>
      <c r="J22" s="123">
        <f t="shared" si="2"/>
        <v>31</v>
      </c>
    </row>
    <row r="23" spans="1:11" x14ac:dyDescent="0.25">
      <c r="A23" s="2"/>
      <c r="B23" s="82"/>
      <c r="C23" s="15"/>
      <c r="D23" s="1429">
        <v>0</v>
      </c>
      <c r="E23" s="1389"/>
      <c r="F23" s="1375">
        <f t="shared" si="3"/>
        <v>0</v>
      </c>
      <c r="G23" s="1377"/>
      <c r="H23" s="1432"/>
      <c r="I23" s="197">
        <f t="shared" si="1"/>
        <v>745.84999999999991</v>
      </c>
      <c r="J23" s="123">
        <f t="shared" si="2"/>
        <v>31</v>
      </c>
    </row>
    <row r="24" spans="1:11" x14ac:dyDescent="0.25">
      <c r="A24" s="2"/>
      <c r="B24" s="82"/>
      <c r="C24" s="15"/>
      <c r="D24" s="1429">
        <v>0</v>
      </c>
      <c r="E24" s="1433"/>
      <c r="F24" s="1375">
        <f t="shared" si="3"/>
        <v>0</v>
      </c>
      <c r="G24" s="1377"/>
      <c r="H24" s="1432"/>
      <c r="I24" s="197">
        <f t="shared" si="1"/>
        <v>745.84999999999991</v>
      </c>
      <c r="J24" s="123">
        <f t="shared" si="2"/>
        <v>31</v>
      </c>
    </row>
    <row r="25" spans="1:11" x14ac:dyDescent="0.25">
      <c r="A25" s="2"/>
      <c r="B25" s="82"/>
      <c r="C25" s="15"/>
      <c r="D25" s="1429">
        <v>0</v>
      </c>
      <c r="E25" s="1433"/>
      <c r="F25" s="1375">
        <f t="shared" si="3"/>
        <v>0</v>
      </c>
      <c r="G25" s="1377"/>
      <c r="H25" s="1432"/>
      <c r="I25" s="197">
        <f t="shared" si="1"/>
        <v>745.84999999999991</v>
      </c>
      <c r="J25" s="123">
        <f t="shared" si="2"/>
        <v>31</v>
      </c>
    </row>
    <row r="26" spans="1:11" x14ac:dyDescent="0.25">
      <c r="A26" s="2"/>
      <c r="B26" s="82"/>
      <c r="C26" s="15"/>
      <c r="D26" s="1429">
        <v>0</v>
      </c>
      <c r="E26" s="1412"/>
      <c r="F26" s="1375">
        <f t="shared" si="3"/>
        <v>0</v>
      </c>
      <c r="G26" s="1377"/>
      <c r="H26" s="1378"/>
      <c r="I26" s="197">
        <f t="shared" si="1"/>
        <v>745.84999999999991</v>
      </c>
      <c r="J26" s="123">
        <f t="shared" si="2"/>
        <v>31</v>
      </c>
    </row>
    <row r="27" spans="1:11" x14ac:dyDescent="0.25">
      <c r="A27" s="2"/>
      <c r="B27" s="82"/>
      <c r="C27" s="15"/>
      <c r="D27" s="1429">
        <v>0</v>
      </c>
      <c r="E27" s="1412"/>
      <c r="F27" s="1375">
        <f t="shared" si="3"/>
        <v>0</v>
      </c>
      <c r="G27" s="1377"/>
      <c r="H27" s="1378"/>
      <c r="I27" s="197">
        <f t="shared" si="1"/>
        <v>745.84999999999991</v>
      </c>
      <c r="J27" s="123">
        <f t="shared" si="2"/>
        <v>31</v>
      </c>
    </row>
    <row r="28" spans="1:11" x14ac:dyDescent="0.25">
      <c r="A28" s="2"/>
      <c r="B28" s="82"/>
      <c r="C28" s="15"/>
      <c r="D28" s="1429">
        <v>0</v>
      </c>
      <c r="E28" s="1412"/>
      <c r="F28" s="1375">
        <f t="shared" si="3"/>
        <v>0</v>
      </c>
      <c r="G28" s="1377"/>
      <c r="H28" s="1378"/>
      <c r="I28" s="197">
        <f t="shared" si="1"/>
        <v>745.84999999999991</v>
      </c>
      <c r="J28" s="123">
        <f t="shared" si="2"/>
        <v>31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27"/>
    </row>
    <row r="30" spans="1:1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27"/>
    </row>
    <row r="31" spans="1:11" ht="15.75" thickBot="1" x14ac:dyDescent="0.3">
      <c r="A31" s="51"/>
      <c r="D31" s="110" t="s">
        <v>4</v>
      </c>
      <c r="E31" s="67">
        <f>F4+F5+F6-+C30</f>
        <v>31</v>
      </c>
      <c r="J31" s="1127"/>
    </row>
    <row r="32" spans="1:11" ht="15.75" thickBot="1" x14ac:dyDescent="0.3">
      <c r="A32" s="115"/>
    </row>
    <row r="33" spans="1:5" ht="16.5" thickTop="1" thickBot="1" x14ac:dyDescent="0.3">
      <c r="A33" s="47"/>
      <c r="C33" s="1512" t="s">
        <v>11</v>
      </c>
      <c r="D33" s="1513"/>
      <c r="E33" s="141">
        <f>E5+E4+E6+-F30</f>
        <v>745.84999999999991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3" t="s">
        <v>82</v>
      </c>
      <c r="C4" s="99"/>
      <c r="D4" s="131"/>
      <c r="E4" s="85"/>
      <c r="F4" s="72"/>
      <c r="G4" s="224"/>
    </row>
    <row r="5" spans="1:9" x14ac:dyDescent="0.25">
      <c r="A5" s="1470"/>
      <c r="B5" s="156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70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67" t="s">
        <v>83</v>
      </c>
      <c r="C4" s="99"/>
      <c r="D4" s="131"/>
      <c r="E4" s="85"/>
      <c r="F4" s="72"/>
      <c r="G4" s="224"/>
    </row>
    <row r="5" spans="1:10" x14ac:dyDescent="0.25">
      <c r="A5" s="1470"/>
      <c r="B5" s="156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70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18">
        <f>F5-C8</f>
        <v>0</v>
      </c>
      <c r="C8" s="611"/>
      <c r="D8" s="550"/>
      <c r="E8" s="627"/>
      <c r="F8" s="550">
        <f t="shared" ref="F8:F28" si="0">D8</f>
        <v>0</v>
      </c>
      <c r="G8" s="680"/>
      <c r="H8" s="552"/>
      <c r="I8" s="548">
        <f>E4+E5+E6-D8</f>
        <v>0</v>
      </c>
      <c r="J8" s="582"/>
    </row>
    <row r="9" spans="1:10" x14ac:dyDescent="0.25">
      <c r="A9" s="74"/>
      <c r="B9" s="819">
        <f>B8-C9</f>
        <v>0</v>
      </c>
      <c r="C9" s="611"/>
      <c r="D9" s="550"/>
      <c r="E9" s="627"/>
      <c r="F9" s="550">
        <f t="shared" si="0"/>
        <v>0</v>
      </c>
      <c r="G9" s="680"/>
      <c r="H9" s="552"/>
      <c r="I9" s="548">
        <f>I8-D9</f>
        <v>0</v>
      </c>
      <c r="J9" s="582"/>
    </row>
    <row r="10" spans="1:10" x14ac:dyDescent="0.25">
      <c r="A10" s="74"/>
      <c r="B10" s="819">
        <f t="shared" ref="B10:B28" si="1">B9-C10</f>
        <v>0</v>
      </c>
      <c r="C10" s="611"/>
      <c r="D10" s="550"/>
      <c r="E10" s="627"/>
      <c r="F10" s="550">
        <f t="shared" si="0"/>
        <v>0</v>
      </c>
      <c r="G10" s="680"/>
      <c r="H10" s="552"/>
      <c r="I10" s="548">
        <f t="shared" ref="I10:I27" si="2">I9-D10</f>
        <v>0</v>
      </c>
      <c r="J10" s="582"/>
    </row>
    <row r="11" spans="1:10" x14ac:dyDescent="0.25">
      <c r="A11" s="54"/>
      <c r="B11" s="819">
        <f t="shared" si="1"/>
        <v>0</v>
      </c>
      <c r="C11" s="611"/>
      <c r="D11" s="550"/>
      <c r="E11" s="627"/>
      <c r="F11" s="550">
        <f t="shared" si="0"/>
        <v>0</v>
      </c>
      <c r="G11" s="680"/>
      <c r="H11" s="552"/>
      <c r="I11" s="548">
        <f t="shared" si="2"/>
        <v>0</v>
      </c>
      <c r="J11" s="582"/>
    </row>
    <row r="12" spans="1:10" x14ac:dyDescent="0.25">
      <c r="A12" s="74"/>
      <c r="B12" s="819">
        <f t="shared" si="1"/>
        <v>0</v>
      </c>
      <c r="C12" s="611"/>
      <c r="D12" s="550"/>
      <c r="E12" s="627"/>
      <c r="F12" s="550">
        <f t="shared" si="0"/>
        <v>0</v>
      </c>
      <c r="G12" s="680"/>
      <c r="H12" s="552"/>
      <c r="I12" s="548">
        <f t="shared" si="2"/>
        <v>0</v>
      </c>
      <c r="J12" s="582"/>
    </row>
    <row r="13" spans="1:10" x14ac:dyDescent="0.25">
      <c r="A13" s="74"/>
      <c r="B13" s="819">
        <f t="shared" si="1"/>
        <v>0</v>
      </c>
      <c r="C13" s="611"/>
      <c r="D13" s="550"/>
      <c r="E13" s="627"/>
      <c r="F13" s="550">
        <f t="shared" si="0"/>
        <v>0</v>
      </c>
      <c r="G13" s="680"/>
      <c r="H13" s="552"/>
      <c r="I13" s="548">
        <f t="shared" si="2"/>
        <v>0</v>
      </c>
      <c r="J13" s="582"/>
    </row>
    <row r="14" spans="1:10" x14ac:dyDescent="0.25">
      <c r="B14" s="819">
        <f t="shared" si="1"/>
        <v>0</v>
      </c>
      <c r="C14" s="611"/>
      <c r="D14" s="550"/>
      <c r="E14" s="627"/>
      <c r="F14" s="550">
        <f t="shared" si="0"/>
        <v>0</v>
      </c>
      <c r="G14" s="680"/>
      <c r="H14" s="552"/>
      <c r="I14" s="548">
        <f t="shared" si="2"/>
        <v>0</v>
      </c>
      <c r="J14" s="582"/>
    </row>
    <row r="15" spans="1:10" x14ac:dyDescent="0.25">
      <c r="B15" s="819">
        <f t="shared" si="1"/>
        <v>0</v>
      </c>
      <c r="C15" s="611"/>
      <c r="D15" s="550"/>
      <c r="E15" s="627"/>
      <c r="F15" s="550">
        <f t="shared" si="0"/>
        <v>0</v>
      </c>
      <c r="G15" s="680"/>
      <c r="H15" s="552"/>
      <c r="I15" s="548">
        <f t="shared" si="2"/>
        <v>0</v>
      </c>
      <c r="J15" s="582"/>
    </row>
    <row r="16" spans="1:10" x14ac:dyDescent="0.25">
      <c r="B16" s="819">
        <f t="shared" si="1"/>
        <v>0</v>
      </c>
      <c r="C16" s="611"/>
      <c r="D16" s="550"/>
      <c r="E16" s="627"/>
      <c r="F16" s="550">
        <f t="shared" si="0"/>
        <v>0</v>
      </c>
      <c r="G16" s="680"/>
      <c r="H16" s="552"/>
      <c r="I16" s="548">
        <f t="shared" si="2"/>
        <v>0</v>
      </c>
      <c r="J16" s="582"/>
    </row>
    <row r="17" spans="1:10" x14ac:dyDescent="0.25">
      <c r="B17" s="819">
        <f t="shared" si="1"/>
        <v>0</v>
      </c>
      <c r="C17" s="611"/>
      <c r="D17" s="553"/>
      <c r="E17" s="627"/>
      <c r="F17" s="550">
        <f t="shared" si="0"/>
        <v>0</v>
      </c>
      <c r="G17" s="680"/>
      <c r="H17" s="552"/>
      <c r="I17" s="548">
        <f t="shared" si="2"/>
        <v>0</v>
      </c>
      <c r="J17" s="582"/>
    </row>
    <row r="18" spans="1:10" x14ac:dyDescent="0.25">
      <c r="B18" s="819">
        <f t="shared" si="1"/>
        <v>0</v>
      </c>
      <c r="C18" s="611"/>
      <c r="D18" s="550"/>
      <c r="E18" s="627"/>
      <c r="F18" s="550">
        <f t="shared" si="0"/>
        <v>0</v>
      </c>
      <c r="G18" s="680"/>
      <c r="H18" s="552"/>
      <c r="I18" s="548">
        <f t="shared" si="2"/>
        <v>0</v>
      </c>
      <c r="J18" s="582"/>
    </row>
    <row r="19" spans="1:10" x14ac:dyDescent="0.25">
      <c r="B19" s="819">
        <f t="shared" si="1"/>
        <v>0</v>
      </c>
      <c r="C19" s="611"/>
      <c r="D19" s="550"/>
      <c r="E19" s="627"/>
      <c r="F19" s="550">
        <f t="shared" si="0"/>
        <v>0</v>
      </c>
      <c r="G19" s="680"/>
      <c r="H19" s="552"/>
      <c r="I19" s="548">
        <f t="shared" si="2"/>
        <v>0</v>
      </c>
      <c r="J19" s="582"/>
    </row>
    <row r="20" spans="1:10" x14ac:dyDescent="0.25">
      <c r="B20" s="819">
        <f t="shared" si="1"/>
        <v>0</v>
      </c>
      <c r="C20" s="611"/>
      <c r="D20" s="550"/>
      <c r="E20" s="627"/>
      <c r="F20" s="550">
        <f t="shared" si="0"/>
        <v>0</v>
      </c>
      <c r="G20" s="680"/>
      <c r="H20" s="552"/>
      <c r="I20" s="548">
        <f t="shared" si="2"/>
        <v>0</v>
      </c>
      <c r="J20" s="582"/>
    </row>
    <row r="21" spans="1:10" x14ac:dyDescent="0.25">
      <c r="B21" s="819">
        <f t="shared" si="1"/>
        <v>0</v>
      </c>
      <c r="C21" s="611"/>
      <c r="D21" s="550"/>
      <c r="E21" s="627"/>
      <c r="F21" s="550">
        <f t="shared" si="0"/>
        <v>0</v>
      </c>
      <c r="G21" s="680"/>
      <c r="H21" s="552"/>
      <c r="I21" s="548">
        <f t="shared" si="2"/>
        <v>0</v>
      </c>
      <c r="J21" s="582"/>
    </row>
    <row r="22" spans="1:10" x14ac:dyDescent="0.25">
      <c r="B22" s="819">
        <f t="shared" si="1"/>
        <v>0</v>
      </c>
      <c r="C22" s="611"/>
      <c r="D22" s="820"/>
      <c r="E22" s="821"/>
      <c r="F22" s="550">
        <f t="shared" si="0"/>
        <v>0</v>
      </c>
      <c r="G22" s="680"/>
      <c r="H22" s="552"/>
      <c r="I22" s="548">
        <f t="shared" si="2"/>
        <v>0</v>
      </c>
      <c r="J22" s="582"/>
    </row>
    <row r="23" spans="1:10" x14ac:dyDescent="0.25">
      <c r="B23" s="819">
        <f t="shared" si="1"/>
        <v>0</v>
      </c>
      <c r="C23" s="611"/>
      <c r="D23" s="820"/>
      <c r="E23" s="821"/>
      <c r="F23" s="550">
        <f t="shared" si="0"/>
        <v>0</v>
      </c>
      <c r="G23" s="680"/>
      <c r="H23" s="552"/>
      <c r="I23" s="548">
        <f t="shared" si="2"/>
        <v>0</v>
      </c>
      <c r="J23" s="582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61"/>
      <c r="B1" s="1461"/>
      <c r="C1" s="1461"/>
      <c r="D1" s="1461"/>
      <c r="E1" s="1461"/>
      <c r="F1" s="1461"/>
      <c r="G1" s="146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550"/>
      <c r="B5" s="1565" t="s">
        <v>142</v>
      </c>
      <c r="C5" s="484"/>
      <c r="D5" s="114"/>
      <c r="E5" s="86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551"/>
      <c r="B6" s="1566"/>
      <c r="C6" s="212"/>
      <c r="D6" s="114"/>
      <c r="E6" s="140"/>
      <c r="F6" s="227"/>
      <c r="I6" s="1535" t="s">
        <v>3</v>
      </c>
      <c r="J6" s="153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6"/>
      <c r="J7" s="1531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6">
        <f>E5+E4-F8+E6</f>
        <v>0</v>
      </c>
      <c r="J8" s="706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6">
        <f>I8-F9</f>
        <v>0</v>
      </c>
      <c r="J9" s="706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6">
        <f t="shared" ref="I10:I28" si="1">I9-F10</f>
        <v>0</v>
      </c>
      <c r="J10" s="706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3">
        <f t="shared" si="0"/>
        <v>0</v>
      </c>
      <c r="G11" s="551"/>
      <c r="H11" s="565"/>
      <c r="I11" s="696">
        <f t="shared" si="1"/>
        <v>0</v>
      </c>
      <c r="J11" s="706">
        <f t="shared" si="2"/>
        <v>0</v>
      </c>
    </row>
    <row r="12" spans="1:11" x14ac:dyDescent="0.25">
      <c r="A12" s="1052"/>
      <c r="B12" s="82"/>
      <c r="C12" s="15"/>
      <c r="D12" s="168">
        <v>0</v>
      </c>
      <c r="E12" s="232"/>
      <c r="F12" s="553">
        <f t="shared" si="0"/>
        <v>0</v>
      </c>
      <c r="G12" s="551"/>
      <c r="H12" s="565"/>
      <c r="I12" s="696">
        <f t="shared" si="1"/>
        <v>0</v>
      </c>
      <c r="J12" s="706">
        <f t="shared" si="2"/>
        <v>0</v>
      </c>
    </row>
    <row r="13" spans="1:11" x14ac:dyDescent="0.25">
      <c r="A13" s="1052"/>
      <c r="B13" s="82"/>
      <c r="C13" s="15"/>
      <c r="D13" s="168">
        <v>0</v>
      </c>
      <c r="E13" s="231"/>
      <c r="F13" s="553">
        <f t="shared" si="0"/>
        <v>0</v>
      </c>
      <c r="G13" s="551"/>
      <c r="H13" s="565"/>
      <c r="I13" s="696">
        <f t="shared" si="1"/>
        <v>0</v>
      </c>
      <c r="J13" s="706">
        <f t="shared" si="2"/>
        <v>0</v>
      </c>
      <c r="K13" s="582"/>
    </row>
    <row r="14" spans="1:11" x14ac:dyDescent="0.25">
      <c r="B14" s="82"/>
      <c r="C14" s="15"/>
      <c r="D14" s="168">
        <v>0</v>
      </c>
      <c r="E14" s="231"/>
      <c r="F14" s="553">
        <f>D14</f>
        <v>0</v>
      </c>
      <c r="G14" s="551"/>
      <c r="H14" s="565"/>
      <c r="I14" s="696">
        <f t="shared" si="1"/>
        <v>0</v>
      </c>
      <c r="J14" s="706">
        <f t="shared" si="2"/>
        <v>0</v>
      </c>
      <c r="K14" s="582"/>
    </row>
    <row r="15" spans="1:11" x14ac:dyDescent="0.25">
      <c r="B15" s="82"/>
      <c r="C15" s="15"/>
      <c r="D15" s="168">
        <v>0</v>
      </c>
      <c r="E15" s="231"/>
      <c r="F15" s="553">
        <f>D15</f>
        <v>0</v>
      </c>
      <c r="G15" s="551"/>
      <c r="H15" s="565"/>
      <c r="I15" s="696">
        <f t="shared" si="1"/>
        <v>0</v>
      </c>
      <c r="J15" s="706">
        <f t="shared" si="2"/>
        <v>0</v>
      </c>
      <c r="K15" s="582"/>
    </row>
    <row r="16" spans="1:11" x14ac:dyDescent="0.25">
      <c r="A16" s="80"/>
      <c r="B16" s="82"/>
      <c r="C16" s="15"/>
      <c r="D16" s="168">
        <v>0</v>
      </c>
      <c r="E16" s="238"/>
      <c r="F16" s="553">
        <f>D16</f>
        <v>0</v>
      </c>
      <c r="G16" s="551"/>
      <c r="H16" s="565"/>
      <c r="I16" s="696">
        <f t="shared" si="1"/>
        <v>0</v>
      </c>
      <c r="J16" s="706">
        <f t="shared" si="2"/>
        <v>0</v>
      </c>
      <c r="K16" s="582"/>
    </row>
    <row r="17" spans="1:11" x14ac:dyDescent="0.25">
      <c r="A17" s="82"/>
      <c r="B17" s="82"/>
      <c r="C17" s="15"/>
      <c r="D17" s="168">
        <v>0</v>
      </c>
      <c r="E17" s="238"/>
      <c r="F17" s="553">
        <f t="shared" ref="F17:F29" si="3">D17</f>
        <v>0</v>
      </c>
      <c r="G17" s="817"/>
      <c r="H17" s="565"/>
      <c r="I17" s="696">
        <f t="shared" si="1"/>
        <v>0</v>
      </c>
      <c r="J17" s="706">
        <f t="shared" si="2"/>
        <v>0</v>
      </c>
      <c r="K17" s="582"/>
    </row>
    <row r="18" spans="1:11" x14ac:dyDescent="0.25">
      <c r="A18" s="2"/>
      <c r="B18" s="82"/>
      <c r="C18" s="15"/>
      <c r="D18" s="168">
        <v>0</v>
      </c>
      <c r="E18" s="238"/>
      <c r="F18" s="553">
        <f t="shared" si="3"/>
        <v>0</v>
      </c>
      <c r="G18" s="551"/>
      <c r="H18" s="565"/>
      <c r="I18" s="696">
        <f t="shared" si="1"/>
        <v>0</v>
      </c>
      <c r="J18" s="706">
        <f t="shared" si="2"/>
        <v>0</v>
      </c>
      <c r="K18" s="582"/>
    </row>
    <row r="19" spans="1:11" x14ac:dyDescent="0.25">
      <c r="A19" s="2"/>
      <c r="B19" s="82"/>
      <c r="C19" s="15"/>
      <c r="D19" s="168">
        <v>0</v>
      </c>
      <c r="E19" s="238"/>
      <c r="F19" s="553">
        <f t="shared" si="3"/>
        <v>0</v>
      </c>
      <c r="G19" s="551"/>
      <c r="H19" s="565"/>
      <c r="I19" s="696">
        <f t="shared" si="1"/>
        <v>0</v>
      </c>
      <c r="J19" s="706">
        <f t="shared" si="2"/>
        <v>0</v>
      </c>
      <c r="K19" s="582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52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52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52"/>
    </row>
    <row r="32" spans="1:11" ht="15.75" thickBot="1" x14ac:dyDescent="0.3">
      <c r="A32" s="115"/>
    </row>
    <row r="33" spans="1:5" ht="16.5" thickTop="1" thickBot="1" x14ac:dyDescent="0.3">
      <c r="A33" s="47"/>
      <c r="C33" s="1512" t="s">
        <v>11</v>
      </c>
      <c r="D33" s="1513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70"/>
      <c r="B5" s="1469" t="s">
        <v>89</v>
      </c>
      <c r="C5" s="359"/>
      <c r="D5" s="566"/>
      <c r="E5" s="696"/>
      <c r="F5" s="651"/>
      <c r="G5" s="5"/>
    </row>
    <row r="6" spans="1:9" ht="20.25" customHeight="1" x14ac:dyDescent="0.25">
      <c r="A6" s="1470"/>
      <c r="B6" s="1469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66"/>
      <c r="B5" s="1466" t="s">
        <v>148</v>
      </c>
      <c r="C5" s="359"/>
      <c r="D5" s="566"/>
      <c r="E5" s="696"/>
      <c r="F5" s="651"/>
      <c r="G5" s="5"/>
    </row>
    <row r="6" spans="1:9" ht="20.25" customHeight="1" x14ac:dyDescent="0.25">
      <c r="A6" s="1466"/>
      <c r="B6" s="1466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A7" s="582"/>
      <c r="B7" s="93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1035"/>
      <c r="B14" s="82">
        <f t="shared" si="1"/>
        <v>0</v>
      </c>
      <c r="C14" s="15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1035"/>
      <c r="B15" s="82">
        <f t="shared" si="1"/>
        <v>0</v>
      </c>
      <c r="C15" s="15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0</v>
      </c>
      <c r="F83" s="1035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G5" sqref="G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36"/>
  </cols>
  <sheetData>
    <row r="1" spans="1:10" ht="40.5" x14ac:dyDescent="0.55000000000000004">
      <c r="A1" s="1461" t="s">
        <v>335</v>
      </c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209"/>
      <c r="G4" s="151"/>
      <c r="H4" s="151"/>
    </row>
    <row r="5" spans="1:10" ht="15" customHeight="1" x14ac:dyDescent="0.25">
      <c r="A5" s="1470" t="s">
        <v>102</v>
      </c>
      <c r="B5" s="1471" t="s">
        <v>61</v>
      </c>
      <c r="C5" s="359">
        <v>85</v>
      </c>
      <c r="D5" s="130">
        <v>45176</v>
      </c>
      <c r="E5" s="197">
        <v>595.66999999999996</v>
      </c>
      <c r="F5" s="61">
        <v>50</v>
      </c>
      <c r="G5" s="5"/>
    </row>
    <row r="6" spans="1:10" x14ac:dyDescent="0.25">
      <c r="A6" s="1470"/>
      <c r="B6" s="1471"/>
      <c r="C6" s="438"/>
      <c r="D6" s="130"/>
      <c r="E6" s="68"/>
      <c r="F6" s="1209"/>
      <c r="G6" s="47">
        <f>F48</f>
        <v>0</v>
      </c>
      <c r="H6" s="7">
        <f>E6-G6+E7+E5-G5</f>
        <v>595.66999999999996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63">
        <f>F6-C9+F5+F7+F4</f>
        <v>50</v>
      </c>
      <c r="C9" s="1056"/>
      <c r="D9" s="987"/>
      <c r="E9" s="988"/>
      <c r="F9" s="987">
        <f t="shared" ref="F9:F10" si="0">D9</f>
        <v>0</v>
      </c>
      <c r="G9" s="989"/>
      <c r="H9" s="990"/>
      <c r="I9" s="584">
        <f>E6-F9+E5+E7+E4</f>
        <v>595.66999999999996</v>
      </c>
    </row>
    <row r="10" spans="1:10" x14ac:dyDescent="0.25">
      <c r="A10" s="185"/>
      <c r="B10" s="663">
        <f>B9-C10</f>
        <v>50</v>
      </c>
      <c r="C10" s="1056"/>
      <c r="D10" s="987"/>
      <c r="E10" s="988"/>
      <c r="F10" s="987">
        <f t="shared" si="0"/>
        <v>0</v>
      </c>
      <c r="G10" s="989"/>
      <c r="H10" s="990"/>
      <c r="I10" s="584">
        <f>I9-F10</f>
        <v>595.66999999999996</v>
      </c>
    </row>
    <row r="11" spans="1:10" x14ac:dyDescent="0.25">
      <c r="A11" s="174"/>
      <c r="B11" s="663">
        <f t="shared" ref="B11:B45" si="1">B10-C11</f>
        <v>50</v>
      </c>
      <c r="C11" s="1056"/>
      <c r="D11" s="987"/>
      <c r="E11" s="988"/>
      <c r="F11" s="987">
        <f>D11</f>
        <v>0</v>
      </c>
      <c r="G11" s="989"/>
      <c r="H11" s="990"/>
      <c r="I11" s="584">
        <f t="shared" ref="I11:I45" si="2">I10-F11</f>
        <v>595.66999999999996</v>
      </c>
    </row>
    <row r="12" spans="1:10" x14ac:dyDescent="0.25">
      <c r="A12" s="174"/>
      <c r="B12" s="663">
        <f t="shared" si="1"/>
        <v>50</v>
      </c>
      <c r="C12" s="1056"/>
      <c r="D12" s="987"/>
      <c r="E12" s="988"/>
      <c r="F12" s="987">
        <f t="shared" ref="F12:F46" si="3">D12</f>
        <v>0</v>
      </c>
      <c r="G12" s="989"/>
      <c r="H12" s="990"/>
      <c r="I12" s="584">
        <f t="shared" si="2"/>
        <v>595.66999999999996</v>
      </c>
    </row>
    <row r="13" spans="1:10" x14ac:dyDescent="0.25">
      <c r="A13" s="81" t="s">
        <v>33</v>
      </c>
      <c r="B13" s="926">
        <f t="shared" si="1"/>
        <v>50</v>
      </c>
      <c r="C13" s="1056"/>
      <c r="D13" s="987"/>
      <c r="E13" s="988"/>
      <c r="F13" s="987">
        <f t="shared" si="3"/>
        <v>0</v>
      </c>
      <c r="G13" s="989"/>
      <c r="H13" s="990"/>
      <c r="I13" s="927">
        <f t="shared" si="2"/>
        <v>595.66999999999996</v>
      </c>
    </row>
    <row r="14" spans="1:10" x14ac:dyDescent="0.25">
      <c r="A14" s="1209"/>
      <c r="B14" s="926">
        <f t="shared" si="1"/>
        <v>50</v>
      </c>
      <c r="C14" s="1056"/>
      <c r="D14" s="987"/>
      <c r="E14" s="988"/>
      <c r="F14" s="987">
        <f t="shared" si="3"/>
        <v>0</v>
      </c>
      <c r="G14" s="989"/>
      <c r="H14" s="990"/>
      <c r="I14" s="927">
        <f t="shared" si="2"/>
        <v>595.66999999999996</v>
      </c>
    </row>
    <row r="15" spans="1:10" x14ac:dyDescent="0.25">
      <c r="A15" s="1209"/>
      <c r="B15" s="926">
        <f t="shared" si="1"/>
        <v>50</v>
      </c>
      <c r="C15" s="1056"/>
      <c r="D15" s="987"/>
      <c r="E15" s="988"/>
      <c r="F15" s="987">
        <f t="shared" si="3"/>
        <v>0</v>
      </c>
      <c r="G15" s="989"/>
      <c r="H15" s="990"/>
      <c r="I15" s="927">
        <f t="shared" si="2"/>
        <v>595.66999999999996</v>
      </c>
      <c r="J15" s="582"/>
    </row>
    <row r="16" spans="1:10" x14ac:dyDescent="0.25">
      <c r="B16" s="926">
        <f t="shared" si="1"/>
        <v>50</v>
      </c>
      <c r="C16" s="1056"/>
      <c r="D16" s="987"/>
      <c r="E16" s="988"/>
      <c r="F16" s="987">
        <f t="shared" si="3"/>
        <v>0</v>
      </c>
      <c r="G16" s="989"/>
      <c r="H16" s="990"/>
      <c r="I16" s="927">
        <f t="shared" si="2"/>
        <v>595.66999999999996</v>
      </c>
      <c r="J16" s="582"/>
    </row>
    <row r="17" spans="1:10" x14ac:dyDescent="0.25">
      <c r="B17" s="926">
        <f t="shared" si="1"/>
        <v>50</v>
      </c>
      <c r="C17" s="1056"/>
      <c r="D17" s="987"/>
      <c r="E17" s="988"/>
      <c r="F17" s="987">
        <f t="shared" si="3"/>
        <v>0</v>
      </c>
      <c r="G17" s="989"/>
      <c r="H17" s="990"/>
      <c r="I17" s="927">
        <f t="shared" si="2"/>
        <v>595.66999999999996</v>
      </c>
      <c r="J17" s="582"/>
    </row>
    <row r="18" spans="1:10" x14ac:dyDescent="0.25">
      <c r="A18" s="118"/>
      <c r="B18" s="926">
        <f t="shared" si="1"/>
        <v>50</v>
      </c>
      <c r="C18" s="1056"/>
      <c r="D18" s="987"/>
      <c r="E18" s="988"/>
      <c r="F18" s="987">
        <f t="shared" si="3"/>
        <v>0</v>
      </c>
      <c r="G18" s="989"/>
      <c r="H18" s="990"/>
      <c r="I18" s="927">
        <f t="shared" si="2"/>
        <v>595.66999999999996</v>
      </c>
      <c r="J18" s="582"/>
    </row>
    <row r="19" spans="1:10" x14ac:dyDescent="0.25">
      <c r="A19" s="118"/>
      <c r="B19" s="926">
        <f t="shared" si="1"/>
        <v>50</v>
      </c>
      <c r="C19" s="1056"/>
      <c r="D19" s="987"/>
      <c r="E19" s="988"/>
      <c r="F19" s="987">
        <f t="shared" si="3"/>
        <v>0</v>
      </c>
      <c r="G19" s="989"/>
      <c r="H19" s="990"/>
      <c r="I19" s="927">
        <f t="shared" si="2"/>
        <v>595.66999999999996</v>
      </c>
      <c r="J19" s="582"/>
    </row>
    <row r="20" spans="1:10" x14ac:dyDescent="0.25">
      <c r="A20" s="118"/>
      <c r="B20" s="926">
        <f t="shared" si="1"/>
        <v>50</v>
      </c>
      <c r="C20" s="1056"/>
      <c r="D20" s="987"/>
      <c r="E20" s="988"/>
      <c r="F20" s="987">
        <f t="shared" si="3"/>
        <v>0</v>
      </c>
      <c r="G20" s="989"/>
      <c r="H20" s="990"/>
      <c r="I20" s="927">
        <f t="shared" si="2"/>
        <v>595.66999999999996</v>
      </c>
      <c r="J20" s="582"/>
    </row>
    <row r="21" spans="1:10" x14ac:dyDescent="0.25">
      <c r="A21" s="118"/>
      <c r="B21" s="663">
        <f t="shared" si="1"/>
        <v>50</v>
      </c>
      <c r="C21" s="1056"/>
      <c r="D21" s="987"/>
      <c r="E21" s="988"/>
      <c r="F21" s="987">
        <f t="shared" si="3"/>
        <v>0</v>
      </c>
      <c r="G21" s="989"/>
      <c r="H21" s="990"/>
      <c r="I21" s="584">
        <f t="shared" si="2"/>
        <v>595.66999999999996</v>
      </c>
      <c r="J21" s="582"/>
    </row>
    <row r="22" spans="1:10" x14ac:dyDescent="0.25">
      <c r="A22" s="118"/>
      <c r="B22" s="702">
        <f t="shared" si="1"/>
        <v>50</v>
      </c>
      <c r="C22" s="1056"/>
      <c r="D22" s="987"/>
      <c r="E22" s="988"/>
      <c r="F22" s="987">
        <f t="shared" si="3"/>
        <v>0</v>
      </c>
      <c r="G22" s="989"/>
      <c r="H22" s="990"/>
      <c r="I22" s="584">
        <f t="shared" si="2"/>
        <v>595.66999999999996</v>
      </c>
      <c r="J22" s="582"/>
    </row>
    <row r="23" spans="1:10" x14ac:dyDescent="0.25">
      <c r="A23" s="119"/>
      <c r="B23" s="219">
        <f t="shared" si="1"/>
        <v>50</v>
      </c>
      <c r="C23" s="1057"/>
      <c r="D23" s="1227"/>
      <c r="E23" s="1228"/>
      <c r="F23" s="987">
        <f t="shared" si="3"/>
        <v>0</v>
      </c>
      <c r="G23" s="1229"/>
      <c r="H23" s="210"/>
      <c r="I23" s="584">
        <f t="shared" si="2"/>
        <v>595.66999999999996</v>
      </c>
    </row>
    <row r="24" spans="1:10" x14ac:dyDescent="0.25">
      <c r="A24" s="118"/>
      <c r="B24" s="219">
        <f t="shared" si="1"/>
        <v>50</v>
      </c>
      <c r="C24" s="1057"/>
      <c r="D24" s="1227"/>
      <c r="E24" s="1228"/>
      <c r="F24" s="987">
        <f t="shared" si="3"/>
        <v>0</v>
      </c>
      <c r="G24" s="1229"/>
      <c r="H24" s="210"/>
      <c r="I24" s="584">
        <f t="shared" si="2"/>
        <v>595.66999999999996</v>
      </c>
    </row>
    <row r="25" spans="1:10" x14ac:dyDescent="0.25">
      <c r="A25" s="118"/>
      <c r="B25" s="219">
        <f t="shared" si="1"/>
        <v>50</v>
      </c>
      <c r="C25" s="1057"/>
      <c r="D25" s="1227"/>
      <c r="E25" s="1228"/>
      <c r="F25" s="987">
        <f t="shared" si="3"/>
        <v>0</v>
      </c>
      <c r="G25" s="1229"/>
      <c r="H25" s="210"/>
      <c r="I25" s="584">
        <f t="shared" si="2"/>
        <v>595.66999999999996</v>
      </c>
    </row>
    <row r="26" spans="1:10" x14ac:dyDescent="0.25">
      <c r="A26" s="118"/>
      <c r="B26" s="174">
        <f t="shared" si="1"/>
        <v>50</v>
      </c>
      <c r="C26" s="1057"/>
      <c r="D26" s="1227"/>
      <c r="E26" s="1228"/>
      <c r="F26" s="987">
        <f t="shared" si="3"/>
        <v>0</v>
      </c>
      <c r="G26" s="1229"/>
      <c r="H26" s="210"/>
      <c r="I26" s="584">
        <f t="shared" si="2"/>
        <v>595.66999999999996</v>
      </c>
    </row>
    <row r="27" spans="1:10" x14ac:dyDescent="0.25">
      <c r="A27" s="118"/>
      <c r="B27" s="219">
        <f t="shared" si="1"/>
        <v>50</v>
      </c>
      <c r="C27" s="1057"/>
      <c r="D27" s="1227"/>
      <c r="E27" s="1228"/>
      <c r="F27" s="987">
        <f t="shared" si="3"/>
        <v>0</v>
      </c>
      <c r="G27" s="1229"/>
      <c r="H27" s="210"/>
      <c r="I27" s="584">
        <f t="shared" si="2"/>
        <v>595.66999999999996</v>
      </c>
    </row>
    <row r="28" spans="1:10" x14ac:dyDescent="0.25">
      <c r="A28" s="118"/>
      <c r="B28" s="174">
        <f t="shared" si="1"/>
        <v>50</v>
      </c>
      <c r="C28" s="1057"/>
      <c r="D28" s="1227"/>
      <c r="E28" s="1228"/>
      <c r="F28" s="987">
        <f t="shared" si="3"/>
        <v>0</v>
      </c>
      <c r="G28" s="1229"/>
      <c r="H28" s="210"/>
      <c r="I28" s="584">
        <f t="shared" si="2"/>
        <v>595.66999999999996</v>
      </c>
    </row>
    <row r="29" spans="1:10" x14ac:dyDescent="0.25">
      <c r="A29" s="118"/>
      <c r="B29" s="219">
        <f t="shared" si="1"/>
        <v>50</v>
      </c>
      <c r="C29" s="1057"/>
      <c r="D29" s="1227"/>
      <c r="E29" s="1228"/>
      <c r="F29" s="987">
        <f t="shared" si="3"/>
        <v>0</v>
      </c>
      <c r="G29" s="1229"/>
      <c r="H29" s="210"/>
      <c r="I29" s="584">
        <f t="shared" si="2"/>
        <v>595.66999999999996</v>
      </c>
    </row>
    <row r="30" spans="1:10" x14ac:dyDescent="0.25">
      <c r="A30" s="118"/>
      <c r="B30" s="219">
        <f t="shared" si="1"/>
        <v>50</v>
      </c>
      <c r="C30" s="1057"/>
      <c r="D30" s="1227"/>
      <c r="E30" s="1228"/>
      <c r="F30" s="987">
        <f t="shared" si="3"/>
        <v>0</v>
      </c>
      <c r="G30" s="1229"/>
      <c r="H30" s="210"/>
      <c r="I30" s="584">
        <f t="shared" si="2"/>
        <v>595.66999999999996</v>
      </c>
    </row>
    <row r="31" spans="1:10" x14ac:dyDescent="0.25">
      <c r="A31" s="118"/>
      <c r="B31" s="219">
        <f t="shared" si="1"/>
        <v>50</v>
      </c>
      <c r="C31" s="1057"/>
      <c r="D31" s="1227"/>
      <c r="E31" s="1228"/>
      <c r="F31" s="987">
        <f t="shared" si="3"/>
        <v>0</v>
      </c>
      <c r="G31" s="1229"/>
      <c r="H31" s="210"/>
      <c r="I31" s="584">
        <f t="shared" si="2"/>
        <v>595.66999999999996</v>
      </c>
    </row>
    <row r="32" spans="1:10" x14ac:dyDescent="0.25">
      <c r="A32" s="118"/>
      <c r="B32" s="219">
        <f t="shared" si="1"/>
        <v>50</v>
      </c>
      <c r="C32" s="1057"/>
      <c r="D32" s="1227"/>
      <c r="E32" s="1228"/>
      <c r="F32" s="987">
        <f t="shared" si="3"/>
        <v>0</v>
      </c>
      <c r="G32" s="1229"/>
      <c r="H32" s="210"/>
      <c r="I32" s="584">
        <f t="shared" si="2"/>
        <v>595.66999999999996</v>
      </c>
    </row>
    <row r="33" spans="1:9" x14ac:dyDescent="0.25">
      <c r="A33" s="118"/>
      <c r="B33" s="219">
        <f t="shared" si="1"/>
        <v>50</v>
      </c>
      <c r="C33" s="1057"/>
      <c r="D33" s="1227"/>
      <c r="E33" s="1228"/>
      <c r="F33" s="987">
        <f t="shared" si="3"/>
        <v>0</v>
      </c>
      <c r="G33" s="1229"/>
      <c r="H33" s="210"/>
      <c r="I33" s="584">
        <f t="shared" si="2"/>
        <v>595.66999999999996</v>
      </c>
    </row>
    <row r="34" spans="1:9" x14ac:dyDescent="0.25">
      <c r="A34" s="118"/>
      <c r="B34" s="219">
        <f t="shared" si="1"/>
        <v>50</v>
      </c>
      <c r="C34" s="1057"/>
      <c r="D34" s="1227"/>
      <c r="E34" s="1228"/>
      <c r="F34" s="987">
        <f t="shared" si="3"/>
        <v>0</v>
      </c>
      <c r="G34" s="1229"/>
      <c r="H34" s="210"/>
      <c r="I34" s="584">
        <f t="shared" si="2"/>
        <v>595.66999999999996</v>
      </c>
    </row>
    <row r="35" spans="1:9" x14ac:dyDescent="0.25">
      <c r="A35" s="118"/>
      <c r="B35" s="219">
        <f t="shared" si="1"/>
        <v>50</v>
      </c>
      <c r="C35" s="1057"/>
      <c r="D35" s="1227"/>
      <c r="E35" s="1228"/>
      <c r="F35" s="987">
        <f t="shared" si="3"/>
        <v>0</v>
      </c>
      <c r="G35" s="1229"/>
      <c r="H35" s="210"/>
      <c r="I35" s="584">
        <f t="shared" si="2"/>
        <v>595.66999999999996</v>
      </c>
    </row>
    <row r="36" spans="1:9" x14ac:dyDescent="0.25">
      <c r="A36" s="118" t="s">
        <v>22</v>
      </c>
      <c r="B36" s="219">
        <f t="shared" si="1"/>
        <v>50</v>
      </c>
      <c r="C36" s="1057"/>
      <c r="D36" s="1227"/>
      <c r="E36" s="1228"/>
      <c r="F36" s="987">
        <f t="shared" si="3"/>
        <v>0</v>
      </c>
      <c r="G36" s="1229"/>
      <c r="H36" s="210"/>
      <c r="I36" s="584">
        <f t="shared" si="2"/>
        <v>595.66999999999996</v>
      </c>
    </row>
    <row r="37" spans="1:9" x14ac:dyDescent="0.25">
      <c r="A37" s="119"/>
      <c r="B37" s="219">
        <f t="shared" si="1"/>
        <v>50</v>
      </c>
      <c r="C37" s="1057"/>
      <c r="D37" s="1227"/>
      <c r="E37" s="1228"/>
      <c r="F37" s="987">
        <f t="shared" si="3"/>
        <v>0</v>
      </c>
      <c r="G37" s="1229"/>
      <c r="H37" s="210"/>
      <c r="I37" s="584">
        <f t="shared" si="2"/>
        <v>595.66999999999996</v>
      </c>
    </row>
    <row r="38" spans="1:9" x14ac:dyDescent="0.25">
      <c r="A38" s="118"/>
      <c r="B38" s="219">
        <f t="shared" si="1"/>
        <v>50</v>
      </c>
      <c r="C38" s="1057"/>
      <c r="D38" s="1227"/>
      <c r="E38" s="1228"/>
      <c r="F38" s="987">
        <f t="shared" si="3"/>
        <v>0</v>
      </c>
      <c r="G38" s="1229"/>
      <c r="H38" s="210"/>
      <c r="I38" s="584">
        <f t="shared" si="2"/>
        <v>595.66999999999996</v>
      </c>
    </row>
    <row r="39" spans="1:9" x14ac:dyDescent="0.25">
      <c r="A39" s="118"/>
      <c r="B39" s="82">
        <f t="shared" si="1"/>
        <v>50</v>
      </c>
      <c r="C39" s="1057"/>
      <c r="D39" s="1227"/>
      <c r="E39" s="1228"/>
      <c r="F39" s="987">
        <f t="shared" si="3"/>
        <v>0</v>
      </c>
      <c r="G39" s="1229"/>
      <c r="H39" s="210"/>
      <c r="I39" s="584">
        <f t="shared" si="2"/>
        <v>595.66999999999996</v>
      </c>
    </row>
    <row r="40" spans="1:9" x14ac:dyDescent="0.25">
      <c r="A40" s="118"/>
      <c r="B40" s="82">
        <f t="shared" si="1"/>
        <v>50</v>
      </c>
      <c r="C40" s="1057"/>
      <c r="D40" s="1227"/>
      <c r="E40" s="1228"/>
      <c r="F40" s="987">
        <f t="shared" si="3"/>
        <v>0</v>
      </c>
      <c r="G40" s="1229"/>
      <c r="H40" s="210"/>
      <c r="I40" s="584">
        <f t="shared" si="2"/>
        <v>595.66999999999996</v>
      </c>
    </row>
    <row r="41" spans="1:9" x14ac:dyDescent="0.25">
      <c r="A41" s="118"/>
      <c r="B41" s="82">
        <f t="shared" si="1"/>
        <v>50</v>
      </c>
      <c r="C41" s="1057"/>
      <c r="D41" s="1227"/>
      <c r="E41" s="1228"/>
      <c r="F41" s="987">
        <f t="shared" si="3"/>
        <v>0</v>
      </c>
      <c r="G41" s="1229"/>
      <c r="H41" s="210"/>
      <c r="I41" s="584">
        <f t="shared" si="2"/>
        <v>595.66999999999996</v>
      </c>
    </row>
    <row r="42" spans="1:9" x14ac:dyDescent="0.25">
      <c r="A42" s="118"/>
      <c r="B42" s="82">
        <f t="shared" si="1"/>
        <v>50</v>
      </c>
      <c r="C42" s="1057"/>
      <c r="D42" s="1227"/>
      <c r="E42" s="1228"/>
      <c r="F42" s="987">
        <f t="shared" si="3"/>
        <v>0</v>
      </c>
      <c r="G42" s="1229"/>
      <c r="H42" s="210"/>
      <c r="I42" s="584">
        <f t="shared" si="2"/>
        <v>595.66999999999996</v>
      </c>
    </row>
    <row r="43" spans="1:9" x14ac:dyDescent="0.25">
      <c r="A43" s="118"/>
      <c r="B43" s="82">
        <f t="shared" si="1"/>
        <v>50</v>
      </c>
      <c r="C43" s="1057"/>
      <c r="D43" s="1227"/>
      <c r="E43" s="1228"/>
      <c r="F43" s="987">
        <f t="shared" si="3"/>
        <v>0</v>
      </c>
      <c r="G43" s="1229"/>
      <c r="H43" s="210"/>
      <c r="I43" s="584">
        <f t="shared" si="2"/>
        <v>595.66999999999996</v>
      </c>
    </row>
    <row r="44" spans="1:9" x14ac:dyDescent="0.25">
      <c r="A44" s="118"/>
      <c r="B44" s="82">
        <f t="shared" si="1"/>
        <v>50</v>
      </c>
      <c r="C44" s="1057"/>
      <c r="D44" s="68"/>
      <c r="E44" s="191"/>
      <c r="F44" s="987">
        <f t="shared" si="3"/>
        <v>0</v>
      </c>
      <c r="G44" s="69"/>
      <c r="H44" s="70"/>
      <c r="I44" s="584">
        <f t="shared" si="2"/>
        <v>595.66999999999996</v>
      </c>
    </row>
    <row r="45" spans="1:9" ht="14.25" customHeight="1" x14ac:dyDescent="0.25">
      <c r="A45" s="118"/>
      <c r="B45" s="82">
        <f t="shared" si="1"/>
        <v>50</v>
      </c>
      <c r="C45" s="1057"/>
      <c r="D45" s="68"/>
      <c r="E45" s="191"/>
      <c r="F45" s="987">
        <f t="shared" si="3"/>
        <v>0</v>
      </c>
      <c r="G45" s="69"/>
      <c r="H45" s="70"/>
      <c r="I45" s="584">
        <f t="shared" si="2"/>
        <v>595.66999999999996</v>
      </c>
    </row>
    <row r="46" spans="1:9" x14ac:dyDescent="0.25">
      <c r="A46" s="118"/>
      <c r="C46" s="1057"/>
      <c r="D46" s="58"/>
      <c r="E46" s="198"/>
      <c r="F46" s="987">
        <f t="shared" si="3"/>
        <v>0</v>
      </c>
      <c r="G46" s="69"/>
      <c r="H46" s="70"/>
      <c r="I46" s="58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50</v>
      </c>
    </row>
    <row r="52" spans="3:6" ht="15.75" thickBot="1" x14ac:dyDescent="0.3"/>
    <row r="53" spans="3:6" ht="15.75" thickBot="1" x14ac:dyDescent="0.3">
      <c r="C53" s="1463" t="s">
        <v>11</v>
      </c>
      <c r="D53" s="1464"/>
      <c r="E53" s="56">
        <f>E5+E6-F48+E7</f>
        <v>595.66999999999996</v>
      </c>
      <c r="F53" s="1209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6"/>
      <c r="E4" s="679"/>
      <c r="F4" s="651"/>
      <c r="G4" s="151"/>
      <c r="H4" s="151"/>
    </row>
    <row r="5" spans="1:9" ht="15.75" customHeight="1" x14ac:dyDescent="0.25">
      <c r="A5" s="213"/>
      <c r="B5" s="1472"/>
      <c r="C5" s="503"/>
      <c r="D5" s="695"/>
      <c r="E5" s="631"/>
      <c r="F5" s="651"/>
      <c r="G5" s="5"/>
    </row>
    <row r="6" spans="1:9" x14ac:dyDescent="0.25">
      <c r="A6" s="213"/>
      <c r="B6" s="1472"/>
      <c r="C6" s="359"/>
      <c r="D6" s="566"/>
      <c r="E6" s="696"/>
      <c r="F6" s="65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6"/>
      <c r="E7" s="697"/>
      <c r="F7" s="65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3">
        <f>F6-C9+F5+F7+F4</f>
        <v>0</v>
      </c>
      <c r="C9" s="735"/>
      <c r="D9" s="553"/>
      <c r="E9" s="580"/>
      <c r="F9" s="553">
        <f t="shared" ref="F9:F40" si="0">D9</f>
        <v>0</v>
      </c>
      <c r="G9" s="551"/>
      <c r="H9" s="552"/>
      <c r="I9" s="584">
        <f>E6-F9+E5+E7+E4</f>
        <v>0</v>
      </c>
    </row>
    <row r="10" spans="1:9" x14ac:dyDescent="0.25">
      <c r="A10" s="185"/>
      <c r="B10" s="663">
        <f>B9-C10</f>
        <v>0</v>
      </c>
      <c r="C10" s="73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663">
        <f t="shared" ref="B11:B40" si="1">B10-C11</f>
        <v>0</v>
      </c>
      <c r="C11" s="735"/>
      <c r="D11" s="553"/>
      <c r="E11" s="580"/>
      <c r="F11" s="553">
        <f t="shared" si="0"/>
        <v>0</v>
      </c>
      <c r="G11" s="551"/>
      <c r="H11" s="552"/>
      <c r="I11" s="584">
        <f t="shared" ref="I11:I40" si="2">I10-F11</f>
        <v>0</v>
      </c>
    </row>
    <row r="12" spans="1:9" x14ac:dyDescent="0.25">
      <c r="A12" s="174"/>
      <c r="B12" s="663">
        <f t="shared" si="1"/>
        <v>0</v>
      </c>
      <c r="C12" s="735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663">
        <f t="shared" si="1"/>
        <v>0</v>
      </c>
      <c r="C13" s="735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663">
        <f t="shared" si="1"/>
        <v>0</v>
      </c>
      <c r="C14" s="735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663">
        <f t="shared" si="1"/>
        <v>0</v>
      </c>
      <c r="C15" s="735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663">
        <f t="shared" si="1"/>
        <v>0</v>
      </c>
      <c r="C16" s="735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663">
        <f t="shared" si="1"/>
        <v>0</v>
      </c>
      <c r="C17" s="735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63">
        <f t="shared" si="1"/>
        <v>0</v>
      </c>
      <c r="C18" s="735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63">
        <f t="shared" si="1"/>
        <v>0</v>
      </c>
      <c r="C19" s="735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63">
        <f t="shared" si="1"/>
        <v>0</v>
      </c>
      <c r="C20" s="735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63">
        <f t="shared" si="1"/>
        <v>0</v>
      </c>
      <c r="C21" s="73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02">
        <f t="shared" si="1"/>
        <v>0</v>
      </c>
      <c r="C22" s="73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02">
        <f t="shared" si="1"/>
        <v>0</v>
      </c>
      <c r="C23" s="73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02">
        <f t="shared" si="1"/>
        <v>0</v>
      </c>
      <c r="C24" s="73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02">
        <f t="shared" si="1"/>
        <v>0</v>
      </c>
      <c r="C25" s="73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657">
        <f t="shared" si="1"/>
        <v>0</v>
      </c>
      <c r="C26" s="73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02">
        <f t="shared" si="1"/>
        <v>0</v>
      </c>
      <c r="C27" s="73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657">
        <f t="shared" si="1"/>
        <v>0</v>
      </c>
      <c r="C28" s="73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02">
        <f t="shared" si="1"/>
        <v>0</v>
      </c>
      <c r="C29" s="735"/>
      <c r="D29" s="553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219">
        <f t="shared" si="1"/>
        <v>0</v>
      </c>
      <c r="C30" s="69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4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4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4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4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4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4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63" t="s">
        <v>11</v>
      </c>
      <c r="D47" s="1464"/>
      <c r="E47" s="56">
        <f>E5+E6-F42+E7</f>
        <v>0</v>
      </c>
      <c r="F47" s="72"/>
    </row>
    <row r="50" spans="1:7" x14ac:dyDescent="0.25">
      <c r="A50" s="213"/>
      <c r="B50" s="1470"/>
      <c r="C50" s="437"/>
      <c r="D50" s="218"/>
      <c r="E50" s="77"/>
      <c r="F50" s="61"/>
      <c r="G50" s="5"/>
    </row>
    <row r="51" spans="1:7" x14ac:dyDescent="0.25">
      <c r="A51" s="213"/>
      <c r="B51" s="1470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2023-09-20T22:02:31Z</dcterms:modified>
</cp:coreProperties>
</file>