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1135" windowHeight="11715" firstSheet="8" activeTab="10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Hoja1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2" l="1"/>
  <c r="Q9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M9" i="12"/>
  <c r="M8" i="12" l="1"/>
  <c r="N67" i="14" l="1"/>
  <c r="M67" i="14"/>
  <c r="K67" i="14"/>
  <c r="F80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81" i="12"/>
  <c r="L75" i="12"/>
  <c r="I75" i="12"/>
  <c r="F75" i="12"/>
  <c r="C75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P36" i="12"/>
  <c r="Q36" i="12" s="1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Q11" i="12" s="1"/>
  <c r="P10" i="12"/>
  <c r="Q10" i="12" s="1"/>
  <c r="P9" i="12"/>
  <c r="P8" i="12"/>
  <c r="P7" i="12"/>
  <c r="Q7" i="12" s="1"/>
  <c r="P6" i="12"/>
  <c r="Q6" i="12" s="1"/>
  <c r="P5" i="12"/>
  <c r="Q5" i="12" s="1"/>
  <c r="K77" i="12" l="1"/>
  <c r="F78" i="12" s="1"/>
  <c r="G67" i="14"/>
  <c r="F79" i="12" s="1"/>
  <c r="Q49" i="12"/>
  <c r="P49" i="12"/>
  <c r="M49" i="12"/>
  <c r="M53" i="12" s="1"/>
  <c r="F12" i="9"/>
  <c r="F30" i="7"/>
  <c r="F81" i="12" l="1"/>
  <c r="K79" i="12" s="1"/>
  <c r="K83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<sst xmlns="http://schemas.openxmlformats.org/spreadsheetml/2006/main" count="1074" uniqueCount="661">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</sst>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8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3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16" fontId="46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80"/>
      <color rgb="FFCC99FF"/>
      <color rgb="FFCCFF99"/>
      <color rgb="FF66FFFF"/>
      <color rgb="FFFF99CC"/>
      <color rgb="FFFF00FF"/>
      <color rgb="FF66FF66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925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305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09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307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8"/>
      <c r="C1" s="510" t="s">
        <v>26</v>
      </c>
      <c r="D1" s="511"/>
      <c r="E1" s="511"/>
      <c r="F1" s="511"/>
      <c r="G1" s="511"/>
      <c r="H1" s="511"/>
      <c r="I1" s="511"/>
      <c r="J1" s="511"/>
      <c r="K1" s="511"/>
      <c r="L1" s="511"/>
      <c r="M1" s="511"/>
    </row>
    <row r="2" spans="1:18" ht="16.5" thickBot="1" x14ac:dyDescent="0.3">
      <c r="B2" s="509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2" t="s">
        <v>0</v>
      </c>
      <c r="C3" s="513"/>
      <c r="D3" s="14"/>
      <c r="E3" s="15"/>
      <c r="F3" s="16"/>
      <c r="H3" s="514" t="s">
        <v>1</v>
      </c>
      <c r="I3" s="514"/>
      <c r="K3" s="18"/>
      <c r="L3" s="19"/>
      <c r="M3" s="20"/>
      <c r="P3" s="506" t="s">
        <v>2</v>
      </c>
      <c r="R3" s="515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17" t="s">
        <v>5</v>
      </c>
      <c r="F4" s="518"/>
      <c r="H4" s="519" t="s">
        <v>6</v>
      </c>
      <c r="I4" s="520"/>
      <c r="J4" s="25"/>
      <c r="K4" s="26"/>
      <c r="L4" s="27"/>
      <c r="M4" s="28" t="s">
        <v>7</v>
      </c>
      <c r="N4" s="29" t="s">
        <v>8</v>
      </c>
      <c r="P4" s="507"/>
      <c r="Q4" s="30" t="s">
        <v>9</v>
      </c>
      <c r="R4" s="516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26">
        <f>SUM(M5:M40)</f>
        <v>1399609.5</v>
      </c>
      <c r="N49" s="526">
        <f>SUM(N5:N40)</f>
        <v>910600</v>
      </c>
      <c r="P49" s="111">
        <f>SUM(P5:P40)</f>
        <v>3236981.46</v>
      </c>
      <c r="Q49" s="538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27"/>
      <c r="N50" s="527"/>
      <c r="P50" s="44"/>
      <c r="Q50" s="539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04">
        <f>M49+N49</f>
        <v>2310209.5</v>
      </c>
      <c r="N53" s="505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4" t="s">
        <v>15</v>
      </c>
      <c r="I77" s="535"/>
      <c r="J77" s="154"/>
      <c r="K77" s="536">
        <f>I75+L75</f>
        <v>1552957.04</v>
      </c>
      <c r="L77" s="537"/>
      <c r="M77" s="155"/>
      <c r="N77" s="155"/>
      <c r="P77" s="44"/>
      <c r="Q77" s="19"/>
    </row>
    <row r="78" spans="1:17" x14ac:dyDescent="0.25">
      <c r="D78" s="528" t="s">
        <v>16</v>
      </c>
      <c r="E78" s="528"/>
      <c r="F78" s="156">
        <f>F75-K77-C75</f>
        <v>-123007.98000000021</v>
      </c>
      <c r="I78" s="157"/>
      <c r="J78" s="158"/>
    </row>
    <row r="79" spans="1:17" ht="18.75" x14ac:dyDescent="0.3">
      <c r="D79" s="529" t="s">
        <v>17</v>
      </c>
      <c r="E79" s="529"/>
      <c r="F79" s="101">
        <v>-1513561.68</v>
      </c>
      <c r="I79" s="530" t="s">
        <v>18</v>
      </c>
      <c r="J79" s="531"/>
      <c r="K79" s="532">
        <f>F81+F82+F83</f>
        <v>1950142.8099999996</v>
      </c>
      <c r="L79" s="532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33">
        <f>-C4</f>
        <v>-3445405.07</v>
      </c>
      <c r="L81" s="532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21" t="s">
        <v>24</v>
      </c>
      <c r="E83" s="522"/>
      <c r="F83" s="173">
        <v>3504178.07</v>
      </c>
      <c r="I83" s="523" t="s">
        <v>220</v>
      </c>
      <c r="J83" s="524"/>
      <c r="K83" s="525">
        <f>K79+K81</f>
        <v>-1495262.2600000002</v>
      </c>
      <c r="L83" s="525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O1" workbookViewId="0">
      <selection activeCell="AC23" sqref="AC2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43" t="s">
        <v>35</v>
      </c>
      <c r="J37" s="544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45"/>
      <c r="J38" s="546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47"/>
      <c r="J39" s="548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49" t="s">
        <v>35</v>
      </c>
      <c r="J67" s="550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53" t="s">
        <v>36</v>
      </c>
      <c r="I68" s="558"/>
      <c r="J68" s="559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4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S105"/>
  <sheetViews>
    <sheetView tabSelected="1" topLeftCell="A5" workbookViewId="0">
      <selection activeCell="R11" sqref="R11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9" ht="23.25" x14ac:dyDescent="0.35">
      <c r="B1" s="508"/>
      <c r="C1" s="510" t="s">
        <v>642</v>
      </c>
      <c r="D1" s="511"/>
      <c r="E1" s="511"/>
      <c r="F1" s="511"/>
      <c r="G1" s="511"/>
      <c r="H1" s="511"/>
      <c r="I1" s="511"/>
      <c r="J1" s="511"/>
      <c r="K1" s="511"/>
      <c r="L1" s="511"/>
      <c r="M1" s="511"/>
    </row>
    <row r="2" spans="1:19" ht="16.5" thickBot="1" x14ac:dyDescent="0.3">
      <c r="B2" s="509"/>
      <c r="C2" s="5"/>
      <c r="H2" s="8"/>
      <c r="I2" s="9"/>
      <c r="J2" s="10"/>
      <c r="L2" s="12"/>
      <c r="M2" s="9"/>
      <c r="N2" s="13"/>
    </row>
    <row r="3" spans="1:19" ht="21.75" thickBot="1" x14ac:dyDescent="0.35">
      <c r="B3" s="512" t="s">
        <v>0</v>
      </c>
      <c r="C3" s="513"/>
      <c r="D3" s="14"/>
      <c r="E3" s="15"/>
      <c r="F3" s="16"/>
      <c r="H3" s="514" t="s">
        <v>1</v>
      </c>
      <c r="I3" s="514"/>
      <c r="K3" s="18"/>
      <c r="L3" s="19"/>
      <c r="M3" s="20"/>
      <c r="P3" s="506" t="s">
        <v>2</v>
      </c>
      <c r="Q3" s="467" t="s">
        <v>509</v>
      </c>
      <c r="R3" s="560" t="s">
        <v>3</v>
      </c>
    </row>
    <row r="4" spans="1:19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17" t="s">
        <v>5</v>
      </c>
      <c r="F4" s="518"/>
      <c r="H4" s="519" t="s">
        <v>6</v>
      </c>
      <c r="I4" s="520"/>
      <c r="J4" s="25"/>
      <c r="K4" s="26"/>
      <c r="L4" s="27"/>
      <c r="M4" s="28" t="s">
        <v>7</v>
      </c>
      <c r="N4" s="29" t="s">
        <v>8</v>
      </c>
      <c r="P4" s="507"/>
      <c r="Q4" s="30" t="s">
        <v>9</v>
      </c>
      <c r="R4" s="561"/>
    </row>
    <row r="5" spans="1:19" ht="18" thickBot="1" x14ac:dyDescent="0.35">
      <c r="A5" s="562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6" si="0">N5+M5+L5+I5+C5</f>
        <v>192653</v>
      </c>
      <c r="Q5" s="45">
        <f t="shared" ref="Q5:Q47" si="1">P5-F5</f>
        <v>0</v>
      </c>
      <c r="R5" s="390">
        <v>0</v>
      </c>
    </row>
    <row r="6" spans="1:19" ht="18" thickBot="1" x14ac:dyDescent="0.35">
      <c r="A6" s="562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19" ht="18" thickBot="1" x14ac:dyDescent="0.35">
      <c r="A7" s="562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19" ht="36" customHeight="1" thickBot="1" x14ac:dyDescent="0.35">
      <c r="A8" s="562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19" ht="18" thickBot="1" x14ac:dyDescent="0.35">
      <c r="A9" s="562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19" ht="18" thickBot="1" x14ac:dyDescent="0.35">
      <c r="A10" s="562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19" ht="18" thickBot="1" x14ac:dyDescent="0.35">
      <c r="A11" s="562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19" ht="18" thickBot="1" x14ac:dyDescent="0.35">
      <c r="A12" s="562" t="s">
        <v>656</v>
      </c>
      <c r="B12" s="32">
        <v>45087</v>
      </c>
      <c r="C12" s="33"/>
      <c r="D12" s="47"/>
      <c r="E12" s="35">
        <v>45087</v>
      </c>
      <c r="F12" s="36"/>
      <c r="G12" s="37"/>
      <c r="H12" s="38">
        <v>45087</v>
      </c>
      <c r="I12" s="39"/>
      <c r="J12" s="40"/>
      <c r="K12" s="342"/>
      <c r="L12" s="49"/>
      <c r="M12" s="42">
        <v>0</v>
      </c>
      <c r="N12" s="43">
        <v>0</v>
      </c>
      <c r="O12" s="192"/>
      <c r="P12" s="49">
        <f t="shared" si="0"/>
        <v>0</v>
      </c>
      <c r="Q12" s="45">
        <f t="shared" si="1"/>
        <v>0</v>
      </c>
      <c r="R12" s="46">
        <v>0</v>
      </c>
      <c r="S12" s="233"/>
    </row>
    <row r="13" spans="1:19" ht="18" thickBot="1" x14ac:dyDescent="0.35">
      <c r="A13" s="562" t="s">
        <v>650</v>
      </c>
      <c r="B13" s="32">
        <v>45088</v>
      </c>
      <c r="C13" s="33"/>
      <c r="D13" s="51"/>
      <c r="E13" s="35">
        <v>45088</v>
      </c>
      <c r="F13" s="36"/>
      <c r="G13" s="37"/>
      <c r="H13" s="38">
        <v>45088</v>
      </c>
      <c r="I13" s="39"/>
      <c r="J13" s="40"/>
      <c r="K13" s="343"/>
      <c r="L13" s="49"/>
      <c r="M13" s="42">
        <v>0</v>
      </c>
      <c r="N13" s="43">
        <v>0</v>
      </c>
      <c r="O13" s="192"/>
      <c r="P13" s="49">
        <f>N13+M13+L13+I13+C13</f>
        <v>0</v>
      </c>
      <c r="Q13" s="45">
        <f t="shared" si="1"/>
        <v>0</v>
      </c>
      <c r="R13" s="46">
        <v>0</v>
      </c>
      <c r="S13" s="233"/>
    </row>
    <row r="14" spans="1:19" ht="18" thickBot="1" x14ac:dyDescent="0.35">
      <c r="A14" s="562" t="s">
        <v>651</v>
      </c>
      <c r="B14" s="32">
        <v>45089</v>
      </c>
      <c r="C14" s="33"/>
      <c r="D14" s="50"/>
      <c r="E14" s="35">
        <v>45089</v>
      </c>
      <c r="F14" s="36"/>
      <c r="G14" s="37"/>
      <c r="H14" s="38">
        <v>45089</v>
      </c>
      <c r="I14" s="39"/>
      <c r="J14" s="40"/>
      <c r="K14" s="65"/>
      <c r="L14" s="49"/>
      <c r="M14" s="42">
        <v>0</v>
      </c>
      <c r="N14" s="43">
        <v>0</v>
      </c>
      <c r="O14" s="193"/>
      <c r="P14" s="49">
        <f t="shared" si="0"/>
        <v>0</v>
      </c>
      <c r="Q14" s="45">
        <f t="shared" si="1"/>
        <v>0</v>
      </c>
      <c r="R14" s="46">
        <v>0</v>
      </c>
      <c r="S14" s="233"/>
    </row>
    <row r="15" spans="1:19" ht="18" thickBot="1" x14ac:dyDescent="0.35">
      <c r="A15" s="562" t="s">
        <v>652</v>
      </c>
      <c r="B15" s="32">
        <v>45090</v>
      </c>
      <c r="C15" s="33"/>
      <c r="D15" s="50"/>
      <c r="E15" s="35">
        <v>45090</v>
      </c>
      <c r="F15" s="36"/>
      <c r="G15" s="37"/>
      <c r="H15" s="38">
        <v>45090</v>
      </c>
      <c r="I15" s="39"/>
      <c r="J15" s="40"/>
      <c r="K15" s="65"/>
      <c r="L15" s="49"/>
      <c r="M15" s="42">
        <v>0</v>
      </c>
      <c r="N15" s="43">
        <v>0</v>
      </c>
      <c r="P15" s="49">
        <f t="shared" si="0"/>
        <v>0</v>
      </c>
      <c r="Q15" s="45">
        <f t="shared" si="1"/>
        <v>0</v>
      </c>
      <c r="R15" s="46">
        <v>0</v>
      </c>
      <c r="S15" s="233"/>
    </row>
    <row r="16" spans="1:19" ht="18" thickBot="1" x14ac:dyDescent="0.35">
      <c r="A16" s="562" t="s">
        <v>653</v>
      </c>
      <c r="B16" s="32">
        <v>45091</v>
      </c>
      <c r="C16" s="33"/>
      <c r="D16" s="50"/>
      <c r="E16" s="35">
        <v>45091</v>
      </c>
      <c r="F16" s="36"/>
      <c r="G16" s="37"/>
      <c r="H16" s="38">
        <v>45091</v>
      </c>
      <c r="I16" s="39"/>
      <c r="J16" s="40"/>
      <c r="K16" s="342"/>
      <c r="L16" s="13"/>
      <c r="M16" s="42">
        <v>0</v>
      </c>
      <c r="N16" s="43">
        <v>0</v>
      </c>
      <c r="P16" s="49">
        <f t="shared" si="0"/>
        <v>0</v>
      </c>
      <c r="Q16" s="45">
        <f t="shared" si="1"/>
        <v>0</v>
      </c>
      <c r="R16" s="46">
        <v>0</v>
      </c>
      <c r="S16" s="233"/>
    </row>
    <row r="17" spans="1:19" ht="19.5" thickBot="1" x14ac:dyDescent="0.35">
      <c r="A17" s="562" t="s">
        <v>654</v>
      </c>
      <c r="B17" s="32">
        <v>45092</v>
      </c>
      <c r="C17" s="33"/>
      <c r="D17" s="47"/>
      <c r="E17" s="35">
        <v>45092</v>
      </c>
      <c r="F17" s="36"/>
      <c r="G17" s="37"/>
      <c r="H17" s="38">
        <v>45092</v>
      </c>
      <c r="I17" s="39"/>
      <c r="J17" s="40"/>
      <c r="K17" s="65"/>
      <c r="L17" s="55"/>
      <c r="M17" s="42">
        <v>0</v>
      </c>
      <c r="N17" s="43">
        <v>0</v>
      </c>
      <c r="O17" s="499"/>
      <c r="P17" s="49">
        <f t="shared" si="0"/>
        <v>0</v>
      </c>
      <c r="Q17" s="45">
        <f t="shared" si="1"/>
        <v>0</v>
      </c>
      <c r="R17" s="46">
        <v>0</v>
      </c>
      <c r="S17" s="233"/>
    </row>
    <row r="18" spans="1:19" ht="18" thickBot="1" x14ac:dyDescent="0.35">
      <c r="A18" s="562" t="s">
        <v>655</v>
      </c>
      <c r="B18" s="32">
        <v>45093</v>
      </c>
      <c r="C18" s="33"/>
      <c r="D18" s="51"/>
      <c r="E18" s="35">
        <v>45093</v>
      </c>
      <c r="F18" s="36"/>
      <c r="G18" s="37"/>
      <c r="H18" s="38">
        <v>45093</v>
      </c>
      <c r="I18" s="39"/>
      <c r="J18" s="40"/>
      <c r="K18" s="58"/>
      <c r="L18" s="49"/>
      <c r="M18" s="42">
        <v>0</v>
      </c>
      <c r="N18" s="43">
        <v>0</v>
      </c>
      <c r="P18" s="49">
        <f t="shared" si="0"/>
        <v>0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62" t="s">
        <v>656</v>
      </c>
      <c r="B19" s="32">
        <v>45094</v>
      </c>
      <c r="C19" s="33"/>
      <c r="D19" s="47"/>
      <c r="E19" s="35">
        <v>45094</v>
      </c>
      <c r="F19" s="36"/>
      <c r="G19" s="37"/>
      <c r="H19" s="38">
        <v>45094</v>
      </c>
      <c r="I19" s="39"/>
      <c r="J19" s="40"/>
      <c r="K19" s="344"/>
      <c r="L19" s="59"/>
      <c r="M19" s="42">
        <v>0</v>
      </c>
      <c r="N19" s="43">
        <v>0</v>
      </c>
      <c r="O19" s="499"/>
      <c r="P19" s="49">
        <f t="shared" si="0"/>
        <v>0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62" t="s">
        <v>650</v>
      </c>
      <c r="B20" s="32">
        <v>45095</v>
      </c>
      <c r="C20" s="33"/>
      <c r="D20" s="47"/>
      <c r="E20" s="35">
        <v>45095</v>
      </c>
      <c r="F20" s="36"/>
      <c r="G20" s="37"/>
      <c r="H20" s="38">
        <v>45095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62" t="s">
        <v>651</v>
      </c>
      <c r="B21" s="32">
        <v>45096</v>
      </c>
      <c r="C21" s="33"/>
      <c r="D21" s="47"/>
      <c r="E21" s="35">
        <v>45096</v>
      </c>
      <c r="F21" s="36"/>
      <c r="G21" s="37"/>
      <c r="H21" s="38">
        <v>45096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62" t="s">
        <v>652</v>
      </c>
      <c r="B22" s="32">
        <v>45097</v>
      </c>
      <c r="C22" s="33"/>
      <c r="D22" s="47"/>
      <c r="E22" s="35">
        <v>45097</v>
      </c>
      <c r="F22" s="36"/>
      <c r="G22" s="37"/>
      <c r="H22" s="38">
        <v>45097</v>
      </c>
      <c r="I22" s="359"/>
      <c r="J22" s="40"/>
      <c r="K22" s="358"/>
      <c r="L22" s="62"/>
      <c r="M22" s="42">
        <v>0</v>
      </c>
      <c r="N22" s="43">
        <v>0</v>
      </c>
      <c r="P22" s="49">
        <f t="shared" si="0"/>
        <v>0</v>
      </c>
      <c r="Q22" s="45">
        <f t="shared" si="1"/>
        <v>0</v>
      </c>
      <c r="R22" s="46">
        <v>0</v>
      </c>
      <c r="S22" s="500"/>
    </row>
    <row r="23" spans="1:19" ht="18" customHeight="1" thickBot="1" x14ac:dyDescent="0.35">
      <c r="A23" s="562" t="s">
        <v>653</v>
      </c>
      <c r="B23" s="32">
        <v>45098</v>
      </c>
      <c r="C23" s="33"/>
      <c r="D23" s="47"/>
      <c r="E23" s="35">
        <v>45098</v>
      </c>
      <c r="F23" s="36"/>
      <c r="G23" s="37"/>
      <c r="H23" s="38">
        <v>45098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62" t="s">
        <v>654</v>
      </c>
      <c r="B24" s="32">
        <v>45099</v>
      </c>
      <c r="C24" s="33"/>
      <c r="D24" s="51"/>
      <c r="E24" s="35">
        <v>45099</v>
      </c>
      <c r="F24" s="36"/>
      <c r="G24" s="37"/>
      <c r="H24" s="38">
        <v>45099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62" t="s">
        <v>655</v>
      </c>
      <c r="B25" s="32">
        <v>45100</v>
      </c>
      <c r="C25" s="33"/>
      <c r="D25" s="47"/>
      <c r="E25" s="35">
        <v>45100</v>
      </c>
      <c r="F25" s="36"/>
      <c r="G25" s="37"/>
      <c r="H25" s="38">
        <v>45100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62" t="s">
        <v>656</v>
      </c>
      <c r="B26" s="32">
        <v>45101</v>
      </c>
      <c r="C26" s="33"/>
      <c r="D26" s="47"/>
      <c r="E26" s="35">
        <v>45101</v>
      </c>
      <c r="F26" s="36"/>
      <c r="G26" s="37"/>
      <c r="H26" s="38">
        <v>45101</v>
      </c>
      <c r="I26" s="39"/>
      <c r="J26" s="40"/>
      <c r="K26" s="70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62" t="s">
        <v>650</v>
      </c>
      <c r="B27" s="32">
        <v>45102</v>
      </c>
      <c r="C27" s="33"/>
      <c r="D27" s="51"/>
      <c r="E27" s="35">
        <v>45102</v>
      </c>
      <c r="F27" s="36"/>
      <c r="G27" s="37"/>
      <c r="H27" s="38">
        <v>45102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62" t="s">
        <v>651</v>
      </c>
      <c r="B28" s="32">
        <v>45103</v>
      </c>
      <c r="C28" s="33"/>
      <c r="D28" s="51"/>
      <c r="E28" s="35">
        <v>45103</v>
      </c>
      <c r="F28" s="36"/>
      <c r="G28" s="37"/>
      <c r="H28" s="38">
        <v>45103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62" t="s">
        <v>652</v>
      </c>
      <c r="B29" s="32">
        <v>45104</v>
      </c>
      <c r="C29" s="33"/>
      <c r="D29" s="76"/>
      <c r="E29" s="35">
        <v>45104</v>
      </c>
      <c r="F29" s="36"/>
      <c r="G29" s="37"/>
      <c r="H29" s="38">
        <v>45104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  <c r="S29" s="233"/>
    </row>
    <row r="30" spans="1:19" ht="18" thickBot="1" x14ac:dyDescent="0.35">
      <c r="A30" s="562" t="s">
        <v>653</v>
      </c>
      <c r="B30" s="32">
        <v>45105</v>
      </c>
      <c r="C30" s="33"/>
      <c r="D30" s="76"/>
      <c r="E30" s="35">
        <v>45105</v>
      </c>
      <c r="F30" s="36"/>
      <c r="G30" s="37"/>
      <c r="H30" s="38">
        <v>45105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62" t="s">
        <v>654</v>
      </c>
      <c r="B31" s="32">
        <v>45106</v>
      </c>
      <c r="C31" s="33"/>
      <c r="D31" s="79"/>
      <c r="E31" s="35">
        <v>45106</v>
      </c>
      <c r="F31" s="36"/>
      <c r="G31" s="37"/>
      <c r="H31" s="38">
        <v>45106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62" t="s">
        <v>655</v>
      </c>
      <c r="B32" s="32">
        <v>45107</v>
      </c>
      <c r="C32" s="33"/>
      <c r="D32" s="305"/>
      <c r="E32" s="35">
        <v>45107</v>
      </c>
      <c r="F32" s="36"/>
      <c r="G32" s="37"/>
      <c r="H32" s="38">
        <v>45107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62" t="s">
        <v>656</v>
      </c>
      <c r="B33" s="32">
        <v>45108</v>
      </c>
      <c r="C33" s="33"/>
      <c r="D33" s="83"/>
      <c r="E33" s="35">
        <v>45108</v>
      </c>
      <c r="F33" s="36"/>
      <c r="G33" s="37"/>
      <c r="H33" s="38">
        <v>45108</v>
      </c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62" t="s">
        <v>650</v>
      </c>
      <c r="B34" s="32">
        <v>45109</v>
      </c>
      <c r="C34" s="33"/>
      <c r="D34" s="83"/>
      <c r="E34" s="35">
        <v>45109</v>
      </c>
      <c r="F34" s="36"/>
      <c r="G34" s="37"/>
      <c r="H34" s="38">
        <v>45109</v>
      </c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62" t="s">
        <v>651</v>
      </c>
      <c r="B35" s="32">
        <v>45110</v>
      </c>
      <c r="C35" s="86"/>
      <c r="D35" s="79"/>
      <c r="E35" s="35">
        <v>45110</v>
      </c>
      <c r="F35" s="36"/>
      <c r="G35" s="37"/>
      <c r="H35" s="38">
        <v>45110</v>
      </c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1"/>
      <c r="E38" s="35"/>
      <c r="F38" s="36"/>
      <c r="G38" s="92"/>
      <c r="H38" s="38"/>
      <c r="I38" s="39"/>
      <c r="J38" s="338">
        <v>45080</v>
      </c>
      <c r="K38" s="383" t="s">
        <v>644</v>
      </c>
      <c r="L38" s="4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/>
      <c r="C39" s="93"/>
      <c r="D39" s="94"/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/>
      <c r="K40" s="343"/>
      <c r="L40" s="49"/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470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26">
        <f>SUM(M5:M40)</f>
        <v>423871.28</v>
      </c>
      <c r="N49" s="526">
        <f>SUM(N5:N40)</f>
        <v>384299</v>
      </c>
      <c r="P49" s="111">
        <f>SUM(P5:P40)</f>
        <v>949948.78</v>
      </c>
      <c r="Q49" s="538">
        <f>SUM(Q5:Q40)</f>
        <v>-60.220000000001164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27"/>
      <c r="N50" s="527"/>
      <c r="P50" s="44"/>
      <c r="Q50" s="539"/>
      <c r="R50" s="112">
        <f>SUM(R5:R49)</f>
        <v>1095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04">
        <f>M49+N49</f>
        <v>808170.28</v>
      </c>
      <c r="N53" s="505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456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49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97311.5</v>
      </c>
      <c r="D75" s="142"/>
      <c r="E75" s="143" t="s">
        <v>12</v>
      </c>
      <c r="F75" s="144">
        <f>SUM(F5:F68)</f>
        <v>950009</v>
      </c>
      <c r="G75" s="145"/>
      <c r="H75" s="143" t="s">
        <v>13</v>
      </c>
      <c r="I75" s="146">
        <f>SUM(I5:I68)</f>
        <v>16364</v>
      </c>
      <c r="J75" s="147"/>
      <c r="K75" s="148" t="s">
        <v>14</v>
      </c>
      <c r="L75" s="149">
        <f>SUM(L5:L73)-L26</f>
        <v>59908.5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4" t="s">
        <v>15</v>
      </c>
      <c r="I77" s="535"/>
      <c r="J77" s="154"/>
      <c r="K77" s="536">
        <f>I75+L75</f>
        <v>76272.5</v>
      </c>
      <c r="L77" s="537"/>
      <c r="M77" s="155"/>
      <c r="N77" s="155"/>
      <c r="P77" s="44"/>
      <c r="Q77" s="19"/>
    </row>
    <row r="78" spans="1:17" x14ac:dyDescent="0.25">
      <c r="D78" s="528" t="s">
        <v>16</v>
      </c>
      <c r="E78" s="528"/>
      <c r="F78" s="156">
        <f>F75-K77-C75</f>
        <v>776425</v>
      </c>
      <c r="I78" s="157"/>
      <c r="J78" s="158"/>
    </row>
    <row r="79" spans="1:17" ht="18.75" x14ac:dyDescent="0.3">
      <c r="D79" s="529" t="s">
        <v>17</v>
      </c>
      <c r="E79" s="529"/>
      <c r="F79" s="101">
        <f>-'   COMPRAS     JUNIO     2023  '!G67</f>
        <v>0</v>
      </c>
      <c r="I79" s="530" t="s">
        <v>18</v>
      </c>
      <c r="J79" s="531"/>
      <c r="K79" s="532">
        <f>F81+F82+F83</f>
        <v>776425</v>
      </c>
      <c r="L79" s="532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f>-'   COMPRAS     JUNIO     2023  '!K67</f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776425</v>
      </c>
      <c r="H81" s="168"/>
      <c r="I81" s="169" t="s">
        <v>21</v>
      </c>
      <c r="J81" s="170"/>
      <c r="K81" s="533">
        <f>-C4</f>
        <v>-3897967.53</v>
      </c>
      <c r="L81" s="532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/>
      <c r="D83" s="521" t="s">
        <v>24</v>
      </c>
      <c r="E83" s="522"/>
      <c r="F83" s="173">
        <v>0</v>
      </c>
      <c r="I83" s="555" t="s">
        <v>25</v>
      </c>
      <c r="J83" s="556"/>
      <c r="K83" s="557">
        <f>K79+K81</f>
        <v>-3121542.53</v>
      </c>
      <c r="L83" s="55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Q49:Q50"/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C1" workbookViewId="0">
      <selection activeCell="D6" sqref="D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22"/>
      <c r="C4" s="223"/>
      <c r="D4" s="101"/>
      <c r="E4" s="224"/>
      <c r="F4" s="101"/>
      <c r="G4" s="225">
        <f t="shared" ref="G4:G65" si="0">D4-F4</f>
        <v>0</v>
      </c>
      <c r="H4" s="226"/>
      <c r="I4" s="352"/>
      <c r="J4" s="310"/>
      <c r="K4" s="220"/>
      <c r="L4" s="218"/>
      <c r="M4" s="237"/>
      <c r="N4" s="227">
        <f>N3+K4-M4</f>
        <v>0</v>
      </c>
    </row>
    <row r="5" spans="2:14" ht="15.75" x14ac:dyDescent="0.25">
      <c r="B5" s="222"/>
      <c r="C5" s="223"/>
      <c r="D5" s="101"/>
      <c r="E5" s="224"/>
      <c r="F5" s="101"/>
      <c r="G5" s="225">
        <f t="shared" si="0"/>
        <v>0</v>
      </c>
      <c r="I5" s="352"/>
      <c r="J5" s="310"/>
      <c r="K5" s="220"/>
      <c r="L5" s="218"/>
      <c r="M5" s="237"/>
      <c r="N5" s="227">
        <f t="shared" ref="N5:N65" si="1">N4+K5-M5</f>
        <v>0</v>
      </c>
    </row>
    <row r="6" spans="2:14" ht="15.75" x14ac:dyDescent="0.25">
      <c r="B6" s="222"/>
      <c r="C6" s="223"/>
      <c r="D6" s="101"/>
      <c r="E6" s="224"/>
      <c r="F6" s="101"/>
      <c r="G6" s="225">
        <f t="shared" si="0"/>
        <v>0</v>
      </c>
      <c r="I6" s="352"/>
      <c r="J6" s="310"/>
      <c r="K6" s="220"/>
      <c r="L6" s="218"/>
      <c r="M6" s="237"/>
      <c r="N6" s="227">
        <f t="shared" si="1"/>
        <v>0</v>
      </c>
    </row>
    <row r="7" spans="2:14" ht="15.75" x14ac:dyDescent="0.25">
      <c r="B7" s="222"/>
      <c r="C7" s="223"/>
      <c r="D7" s="101"/>
      <c r="E7" s="224"/>
      <c r="F7" s="101"/>
      <c r="G7" s="225">
        <f t="shared" si="0"/>
        <v>0</v>
      </c>
      <c r="I7" s="352"/>
      <c r="J7" s="310"/>
      <c r="K7" s="220"/>
      <c r="L7" s="218"/>
      <c r="M7" s="237"/>
      <c r="N7" s="227">
        <f t="shared" si="1"/>
        <v>0</v>
      </c>
    </row>
    <row r="8" spans="2:14" ht="15.75" x14ac:dyDescent="0.25">
      <c r="B8" s="222"/>
      <c r="C8" s="223"/>
      <c r="D8" s="101"/>
      <c r="E8" s="224"/>
      <c r="F8" s="101"/>
      <c r="G8" s="225">
        <f t="shared" si="0"/>
        <v>0</v>
      </c>
      <c r="I8" s="352"/>
      <c r="J8" s="310"/>
      <c r="K8" s="220"/>
      <c r="L8" s="218"/>
      <c r="M8" s="237"/>
      <c r="N8" s="227">
        <f t="shared" si="1"/>
        <v>0</v>
      </c>
    </row>
    <row r="9" spans="2:14" ht="15.75" x14ac:dyDescent="0.25">
      <c r="B9" s="222"/>
      <c r="C9" s="223"/>
      <c r="D9" s="101"/>
      <c r="E9" s="224"/>
      <c r="F9" s="101"/>
      <c r="G9" s="225">
        <f t="shared" si="0"/>
        <v>0</v>
      </c>
      <c r="I9" s="352"/>
      <c r="J9" s="310"/>
      <c r="K9" s="220"/>
      <c r="L9" s="218"/>
      <c r="M9" s="237"/>
      <c r="N9" s="227">
        <f t="shared" si="1"/>
        <v>0</v>
      </c>
    </row>
    <row r="10" spans="2:14" ht="18.75" x14ac:dyDescent="0.3">
      <c r="B10" s="222"/>
      <c r="C10" s="223"/>
      <c r="D10" s="101"/>
      <c r="E10" s="224"/>
      <c r="F10" s="101"/>
      <c r="G10" s="225">
        <f t="shared" si="0"/>
        <v>0</v>
      </c>
      <c r="H10" s="226"/>
      <c r="I10" s="352"/>
      <c r="J10" s="310"/>
      <c r="K10" s="220"/>
      <c r="L10" s="218"/>
      <c r="M10" s="237"/>
      <c r="N10" s="227">
        <f t="shared" si="1"/>
        <v>0</v>
      </c>
    </row>
    <row r="11" spans="2:14" ht="15.75" x14ac:dyDescent="0.25">
      <c r="B11" s="222"/>
      <c r="C11" s="223"/>
      <c r="D11" s="101"/>
      <c r="E11" s="224"/>
      <c r="F11" s="101"/>
      <c r="G11" s="225">
        <f t="shared" si="0"/>
        <v>0</v>
      </c>
      <c r="I11" s="352"/>
      <c r="J11" s="310"/>
      <c r="K11" s="220"/>
      <c r="L11" s="218"/>
      <c r="M11" s="237"/>
      <c r="N11" s="227">
        <f t="shared" si="1"/>
        <v>0</v>
      </c>
    </row>
    <row r="12" spans="2:14" ht="15.75" x14ac:dyDescent="0.25">
      <c r="B12" s="222"/>
      <c r="C12" s="223"/>
      <c r="D12" s="101"/>
      <c r="E12" s="224"/>
      <c r="F12" s="101"/>
      <c r="G12" s="225">
        <f t="shared" si="0"/>
        <v>0</v>
      </c>
      <c r="I12" s="352"/>
      <c r="J12" s="310"/>
      <c r="K12" s="220"/>
      <c r="L12" s="218"/>
      <c r="M12" s="237"/>
      <c r="N12" s="227">
        <f t="shared" si="1"/>
        <v>0</v>
      </c>
    </row>
    <row r="13" spans="2:14" ht="15.75" x14ac:dyDescent="0.25">
      <c r="B13" s="222"/>
      <c r="C13" s="223"/>
      <c r="D13" s="101"/>
      <c r="E13" s="224"/>
      <c r="F13" s="101"/>
      <c r="G13" s="225">
        <f t="shared" si="0"/>
        <v>0</v>
      </c>
      <c r="I13" s="352"/>
      <c r="J13" s="310"/>
      <c r="K13" s="220"/>
      <c r="L13" s="218"/>
      <c r="M13" s="237"/>
      <c r="N13" s="227">
        <f t="shared" si="1"/>
        <v>0</v>
      </c>
    </row>
    <row r="14" spans="2:14" ht="15.75" x14ac:dyDescent="0.25">
      <c r="B14" s="222"/>
      <c r="C14" s="223"/>
      <c r="D14" s="101"/>
      <c r="E14" s="224"/>
      <c r="F14" s="101"/>
      <c r="G14" s="225">
        <f t="shared" si="0"/>
        <v>0</v>
      </c>
      <c r="I14" s="352"/>
      <c r="J14" s="310"/>
      <c r="K14" s="220"/>
      <c r="L14" s="218"/>
      <c r="M14" s="237"/>
      <c r="N14" s="227">
        <f t="shared" si="1"/>
        <v>0</v>
      </c>
    </row>
    <row r="15" spans="2:14" ht="15.75" x14ac:dyDescent="0.25">
      <c r="B15" s="222"/>
      <c r="C15" s="223"/>
      <c r="D15" s="101"/>
      <c r="E15" s="224"/>
      <c r="F15" s="101"/>
      <c r="G15" s="225">
        <f t="shared" si="0"/>
        <v>0</v>
      </c>
      <c r="I15" s="352"/>
      <c r="J15" s="310"/>
      <c r="K15" s="220"/>
      <c r="L15" s="218"/>
      <c r="M15" s="237"/>
      <c r="N15" s="227">
        <f t="shared" si="1"/>
        <v>0</v>
      </c>
    </row>
    <row r="16" spans="2:14" ht="15.75" x14ac:dyDescent="0.25">
      <c r="B16" s="222"/>
      <c r="C16" s="223"/>
      <c r="D16" s="101"/>
      <c r="E16" s="224"/>
      <c r="F16" s="101"/>
      <c r="G16" s="225">
        <f t="shared" si="0"/>
        <v>0</v>
      </c>
      <c r="I16" s="352"/>
      <c r="J16" s="310"/>
      <c r="K16" s="220"/>
      <c r="L16" s="218"/>
      <c r="M16" s="237"/>
      <c r="N16" s="227">
        <f t="shared" si="1"/>
        <v>0</v>
      </c>
    </row>
    <row r="17" spans="1:14" ht="15.75" x14ac:dyDescent="0.25">
      <c r="B17" s="222"/>
      <c r="C17" s="223"/>
      <c r="D17" s="101"/>
      <c r="E17" s="224"/>
      <c r="F17" s="101"/>
      <c r="G17" s="225">
        <f t="shared" si="0"/>
        <v>0</v>
      </c>
      <c r="I17" s="352"/>
      <c r="J17" s="310"/>
      <c r="K17" s="220"/>
      <c r="L17" s="218"/>
      <c r="M17" s="237"/>
      <c r="N17" s="227">
        <f t="shared" si="1"/>
        <v>0</v>
      </c>
    </row>
    <row r="18" spans="1:14" ht="15.75" x14ac:dyDescent="0.25">
      <c r="B18" s="222"/>
      <c r="C18" s="223"/>
      <c r="D18" s="101"/>
      <c r="E18" s="224"/>
      <c r="F18" s="101"/>
      <c r="G18" s="225">
        <f t="shared" si="0"/>
        <v>0</v>
      </c>
      <c r="I18" s="352"/>
      <c r="J18" s="310"/>
      <c r="K18" s="220"/>
      <c r="L18" s="218"/>
      <c r="M18" s="237"/>
      <c r="N18" s="227">
        <f t="shared" si="1"/>
        <v>0</v>
      </c>
    </row>
    <row r="19" spans="1:14" ht="15.75" x14ac:dyDescent="0.25">
      <c r="B19" s="222"/>
      <c r="C19" s="223"/>
      <c r="D19" s="101"/>
      <c r="E19" s="224"/>
      <c r="F19" s="101"/>
      <c r="G19" s="225">
        <f t="shared" si="0"/>
        <v>0</v>
      </c>
      <c r="I19" s="352"/>
      <c r="J19" s="310"/>
      <c r="K19" s="220"/>
      <c r="L19" s="218"/>
      <c r="M19" s="237"/>
      <c r="N19" s="227">
        <f t="shared" si="1"/>
        <v>0</v>
      </c>
    </row>
    <row r="20" spans="1:14" ht="15.75" x14ac:dyDescent="0.25">
      <c r="B20" s="222"/>
      <c r="C20" s="223"/>
      <c r="D20" s="101"/>
      <c r="E20" s="224"/>
      <c r="F20" s="101"/>
      <c r="G20" s="225">
        <f t="shared" si="0"/>
        <v>0</v>
      </c>
      <c r="I20" s="352"/>
      <c r="J20" s="310"/>
      <c r="K20" s="220"/>
      <c r="L20" s="218"/>
      <c r="M20" s="237"/>
      <c r="N20" s="227">
        <f t="shared" si="1"/>
        <v>0</v>
      </c>
    </row>
    <row r="21" spans="1:14" ht="15.75" x14ac:dyDescent="0.25">
      <c r="B21" s="222"/>
      <c r="C21" s="223"/>
      <c r="D21" s="101"/>
      <c r="E21" s="224"/>
      <c r="F21" s="101"/>
      <c r="G21" s="225">
        <f t="shared" si="0"/>
        <v>0</v>
      </c>
      <c r="I21" s="352"/>
      <c r="J21" s="310"/>
      <c r="K21" s="220"/>
      <c r="L21" s="218"/>
      <c r="M21" s="237"/>
      <c r="N21" s="227">
        <f t="shared" si="1"/>
        <v>0</v>
      </c>
    </row>
    <row r="22" spans="1:14" ht="18.75" x14ac:dyDescent="0.3">
      <c r="B22" s="222"/>
      <c r="C22" s="223"/>
      <c r="D22" s="101"/>
      <c r="E22" s="224"/>
      <c r="F22" s="101"/>
      <c r="G22" s="225">
        <f t="shared" si="0"/>
        <v>0</v>
      </c>
      <c r="H22" s="232"/>
      <c r="I22" s="352"/>
      <c r="J22" s="310"/>
      <c r="K22" s="220"/>
      <c r="L22" s="218"/>
      <c r="M22" s="237"/>
      <c r="N22" s="227">
        <f t="shared" si="1"/>
        <v>0</v>
      </c>
    </row>
    <row r="23" spans="1:14" ht="15.75" x14ac:dyDescent="0.25">
      <c r="B23" s="222"/>
      <c r="C23" s="223"/>
      <c r="D23" s="101"/>
      <c r="E23" s="224"/>
      <c r="F23" s="101"/>
      <c r="G23" s="225">
        <f t="shared" si="0"/>
        <v>0</v>
      </c>
      <c r="H23" s="233"/>
      <c r="I23" s="352"/>
      <c r="J23" s="310"/>
      <c r="K23" s="220"/>
      <c r="L23" s="218"/>
      <c r="M23" s="237"/>
      <c r="N23" s="227">
        <f t="shared" si="1"/>
        <v>0</v>
      </c>
    </row>
    <row r="24" spans="1:14" ht="21" customHeight="1" x14ac:dyDescent="0.25">
      <c r="B24" s="222"/>
      <c r="C24" s="223"/>
      <c r="D24" s="101"/>
      <c r="E24" s="224"/>
      <c r="F24" s="101"/>
      <c r="G24" s="225">
        <f t="shared" si="0"/>
        <v>0</v>
      </c>
      <c r="H24" s="233"/>
      <c r="I24" s="352"/>
      <c r="J24" s="310"/>
      <c r="K24" s="220"/>
      <c r="L24" s="218"/>
      <c r="M24" s="237"/>
      <c r="N24" s="227">
        <f t="shared" si="1"/>
        <v>0</v>
      </c>
    </row>
    <row r="25" spans="1:14" ht="15.75" x14ac:dyDescent="0.25">
      <c r="B25" s="222"/>
      <c r="C25" s="223"/>
      <c r="D25" s="101"/>
      <c r="E25" s="224"/>
      <c r="F25" s="101"/>
      <c r="G25" s="225">
        <f t="shared" si="0"/>
        <v>0</v>
      </c>
      <c r="H25" s="234"/>
      <c r="I25" s="352"/>
      <c r="J25" s="310"/>
      <c r="K25" s="220"/>
      <c r="L25" s="218"/>
      <c r="M25" s="237"/>
      <c r="N25" s="227">
        <f t="shared" si="1"/>
        <v>0</v>
      </c>
    </row>
    <row r="26" spans="1:14" ht="15.75" x14ac:dyDescent="0.25">
      <c r="B26" s="222"/>
      <c r="C26" s="223"/>
      <c r="D26" s="101"/>
      <c r="E26" s="224"/>
      <c r="F26" s="101"/>
      <c r="G26" s="225">
        <f t="shared" si="0"/>
        <v>0</v>
      </c>
      <c r="H26" s="234"/>
      <c r="I26" s="352"/>
      <c r="J26" s="310"/>
      <c r="K26" s="220"/>
      <c r="L26" s="218"/>
      <c r="M26" s="237"/>
      <c r="N26" s="227">
        <f t="shared" si="1"/>
        <v>0</v>
      </c>
    </row>
    <row r="27" spans="1:14" ht="15.75" x14ac:dyDescent="0.25">
      <c r="B27" s="222"/>
      <c r="C27" s="223"/>
      <c r="D27" s="101"/>
      <c r="E27" s="224"/>
      <c r="F27" s="101"/>
      <c r="G27" s="225">
        <f t="shared" si="0"/>
        <v>0</v>
      </c>
      <c r="H27" s="234"/>
      <c r="I27" s="352"/>
      <c r="J27" s="310"/>
      <c r="K27" s="220"/>
      <c r="L27" s="218"/>
      <c r="M27" s="237"/>
      <c r="N27" s="227">
        <f t="shared" si="1"/>
        <v>0</v>
      </c>
    </row>
    <row r="28" spans="1:14" ht="15.75" x14ac:dyDescent="0.25">
      <c r="B28" s="222"/>
      <c r="C28" s="223"/>
      <c r="D28" s="101"/>
      <c r="E28" s="224"/>
      <c r="F28" s="101"/>
      <c r="G28" s="225">
        <f t="shared" si="0"/>
        <v>0</v>
      </c>
      <c r="H28" s="234"/>
      <c r="I28" s="435"/>
      <c r="J28" s="437"/>
      <c r="K28" s="237"/>
      <c r="L28" s="218"/>
      <c r="M28" s="237"/>
      <c r="N28" s="227">
        <f t="shared" si="1"/>
        <v>0</v>
      </c>
    </row>
    <row r="29" spans="1:14" ht="15.75" x14ac:dyDescent="0.25">
      <c r="B29" s="222"/>
      <c r="C29" s="223"/>
      <c r="D29" s="101"/>
      <c r="E29" s="224"/>
      <c r="F29" s="101"/>
      <c r="G29" s="225">
        <f t="shared" si="0"/>
        <v>0</v>
      </c>
      <c r="H29" s="234"/>
      <c r="I29" s="435"/>
      <c r="J29" s="437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435"/>
      <c r="J30" s="437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 s="436"/>
      <c r="J31" s="438"/>
      <c r="K31" s="150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 s="436"/>
      <c r="J32" s="438"/>
      <c r="K32" s="150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22"/>
      <c r="C34" s="223"/>
      <c r="D34" s="101"/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487"/>
      <c r="J35" s="488"/>
      <c r="K35" s="219"/>
      <c r="L35" s="489"/>
      <c r="M35" s="101"/>
      <c r="N35" s="227">
        <f t="shared" si="1"/>
        <v>0</v>
      </c>
    </row>
    <row r="36" spans="2:14" ht="15.75" customHeight="1" x14ac:dyDescent="0.25">
      <c r="B36" s="222"/>
      <c r="C36" s="223"/>
      <c r="D36" s="101"/>
      <c r="E36" s="224"/>
      <c r="F36" s="101"/>
      <c r="G36" s="225">
        <f t="shared" si="0"/>
        <v>0</v>
      </c>
      <c r="I36" s="491"/>
      <c r="J36" s="491"/>
      <c r="K36" s="491"/>
      <c r="L36" s="491"/>
      <c r="M36" s="101"/>
      <c r="N36" s="227">
        <f t="shared" si="1"/>
        <v>0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43" t="s">
        <v>35</v>
      </c>
      <c r="J37" s="544"/>
      <c r="K37" s="491"/>
      <c r="L37" s="49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45"/>
      <c r="J38" s="546"/>
      <c r="K38" s="490"/>
      <c r="L38" s="218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47"/>
      <c r="J39" s="548"/>
      <c r="K39" s="84"/>
      <c r="L39" s="238"/>
      <c r="M39" s="84"/>
      <c r="N39" s="227">
        <f t="shared" si="1"/>
        <v>0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0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0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0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0</v>
      </c>
      <c r="E67" s="261"/>
      <c r="F67" s="262">
        <f>SUM(F3:F66)</f>
        <v>0</v>
      </c>
      <c r="G67" s="263">
        <f>SUM(G3:G66)</f>
        <v>0</v>
      </c>
      <c r="I67" s="549" t="s">
        <v>35</v>
      </c>
      <c r="J67" s="550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53" t="s">
        <v>36</v>
      </c>
      <c r="I68" s="558"/>
      <c r="J68" s="559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4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40"/>
      <c r="J36" s="541"/>
      <c r="K36" s="541"/>
      <c r="L36" s="542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40"/>
      <c r="J37" s="541"/>
      <c r="K37" s="541"/>
      <c r="L37" s="542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3" t="s">
        <v>35</v>
      </c>
      <c r="J40" s="544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5"/>
      <c r="J41" s="546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47"/>
      <c r="J42" s="548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49" t="s">
        <v>35</v>
      </c>
      <c r="J67" s="550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3" t="s">
        <v>36</v>
      </c>
      <c r="I68" s="551"/>
      <c r="J68" s="552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54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8"/>
      <c r="C1" s="510" t="s">
        <v>120</v>
      </c>
      <c r="D1" s="511"/>
      <c r="E1" s="511"/>
      <c r="F1" s="511"/>
      <c r="G1" s="511"/>
      <c r="H1" s="511"/>
      <c r="I1" s="511"/>
      <c r="J1" s="511"/>
      <c r="K1" s="511"/>
      <c r="L1" s="511"/>
      <c r="M1" s="511"/>
    </row>
    <row r="2" spans="1:18" ht="16.5" thickBot="1" x14ac:dyDescent="0.3">
      <c r="B2" s="509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2" t="s">
        <v>0</v>
      </c>
      <c r="C3" s="513"/>
      <c r="D3" s="14"/>
      <c r="E3" s="15"/>
      <c r="F3" s="16"/>
      <c r="H3" s="514" t="s">
        <v>1</v>
      </c>
      <c r="I3" s="514"/>
      <c r="K3" s="18"/>
      <c r="L3" s="19"/>
      <c r="M3" s="20"/>
      <c r="P3" s="506" t="s">
        <v>2</v>
      </c>
      <c r="R3" s="515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17" t="s">
        <v>5</v>
      </c>
      <c r="F4" s="518"/>
      <c r="H4" s="519" t="s">
        <v>6</v>
      </c>
      <c r="I4" s="520"/>
      <c r="J4" s="25"/>
      <c r="K4" s="26"/>
      <c r="L4" s="27"/>
      <c r="M4" s="28" t="s">
        <v>7</v>
      </c>
      <c r="N4" s="29" t="s">
        <v>8</v>
      </c>
      <c r="P4" s="507"/>
      <c r="Q4" s="30" t="s">
        <v>9</v>
      </c>
      <c r="R4" s="516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26">
        <f>SUM(M5:M40)</f>
        <v>1964337.8699999999</v>
      </c>
      <c r="N49" s="526">
        <f>SUM(N5:N40)</f>
        <v>1314937</v>
      </c>
      <c r="P49" s="111">
        <f>SUM(P5:P40)</f>
        <v>3956557.8699999996</v>
      </c>
      <c r="Q49" s="538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27"/>
      <c r="N50" s="527"/>
      <c r="P50" s="44"/>
      <c r="Q50" s="539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04">
        <f>M49+N49</f>
        <v>3279274.87</v>
      </c>
      <c r="N53" s="505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4" t="s">
        <v>15</v>
      </c>
      <c r="I77" s="535"/>
      <c r="J77" s="154"/>
      <c r="K77" s="536">
        <f>I75+L75</f>
        <v>526980.64000000013</v>
      </c>
      <c r="L77" s="537"/>
      <c r="M77" s="155"/>
      <c r="N77" s="155"/>
      <c r="P77" s="44"/>
      <c r="Q77" s="19"/>
    </row>
    <row r="78" spans="1:17" x14ac:dyDescent="0.25">
      <c r="D78" s="528" t="s">
        <v>16</v>
      </c>
      <c r="E78" s="528"/>
      <c r="F78" s="156">
        <f>F75-K77-C75</f>
        <v>1939381.5999999999</v>
      </c>
      <c r="I78" s="157"/>
      <c r="J78" s="158"/>
    </row>
    <row r="79" spans="1:17" ht="18.75" x14ac:dyDescent="0.3">
      <c r="D79" s="529" t="s">
        <v>17</v>
      </c>
      <c r="E79" s="529"/>
      <c r="F79" s="101">
        <v>-1830849.67</v>
      </c>
      <c r="I79" s="530" t="s">
        <v>18</v>
      </c>
      <c r="J79" s="531"/>
      <c r="K79" s="532">
        <f>F81+F82+F83</f>
        <v>3946521.55</v>
      </c>
      <c r="L79" s="532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33">
        <f>-C4</f>
        <v>-3504178.07</v>
      </c>
      <c r="L81" s="532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21" t="s">
        <v>24</v>
      </c>
      <c r="E83" s="522"/>
      <c r="F83" s="173">
        <v>3720574.62</v>
      </c>
      <c r="I83" s="555" t="s">
        <v>25</v>
      </c>
      <c r="J83" s="556"/>
      <c r="K83" s="557">
        <f>K79+K81</f>
        <v>442343.48</v>
      </c>
      <c r="L83" s="55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40"/>
      <c r="J36" s="541"/>
      <c r="K36" s="541"/>
      <c r="L36" s="542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40"/>
      <c r="J37" s="541"/>
      <c r="K37" s="541"/>
      <c r="L37" s="542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3" t="s">
        <v>35</v>
      </c>
      <c r="J40" s="544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5"/>
      <c r="J41" s="546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47"/>
      <c r="J42" s="548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49" t="s">
        <v>35</v>
      </c>
      <c r="J67" s="550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3" t="s">
        <v>36</v>
      </c>
      <c r="I68" s="558"/>
      <c r="J68" s="559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4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8"/>
      <c r="C1" s="510" t="s">
        <v>238</v>
      </c>
      <c r="D1" s="511"/>
      <c r="E1" s="511"/>
      <c r="F1" s="511"/>
      <c r="G1" s="511"/>
      <c r="H1" s="511"/>
      <c r="I1" s="511"/>
      <c r="J1" s="511"/>
      <c r="K1" s="511"/>
      <c r="L1" s="511"/>
      <c r="M1" s="511"/>
    </row>
    <row r="2" spans="1:18" ht="16.5" thickBot="1" x14ac:dyDescent="0.3">
      <c r="B2" s="509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2" t="s">
        <v>0</v>
      </c>
      <c r="C3" s="513"/>
      <c r="D3" s="14"/>
      <c r="E3" s="15"/>
      <c r="F3" s="16"/>
      <c r="H3" s="514" t="s">
        <v>1</v>
      </c>
      <c r="I3" s="514"/>
      <c r="K3" s="18"/>
      <c r="L3" s="19"/>
      <c r="M3" s="20"/>
      <c r="P3" s="506" t="s">
        <v>2</v>
      </c>
      <c r="R3" s="560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17" t="s">
        <v>5</v>
      </c>
      <c r="F4" s="518"/>
      <c r="H4" s="519" t="s">
        <v>6</v>
      </c>
      <c r="I4" s="520"/>
      <c r="J4" s="25"/>
      <c r="K4" s="26"/>
      <c r="L4" s="27"/>
      <c r="M4" s="28" t="s">
        <v>7</v>
      </c>
      <c r="N4" s="29" t="s">
        <v>8</v>
      </c>
      <c r="P4" s="507"/>
      <c r="Q4" s="30" t="s">
        <v>9</v>
      </c>
      <c r="R4" s="561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26">
        <f>SUM(M5:M40)</f>
        <v>1803019.98</v>
      </c>
      <c r="N49" s="526">
        <f>SUM(N5:N40)</f>
        <v>1138524</v>
      </c>
      <c r="P49" s="111">
        <f>SUM(P5:P40)</f>
        <v>3684795.48</v>
      </c>
      <c r="Q49" s="538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27"/>
      <c r="N50" s="527"/>
      <c r="P50" s="44"/>
      <c r="Q50" s="539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04">
        <f>M49+N49</f>
        <v>2941543.98</v>
      </c>
      <c r="N53" s="505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4" t="s">
        <v>15</v>
      </c>
      <c r="I77" s="535"/>
      <c r="J77" s="154"/>
      <c r="K77" s="536">
        <f>I75+L75</f>
        <v>646140.08000000031</v>
      </c>
      <c r="L77" s="537"/>
      <c r="M77" s="155"/>
      <c r="N77" s="155"/>
      <c r="P77" s="44"/>
      <c r="Q77" s="19"/>
    </row>
    <row r="78" spans="1:17" x14ac:dyDescent="0.25">
      <c r="D78" s="528" t="s">
        <v>16</v>
      </c>
      <c r="E78" s="528"/>
      <c r="F78" s="156">
        <f>F75-K77-C75</f>
        <v>1113109.92</v>
      </c>
      <c r="I78" s="157"/>
      <c r="J78" s="158"/>
    </row>
    <row r="79" spans="1:17" ht="18.75" x14ac:dyDescent="0.3">
      <c r="D79" s="529" t="s">
        <v>17</v>
      </c>
      <c r="E79" s="529"/>
      <c r="F79" s="101">
        <v>-1405309.97</v>
      </c>
      <c r="I79" s="530" t="s">
        <v>18</v>
      </c>
      <c r="J79" s="531"/>
      <c r="K79" s="532">
        <f>F81+F82+F83</f>
        <v>3400888.74</v>
      </c>
      <c r="L79" s="532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33">
        <f>-C4</f>
        <v>-3504178.07</v>
      </c>
      <c r="L81" s="532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21" t="s">
        <v>24</v>
      </c>
      <c r="E83" s="522"/>
      <c r="F83" s="173">
        <v>3567993.62</v>
      </c>
      <c r="I83" s="523" t="s">
        <v>220</v>
      </c>
      <c r="J83" s="524"/>
      <c r="K83" s="525">
        <f>K79+K81</f>
        <v>-103289.32999999961</v>
      </c>
      <c r="L83" s="525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40"/>
      <c r="J36" s="541"/>
      <c r="K36" s="541"/>
      <c r="L36" s="542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40"/>
      <c r="J37" s="541"/>
      <c r="K37" s="541"/>
      <c r="L37" s="542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3" t="s">
        <v>35</v>
      </c>
      <c r="J40" s="544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5"/>
      <c r="J41" s="546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47"/>
      <c r="J42" s="548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49" t="s">
        <v>35</v>
      </c>
      <c r="J67" s="550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3" t="s">
        <v>36</v>
      </c>
      <c r="I68" s="558"/>
      <c r="J68" s="559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4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8"/>
      <c r="C1" s="510" t="s">
        <v>368</v>
      </c>
      <c r="D1" s="511"/>
      <c r="E1" s="511"/>
      <c r="F1" s="511"/>
      <c r="G1" s="511"/>
      <c r="H1" s="511"/>
      <c r="I1" s="511"/>
      <c r="J1" s="511"/>
      <c r="K1" s="511"/>
      <c r="L1" s="511"/>
      <c r="M1" s="511"/>
    </row>
    <row r="2" spans="1:18" ht="16.5" thickBot="1" x14ac:dyDescent="0.3">
      <c r="B2" s="509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2" t="s">
        <v>0</v>
      </c>
      <c r="C3" s="513"/>
      <c r="D3" s="14"/>
      <c r="E3" s="15"/>
      <c r="F3" s="16"/>
      <c r="H3" s="514" t="s">
        <v>1</v>
      </c>
      <c r="I3" s="514"/>
      <c r="K3" s="18"/>
      <c r="L3" s="19"/>
      <c r="M3" s="20"/>
      <c r="P3" s="506" t="s">
        <v>2</v>
      </c>
      <c r="R3" s="560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17" t="s">
        <v>5</v>
      </c>
      <c r="F4" s="518"/>
      <c r="H4" s="519" t="s">
        <v>6</v>
      </c>
      <c r="I4" s="520"/>
      <c r="J4" s="25"/>
      <c r="K4" s="26"/>
      <c r="L4" s="27"/>
      <c r="M4" s="28" t="s">
        <v>7</v>
      </c>
      <c r="N4" s="29" t="s">
        <v>8</v>
      </c>
      <c r="P4" s="507"/>
      <c r="Q4" s="30" t="s">
        <v>9</v>
      </c>
      <c r="R4" s="561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26">
        <f>SUM(M5:M40)</f>
        <v>2051765.3</v>
      </c>
      <c r="N49" s="526">
        <f>SUM(N5:N40)</f>
        <v>1741324</v>
      </c>
      <c r="P49" s="111">
        <f>SUM(P5:P40)</f>
        <v>4831473.13</v>
      </c>
      <c r="Q49" s="538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27"/>
      <c r="N50" s="527"/>
      <c r="P50" s="44"/>
      <c r="Q50" s="539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04">
        <f>M49+N49</f>
        <v>3793089.3</v>
      </c>
      <c r="N53" s="505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34" t="s">
        <v>15</v>
      </c>
      <c r="I79" s="535"/>
      <c r="J79" s="154"/>
      <c r="K79" s="536">
        <f>I77+L77</f>
        <v>739761.38</v>
      </c>
      <c r="L79" s="537"/>
      <c r="M79" s="155"/>
      <c r="N79" s="155"/>
      <c r="P79" s="44"/>
      <c r="Q79" s="19"/>
    </row>
    <row r="80" spans="1:17" x14ac:dyDescent="0.25">
      <c r="D80" s="528" t="s">
        <v>16</v>
      </c>
      <c r="E80" s="528"/>
      <c r="F80" s="156">
        <f>F77-K79-C77</f>
        <v>2011425.4899999998</v>
      </c>
      <c r="I80" s="157"/>
      <c r="J80" s="158"/>
    </row>
    <row r="81" spans="2:17" ht="18.75" x14ac:dyDescent="0.3">
      <c r="D81" s="529" t="s">
        <v>17</v>
      </c>
      <c r="E81" s="529"/>
      <c r="F81" s="101">
        <v>-2021696.34</v>
      </c>
      <c r="I81" s="530" t="s">
        <v>18</v>
      </c>
      <c r="J81" s="531"/>
      <c r="K81" s="532">
        <f>F83+F84+F85</f>
        <v>2945239.9399999995</v>
      </c>
      <c r="L81" s="532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33">
        <f>-C4</f>
        <v>-3567993.62</v>
      </c>
      <c r="L83" s="532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21" t="s">
        <v>24</v>
      </c>
      <c r="E85" s="522"/>
      <c r="F85" s="173">
        <v>3065283.79</v>
      </c>
      <c r="I85" s="523" t="s">
        <v>220</v>
      </c>
      <c r="J85" s="524"/>
      <c r="K85" s="525">
        <f>K81+K83</f>
        <v>-622753.68000000063</v>
      </c>
      <c r="L85" s="525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40"/>
      <c r="J36" s="541"/>
      <c r="K36" s="541"/>
      <c r="L36" s="542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40"/>
      <c r="J37" s="541"/>
      <c r="K37" s="541"/>
      <c r="L37" s="542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43" t="s">
        <v>35</v>
      </c>
      <c r="J40" s="544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45"/>
      <c r="J41" s="546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47"/>
      <c r="J42" s="548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49" t="s">
        <v>35</v>
      </c>
      <c r="J67" s="550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3" t="s">
        <v>36</v>
      </c>
      <c r="I68" s="558"/>
      <c r="J68" s="559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54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F7" workbookViewId="0">
      <selection activeCell="Q30" sqref="Q3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8"/>
      <c r="C1" s="510" t="s">
        <v>502</v>
      </c>
      <c r="D1" s="511"/>
      <c r="E1" s="511"/>
      <c r="F1" s="511"/>
      <c r="G1" s="511"/>
      <c r="H1" s="511"/>
      <c r="I1" s="511"/>
      <c r="J1" s="511"/>
      <c r="K1" s="511"/>
      <c r="L1" s="511"/>
      <c r="M1" s="511"/>
    </row>
    <row r="2" spans="1:18" ht="16.5" thickBot="1" x14ac:dyDescent="0.3">
      <c r="B2" s="509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2" t="s">
        <v>0</v>
      </c>
      <c r="C3" s="513"/>
      <c r="D3" s="14"/>
      <c r="E3" s="15"/>
      <c r="F3" s="16"/>
      <c r="H3" s="514" t="s">
        <v>1</v>
      </c>
      <c r="I3" s="514"/>
      <c r="K3" s="18"/>
      <c r="L3" s="19"/>
      <c r="M3" s="20"/>
      <c r="P3" s="506" t="s">
        <v>2</v>
      </c>
      <c r="Q3" s="467" t="s">
        <v>509</v>
      </c>
      <c r="R3" s="560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17" t="s">
        <v>5</v>
      </c>
      <c r="F4" s="518"/>
      <c r="H4" s="519" t="s">
        <v>6</v>
      </c>
      <c r="I4" s="520"/>
      <c r="J4" s="25"/>
      <c r="K4" s="26"/>
      <c r="L4" s="27"/>
      <c r="M4" s="28" t="s">
        <v>7</v>
      </c>
      <c r="N4" s="29" t="s">
        <v>8</v>
      </c>
      <c r="P4" s="507"/>
      <c r="Q4" s="30" t="s">
        <v>9</v>
      </c>
      <c r="R4" s="561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26">
        <f>SUM(M5:M40)</f>
        <v>1683911.56</v>
      </c>
      <c r="N49" s="526">
        <f>SUM(N5:N40)</f>
        <v>1355406.15</v>
      </c>
      <c r="P49" s="111">
        <f>SUM(P5:P40)</f>
        <v>3685318.7</v>
      </c>
      <c r="Q49" s="538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27"/>
      <c r="N50" s="527"/>
      <c r="P50" s="44"/>
      <c r="Q50" s="539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04">
        <f>M49+N49</f>
        <v>3039317.71</v>
      </c>
      <c r="N53" s="505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4" t="s">
        <v>15</v>
      </c>
      <c r="I77" s="535"/>
      <c r="J77" s="154"/>
      <c r="K77" s="536">
        <f>I75+L75</f>
        <v>484126.00999999989</v>
      </c>
      <c r="L77" s="537"/>
      <c r="M77" s="155"/>
      <c r="N77" s="155"/>
      <c r="P77" s="44"/>
      <c r="Q77" s="19"/>
    </row>
    <row r="78" spans="1:17" x14ac:dyDescent="0.25">
      <c r="D78" s="528" t="s">
        <v>16</v>
      </c>
      <c r="E78" s="528"/>
      <c r="F78" s="156">
        <f>F75-K77-C75</f>
        <v>1743477.6000000003</v>
      </c>
      <c r="I78" s="157"/>
      <c r="J78" s="158"/>
    </row>
    <row r="79" spans="1:17" ht="18.75" x14ac:dyDescent="0.3">
      <c r="D79" s="529" t="s">
        <v>17</v>
      </c>
      <c r="E79" s="529"/>
      <c r="F79" s="101">
        <v>-1542483.8</v>
      </c>
      <c r="I79" s="530" t="s">
        <v>18</v>
      </c>
      <c r="J79" s="531"/>
      <c r="K79" s="532">
        <f>F81+F82+F83</f>
        <v>4235033.33</v>
      </c>
      <c r="L79" s="532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33">
        <f>-C4</f>
        <v>-3065283.79</v>
      </c>
      <c r="L81" s="532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21" t="s">
        <v>24</v>
      </c>
      <c r="E83" s="522"/>
      <c r="F83" s="173">
        <v>3897967.53</v>
      </c>
      <c r="I83" s="555" t="s">
        <v>25</v>
      </c>
      <c r="J83" s="556"/>
      <c r="K83" s="557">
        <f>K79+K81</f>
        <v>1169749.54</v>
      </c>
      <c r="L83" s="55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2023-06-28T21:56:04Z</dcterms:modified>
</cp:coreProperties>
</file>