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<sst xmlns="http://schemas.openxmlformats.org/spreadsheetml/2006/main" count="3367" uniqueCount="553">
  <si>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</si>
  <si>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</si>
  <si>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</si>
  <si>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</si>
  <si>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</si>
  <si>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</si>
  <si>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</si>
  <si>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</si>
  <si>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</si>
  <si>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</si>
  <si>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</si>
  <si>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</si>
  <si>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</si>
  <si>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</si>
  <si>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</si>
  <si>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</si>
  <si>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</si>
  <si>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</si>
  <si>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</si>
  <si>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</si>
  <si>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</si>
  <si>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</si>
  <si>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</si>
  <si>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</si>
  <si>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</si>
  <si>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</si>
  <si>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</si>
  <si>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</si>
  <si>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</si>
  <si>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</si>
  <si>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</si>
  <si>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</si>
  <si>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</si>
  <si>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</si>
  <si>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</si>
  <si>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</si>
  <si>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</si>
  <si>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</si>
  <si>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</si>
  <si>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</si>
  <si>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</si>
  <si>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</si>
  <si>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</si>
  <si>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</si>
  <si>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</si>
  <si>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</si>
  <si>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</si>
  <si>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</si>
  <si>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</si>
  <si>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</si>
  <si>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</si>
  <si>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</si>
  <si>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</si>
  <si>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</si>
  <si>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</si>
  <si>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</si>
  <si>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</si>
  <si>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</si>
  <si>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</si>
  <si>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</si>
  <si>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</si>
  <si>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</si>
  <si>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</si>
  <si>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</si>
  <si>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</si>
  <si>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</si>
  <si>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</si>
  <si>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</si>
  <si>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</si>
  <si>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</si>
  <si>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</si>
  <si>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</si>
  <si>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</si>
  <si>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</si>
  <si>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</si>
  <si>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</si>
  <si>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</si>
  <si>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</si>
  <si>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</si>
  <si>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</si>
  <si>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</si>
  <si>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</si>
  <si>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</si>
  <si>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</si>
  <si>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</si>
  <si>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</si>
  <si>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</si>
  <si>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</si>
  <si>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</si>
  <si>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</si>
  <si>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</si>
  <si>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</si>
  <si>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</si>
  <si>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</si>
  <si>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</si>
  <si>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</si>
  <si>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</si>
  <si>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</si>
  <si>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</si>
  <si>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</si>
  <si>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</si>
  <si>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</si>
  <si>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</si>
  <si>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</si>
  <si>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</si>
  <si>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</si>
  <si>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</si>
  <si>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</si>
  <si>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</si>
  <si>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</si>
  <si>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</si>
  <si>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</si>
  <si>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</si>
  <si>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</si>
  <si>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</si>
  <si>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</si>
  <si>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</si>
  <si>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</si>
  <si>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</si>
  <si>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</si>
  <si>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</si>
  <si>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</si>
  <si>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</si>
  <si>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</si>
  <si>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</si>
  <si>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</si>
  <si>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</si>
  <si>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</si>
  <si>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</si>
  <si>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</si>
  <si>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</si>
  <si>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</si>
  <si>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</si>
  <si>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</si>
  <si>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</si>
  <si>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</si>
  <si>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</si>
  <si>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</si>
  <si>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</si>
  <si>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</si>
  <si>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</si>
  <si>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</si>
  <si>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</si>
  <si>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</si>
  <si>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</si>
  <si>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</si>
  <si>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</si>
  <si>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</si>
  <si>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</si>
  <si>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</si>
  <si>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</si>
  <si>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</si>
  <si>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</si>
  <si>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</si>
  <si>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</si>
  <si>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</si>
  <si>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</si>
  <si>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</si>
  <si>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</si>
  <si>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</si>
  <si>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</si>
  <si>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</si>
  <si>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</si>
  <si>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</si>
  <si>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</si>
  <si>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</si>
  <si>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</si>
  <si>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</si>
  <si>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</si>
  <si>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</si>
  <si>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</si>
  <si>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</si>
  <si>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</si>
  <si>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</si>
  <si>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</si>
  <si>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</si>
  <si>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</si>
  <si>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</si>
  <si>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</si>
  <si>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</si>
  <si>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</si>
  <si>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</si>
  <si>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</si>
  <si>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</si>
  <si>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</si>
  <si>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</si>
  <si>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</si>
  <si>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</si>
  <si>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</si>
  <si>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</si>
  <si>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</si>
  <si>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</si>
  <si>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</si>
  <si>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</si>
  <si>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</si>
  <si>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</si>
  <si>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</si>
  <si>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</si>
  <si>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</si>
  <si>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</si>
  <si>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</si>
  <si>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</si>
  <si>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</si>
  <si>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</si>
  <si>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</si>
  <si>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</si>
  <si>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</si>
  <si>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</si>
  <si>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</si>
  <si>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</si>
  <si>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</si>
  <si>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</si>
  <si>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</si>
  <si>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</si>
  <si>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</si>
  <si>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</si>
  <si>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</si>
  <si>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</si>
  <si>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</si>
  <si>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</si>
  <si>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</si>
  <si>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</si>
  <si>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</si>
  <si>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</si>
  <si>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</si>
  <si>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</si>
  <si>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</si>
  <si>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</si>
  <si>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</si>
  <si>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</si>
  <si>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</si>
  <si>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</si>
  <si>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</si>
  <si>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</si>
  <si>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</si>
  <si>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</si>
  <si>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</si>
  <si>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</si>
  <si>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</si>
  <si>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</si>
  <si>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</si>
  <si>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</si>
  <si>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</si>
  <si>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</si>
  <si>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</si>
  <si>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</si>
  <si>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</si>
  <si>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</si>
  <si>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</si>
  <si>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</si>
  <si>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</si>
  <si>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</si>
  <si>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</si>
  <si>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</si>
  <si>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</si>
  <si>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</si>
  <si>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</si>
  <si>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</si>
  <si>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</si>
  <si>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</si>
  <si>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</si>
  <si>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</si>
  <si>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</si>
  <si>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</si>
  <si>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</si>
  <si>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</si>
  <si>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</si>
  <si>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</si>
  <si>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</si>
  <si>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</si>
  <si>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</si>
  <si>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</si>
  <si>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</si>
  <si>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</si>
  <si>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</si>
  <si>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</si>
  <si>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</si>
  <si>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</si>
  <si>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</si>
  <si>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</si>
  <si>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</si>
  <si>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</si>
  <si>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</si>
  <si>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</si>
  <si>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</si>
  <si>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</si>
  <si>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</si>
  <si>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</si>
  <si>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</si>
  <si>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</si>
  <si>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</si>
  <si>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</si>
  <si>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</si>
  <si>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</si>
  <si>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</si>
  <si>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</si>
  <si>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</si>
  <si>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</si>
  <si>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</si>
  <si>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</si>
  <si>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</si>
  <si>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</si>
  <si>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</si>
  <si>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</si>
  <si>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</si>
  <si>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</si>
  <si>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</si>
  <si>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</si>
  <si>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</si>
  <si>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</si>
  <si>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</si>
  <si>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</si>
  <si>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</si>
  <si>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</si>
  <si>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</si>
  <si>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</si>
  <si>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</si>
  <si>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</si>
  <si>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</si>
  <si>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</si>
  <si>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</si>
  <si>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</si>
  <si>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</si>
  <si>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</si>
  <si>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</si>
  <si>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</si>
  <si>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</si>
  <si>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</si>
  <si>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</si>
  <si>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</si>
  <si>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</si>
  <si>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</si>
  <si>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</si>
  <si>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</si>
  <si>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</si>
  <si>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</si>
  <si>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</si>
  <si>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</si>
  <si>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</si>
  <si>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</si>
  <si>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</si>
  <si>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</si>
  <si>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</si>
  <si>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</si>
  <si>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</si>
  <si>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</si>
  <si>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</si>
  <si>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</si>
  <si>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</si>
  <si>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</si>
  <si>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</si>
  <si>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</si>
  <si>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</si>
  <si>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</si>
  <si>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</si>
  <si>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</si>
  <si>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</si>
  <si>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</si>
  <si>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</si>
  <si>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</si>
  <si>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</si>
  <si>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</si>
  <si>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</si>
  <si>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</si>
  <si>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</si>
  <si>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</si>
  <si>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</si>
  <si>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</si>
  <si>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</si>
  <si>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</si>
  <si>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</si>
  <si>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</si>
  <si>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</si>
  <si>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</si>
  <si>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</si>
  <si>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</si>
  <si>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</si>
  <si>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</si>
  <si>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</si>
  <si>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</si>
  <si>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</si>
  <si>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</si>
  <si>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</si>
  <si>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</si>
  <si>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</si>
  <si>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</si>
  <si>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</si>
  <si>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</si>
  <si>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</si>
  <si>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</si>
  <si>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</si>
  <si>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</si>
  <si>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</si>
  <si>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</si>
  <si>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</si>
  <si>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</si>
  <si>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</si>
  <si>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</si>
  <si>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</si>
  <si>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</si>
  <si>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</si>
  <si>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</si>
  <si>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</si>
  <si>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</si>
  <si>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</si>
  <si>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</si>
  <si>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</si>
  <si>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</si>
  <si>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</si>
  <si>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</si>
  <si>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</si>
  <si>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</si>
  <si>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</si>
  <si>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</si>
  <si>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</si>
  <si>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</si>
  <si>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</si>
  <si>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</si>
  <si>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</si>
  <si>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</si>
  <si>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</si>
  <si>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</si>
  <si>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</si>
  <si>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</si>
  <si>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</si>
  <si>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</si>
  <si>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</si>
  <si>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</si>
  <si>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</si>
  <si>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</si>
  <si>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</si>
  <si>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</si>
  <si>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</si>
  <si>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</si>
  <si>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</si>
  <si>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</si>
  <si>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</si>
  <si>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</si>
  <si>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</si>
  <si>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</si>
  <si>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</si>
  <si>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</si>
  <si>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</si>
  <si>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</si>
  <si>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</si>
  <si>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</si>
  <si>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</si>
  <si>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</si>
  <si>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</si>
  <si>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</si>
  <si>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</si>
  <si>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</si>
  <si>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</si>
  <si>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</si>
  <si>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</si>
  <si>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</si>
  <si>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</si>
  <si>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</si>
  <si>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</si>
  <si>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</si>
  <si>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</si>
  <si>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</si>
  <si>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</si>
  <si>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</si>
  <si>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</si>
  <si>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</si>
  <si>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</si>
  <si>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</si>
  <si>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</si>
  <si>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</si>
  <si>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</si>
  <si>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</si>
  <si>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</si>
  <si>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</si>
  <si>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</si>
  <si>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</si>
  <si>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</si>
  <si>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</si>
  <si>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</si>
  <si>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</si>
  <si>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</si>
  <si>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</si>
  <si>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</si>
  <si>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</si>
  <si>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</si>
  <si>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</si>
  <si>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</si>
  <si>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</si>
  <si>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</si>
  <si>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</si>
  <si>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</si>
  <si>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</si>
  <si>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</si>
  <si>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</si>
  <si>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</si>
  <si>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</si>
  <si>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</si>
  <si>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</si>
  <si>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</si>
  <si>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</si>
  <si>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</si>
  <si>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</si>
  <si>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</si>
  <si>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</si>
  <si>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</si>
  <si>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</si>
  <si>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</si>
  <si>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</si>
  <si>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</si>
  <si>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</si>
  <si>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</si>
  <si>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</si>
  <si>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</si>
  <si>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</si>
  <si>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</si>
  <si>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</si>
  <si>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</si>
  <si>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</si>
  <si>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</si>
  <si>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</si>
  <si>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</si>
  <si>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</si>
  <si>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</si>
  <si>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</si>
  <si>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</si>
  <si>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</si>
  <si>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</si>
  <si>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</si>
  <si>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</si>
  <si>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</si>
  <si>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</si>
  <si>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</si>
  <si>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</si>
  <si>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</si>
  <si>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</si>
  <si>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</si>
  <si>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</si>
  <si>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</si>
  <si>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</si>
  <si>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</si>
  <si>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</si>
  <si>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</si>
  <si>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</si>
  <si>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</si>
  <si>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</si>
  <si>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</si>
  <si>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</si>
  <si>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</si>
  <si>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</si>
  <si>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</si>
  <si>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</si>
  <si>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</si>
  <si>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20-Oct-21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</si>
</sst>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vertical="center" wrapText="1"/>
    </xf>
    <xf numFmtId="1" fontId="41" fillId="0" borderId="7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33CCFF"/>
      <color rgb="FF00FF00"/>
      <color rgb="FFFF66FF"/>
      <color rgb="FFFF3399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L103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104" t="s">
        <v>26</v>
      </c>
      <c r="L1" s="733"/>
      <c r="M1" s="1106" t="s">
        <v>27</v>
      </c>
      <c r="N1" s="494"/>
      <c r="P1" s="98" t="s">
        <v>38</v>
      </c>
      <c r="Q1" s="1102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05"/>
      <c r="L2" s="734" t="s">
        <v>29</v>
      </c>
      <c r="M2" s="1107"/>
      <c r="N2" s="495" t="s">
        <v>29</v>
      </c>
      <c r="O2" s="653" t="s">
        <v>30</v>
      </c>
      <c r="P2" s="99" t="s">
        <v>39</v>
      </c>
      <c r="Q2" s="110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6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7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0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81" t="str">
        <f>PIERNA!HO5</f>
        <v>PED. 71424582</v>
      </c>
      <c r="E25" s="1082">
        <f>PIERNA!E25</f>
        <v>44470</v>
      </c>
      <c r="F25" s="817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>
        <f>S25/H25</f>
        <v>0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83" t="str">
        <f>PIERNA!HW5</f>
        <v xml:space="preserve">DISTRIBUIDORA ASGAR SA DE CV </v>
      </c>
      <c r="C26" s="76" t="str">
        <f>PIERNA!HX5</f>
        <v>Seaboard</v>
      </c>
      <c r="D26" s="1081" t="str">
        <f>PIERNA!HY5</f>
        <v>PED. 71447518</v>
      </c>
      <c r="E26" s="1082">
        <f>PIERNA!HZ5</f>
        <v>44471</v>
      </c>
      <c r="F26" s="817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0">
        <f>PIERNA!JO5</f>
        <v>0</v>
      </c>
      <c r="G30" s="1011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1">
        <f>PIERNA!JV5</f>
        <v>0</v>
      </c>
      <c r="D31" s="614">
        <f>PIERNA!JW5</f>
        <v>0</v>
      </c>
      <c r="E31" s="492">
        <f>PIERNA!JX5</f>
        <v>0</v>
      </c>
      <c r="F31" s="1010">
        <f>PIERNA!JY5</f>
        <v>0</v>
      </c>
      <c r="G31" s="1011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0">
        <f>PIERNA!KI5</f>
        <v>0</v>
      </c>
      <c r="G32" s="1011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3">
        <f>PIERNA!KS5</f>
        <v>0</v>
      </c>
      <c r="G33" s="924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3">
        <f>PIERNA!F34</f>
        <v>0</v>
      </c>
      <c r="G34" s="924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3">
        <f>PIERNA!F35</f>
        <v>0</v>
      </c>
      <c r="G35" s="925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8"/>
      <c r="R41" s="88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2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6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08" t="s">
        <v>293</v>
      </c>
      <c r="C98" s="983" t="s">
        <v>134</v>
      </c>
      <c r="D98" s="983"/>
      <c r="E98" s="985">
        <v>44447</v>
      </c>
      <c r="F98" s="983">
        <v>25</v>
      </c>
      <c r="G98" s="983">
        <v>5</v>
      </c>
      <c r="H98" s="983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110" t="s">
        <v>294</v>
      </c>
      <c r="P98" s="1007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09"/>
      <c r="C99" s="913" t="s">
        <v>295</v>
      </c>
      <c r="D99" s="913"/>
      <c r="E99" s="984">
        <v>44447</v>
      </c>
      <c r="F99" s="913">
        <v>1003.34</v>
      </c>
      <c r="G99" s="913">
        <v>221</v>
      </c>
      <c r="H99" s="913">
        <v>1003.34</v>
      </c>
      <c r="I99" s="865">
        <f t="shared" si="17"/>
        <v>0</v>
      </c>
      <c r="J99" s="799"/>
      <c r="K99" s="633"/>
      <c r="L99" s="665"/>
      <c r="M99" s="633"/>
      <c r="N99" s="873"/>
      <c r="O99" s="1111"/>
      <c r="P99" s="1008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7" t="s">
        <v>302</v>
      </c>
      <c r="C100" s="913" t="s">
        <v>299</v>
      </c>
      <c r="D100" s="913"/>
      <c r="E100" s="984">
        <v>44448</v>
      </c>
      <c r="F100" s="913">
        <v>3014.16</v>
      </c>
      <c r="G100" s="913">
        <v>359</v>
      </c>
      <c r="H100" s="913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8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7" t="s">
        <v>322</v>
      </c>
      <c r="C101" s="913" t="s">
        <v>301</v>
      </c>
      <c r="D101" s="913"/>
      <c r="E101" s="984">
        <v>44448</v>
      </c>
      <c r="F101" s="986">
        <v>3412.85</v>
      </c>
      <c r="G101" s="986">
        <v>160</v>
      </c>
      <c r="H101" s="986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3" t="s">
        <v>68</v>
      </c>
      <c r="C102" s="913" t="s">
        <v>305</v>
      </c>
      <c r="D102" s="913"/>
      <c r="E102" s="984">
        <v>44449</v>
      </c>
      <c r="F102" s="913">
        <v>2719.84</v>
      </c>
      <c r="G102" s="913">
        <v>90</v>
      </c>
      <c r="H102" s="913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39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3" t="s">
        <v>322</v>
      </c>
      <c r="C103" s="913" t="s">
        <v>301</v>
      </c>
      <c r="D103" s="913"/>
      <c r="E103" s="984">
        <v>44452</v>
      </c>
      <c r="F103" s="913">
        <v>6683.56</v>
      </c>
      <c r="G103" s="913">
        <v>265</v>
      </c>
      <c r="H103" s="913">
        <v>6683.56</v>
      </c>
      <c r="I103" s="865">
        <f t="shared" si="17"/>
        <v>0</v>
      </c>
      <c r="J103" s="799"/>
      <c r="K103" s="633"/>
      <c r="L103" s="879"/>
      <c r="M103" s="633"/>
      <c r="N103" s="878"/>
      <c r="O103" s="1009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7" t="s">
        <v>68</v>
      </c>
      <c r="C104" s="913" t="s">
        <v>305</v>
      </c>
      <c r="D104" s="913"/>
      <c r="E104" s="984">
        <v>44457</v>
      </c>
      <c r="F104" s="986">
        <v>3120.47</v>
      </c>
      <c r="G104" s="913">
        <v>100</v>
      </c>
      <c r="H104" s="986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2" t="s">
        <v>549</v>
      </c>
      <c r="P104" s="1085" t="s">
        <v>330</v>
      </c>
      <c r="Q104" s="633">
        <v>421263.45</v>
      </c>
      <c r="R104" s="1084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3" t="s">
        <v>350</v>
      </c>
      <c r="C105" s="913" t="s">
        <v>120</v>
      </c>
      <c r="D105" s="913"/>
      <c r="E105" s="984">
        <v>44461</v>
      </c>
      <c r="F105" s="986">
        <v>387.1</v>
      </c>
      <c r="G105" s="913">
        <v>30</v>
      </c>
      <c r="H105" s="986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2" t="s">
        <v>351</v>
      </c>
      <c r="P105" s="1007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3" t="s">
        <v>369</v>
      </c>
      <c r="C106" s="913" t="s">
        <v>370</v>
      </c>
      <c r="D106" s="913"/>
      <c r="E106" s="984">
        <v>44467</v>
      </c>
      <c r="F106" s="986">
        <v>18506.759999999998</v>
      </c>
      <c r="G106" s="913">
        <v>680</v>
      </c>
      <c r="H106" s="986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0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90" t="s">
        <v>371</v>
      </c>
      <c r="C107" s="1042" t="s">
        <v>45</v>
      </c>
      <c r="D107" s="913"/>
      <c r="E107" s="984">
        <v>44468</v>
      </c>
      <c r="F107" s="986">
        <v>839.9</v>
      </c>
      <c r="G107" s="913">
        <v>185</v>
      </c>
      <c r="H107" s="986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92" t="s">
        <v>372</v>
      </c>
      <c r="P107" s="891"/>
      <c r="Q107" s="633">
        <v>41995</v>
      </c>
      <c r="R107" s="1087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91"/>
      <c r="C108" s="1042" t="s">
        <v>373</v>
      </c>
      <c r="D108" s="913"/>
      <c r="E108" s="984">
        <v>44468</v>
      </c>
      <c r="F108" s="986">
        <v>50</v>
      </c>
      <c r="G108" s="913">
        <v>5</v>
      </c>
      <c r="H108" s="986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93"/>
      <c r="P108" s="891"/>
      <c r="Q108" s="633">
        <v>4250</v>
      </c>
      <c r="R108" s="1088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91"/>
      <c r="C109" s="1042" t="s">
        <v>374</v>
      </c>
      <c r="D109" s="913"/>
      <c r="E109" s="984">
        <v>44468</v>
      </c>
      <c r="F109" s="986">
        <v>50</v>
      </c>
      <c r="G109" s="913">
        <v>5</v>
      </c>
      <c r="H109" s="986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93"/>
      <c r="P109" s="891"/>
      <c r="Q109" s="633">
        <v>5000</v>
      </c>
      <c r="R109" s="1089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96" t="s">
        <v>68</v>
      </c>
      <c r="C110" s="1042" t="s">
        <v>375</v>
      </c>
      <c r="D110" s="913"/>
      <c r="E110" s="984">
        <v>44468</v>
      </c>
      <c r="F110" s="986">
        <v>300</v>
      </c>
      <c r="G110" s="913">
        <v>20</v>
      </c>
      <c r="H110" s="986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94" t="s">
        <v>548</v>
      </c>
      <c r="P110" s="1100" t="s">
        <v>330</v>
      </c>
      <c r="Q110" s="633">
        <v>31500</v>
      </c>
      <c r="R110" s="1098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097"/>
      <c r="C111" s="1042" t="s">
        <v>376</v>
      </c>
      <c r="D111" s="913"/>
      <c r="E111" s="984">
        <v>44468</v>
      </c>
      <c r="F111" s="986">
        <v>205.81</v>
      </c>
      <c r="G111" s="913">
        <v>7</v>
      </c>
      <c r="H111" s="986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95"/>
      <c r="P111" s="1101"/>
      <c r="Q111" s="633">
        <v>28401.78</v>
      </c>
      <c r="R111" s="1099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4">
        <v>75</v>
      </c>
      <c r="B112" s="1199" t="s">
        <v>369</v>
      </c>
      <c r="C112" s="913" t="s">
        <v>370</v>
      </c>
      <c r="D112" s="913"/>
      <c r="E112" s="984">
        <v>44469</v>
      </c>
      <c r="F112" s="986">
        <v>18507</v>
      </c>
      <c r="G112" s="913">
        <v>680</v>
      </c>
      <c r="H112" s="986">
        <v>18506.7585</v>
      </c>
      <c r="I112" s="107">
        <f t="shared" si="20"/>
        <v>-0.24150000000008731</v>
      </c>
      <c r="J112" s="801"/>
      <c r="K112" s="633"/>
      <c r="L112" s="665"/>
      <c r="M112" s="633"/>
      <c r="N112" s="874"/>
      <c r="O112" s="1200">
        <v>30609</v>
      </c>
      <c r="P112" s="635"/>
      <c r="Q112" s="633">
        <v>1230699.44</v>
      </c>
      <c r="R112" s="1084" t="s">
        <v>552</v>
      </c>
      <c r="S112" s="66">
        <f t="shared" si="14"/>
        <v>1230699.44</v>
      </c>
      <c r="T112" s="66">
        <f t="shared" si="21"/>
        <v>66.499999986491417</v>
      </c>
    </row>
    <row r="113" spans="1:20" s="163" customFormat="1" ht="18.75" x14ac:dyDescent="0.25">
      <c r="A113" s="101">
        <v>76</v>
      </c>
      <c r="B113" s="913"/>
      <c r="C113" s="913"/>
      <c r="D113" s="913"/>
      <c r="E113" s="984"/>
      <c r="F113" s="986"/>
      <c r="G113" s="913"/>
      <c r="H113" s="986"/>
      <c r="I113" s="107">
        <f t="shared" si="20"/>
        <v>0</v>
      </c>
      <c r="J113" s="801"/>
      <c r="K113" s="633"/>
      <c r="L113" s="665"/>
      <c r="M113" s="633"/>
      <c r="N113" s="874"/>
      <c r="O113" s="890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3"/>
      <c r="C114" s="913"/>
      <c r="D114" s="913"/>
      <c r="E114" s="984"/>
      <c r="F114" s="986"/>
      <c r="G114" s="913"/>
      <c r="H114" s="986"/>
      <c r="I114" s="107">
        <f t="shared" si="20"/>
        <v>0</v>
      </c>
      <c r="J114" s="801"/>
      <c r="K114" s="633"/>
      <c r="L114" s="665"/>
      <c r="M114" s="633"/>
      <c r="N114" s="874"/>
      <c r="O114" s="890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3"/>
      <c r="C115" s="913"/>
      <c r="D115" s="913"/>
      <c r="E115" s="984"/>
      <c r="F115" s="986"/>
      <c r="G115" s="913"/>
      <c r="H115" s="986"/>
      <c r="I115" s="107">
        <f t="shared" si="20"/>
        <v>0</v>
      </c>
      <c r="J115" s="801"/>
      <c r="K115" s="633"/>
      <c r="L115" s="665"/>
      <c r="M115" s="633"/>
      <c r="N115" s="874"/>
      <c r="O115" s="890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3"/>
      <c r="C116" s="913"/>
      <c r="D116" s="913"/>
      <c r="E116" s="984"/>
      <c r="F116" s="986"/>
      <c r="G116" s="913"/>
      <c r="H116" s="986"/>
      <c r="I116" s="107">
        <f t="shared" si="20"/>
        <v>0</v>
      </c>
      <c r="J116" s="801"/>
      <c r="K116" s="633"/>
      <c r="L116" s="665"/>
      <c r="M116" s="633"/>
      <c r="N116" s="874"/>
      <c r="O116" s="890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3"/>
      <c r="C117" s="913"/>
      <c r="D117" s="913"/>
      <c r="E117" s="984"/>
      <c r="F117" s="986"/>
      <c r="G117" s="913"/>
      <c r="H117" s="986"/>
      <c r="I117" s="107">
        <f t="shared" si="20"/>
        <v>0</v>
      </c>
      <c r="J117" s="801"/>
      <c r="K117" s="633"/>
      <c r="L117" s="665"/>
      <c r="M117" s="633"/>
      <c r="N117" s="874"/>
      <c r="O117" s="890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3"/>
      <c r="C118" s="913"/>
      <c r="D118" s="913"/>
      <c r="E118" s="984"/>
      <c r="F118" s="986"/>
      <c r="G118" s="913"/>
      <c r="H118" s="986"/>
      <c r="I118" s="107">
        <f t="shared" si="20"/>
        <v>0</v>
      </c>
      <c r="J118" s="801"/>
      <c r="K118" s="633"/>
      <c r="L118" s="665"/>
      <c r="M118" s="633"/>
      <c r="N118" s="874"/>
      <c r="O118" s="890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3"/>
      <c r="C119" s="913"/>
      <c r="D119" s="913"/>
      <c r="E119" s="984"/>
      <c r="F119" s="986"/>
      <c r="G119" s="913"/>
      <c r="H119" s="986"/>
      <c r="I119" s="107">
        <f t="shared" si="20"/>
        <v>0</v>
      </c>
      <c r="J119" s="801"/>
      <c r="K119" s="633"/>
      <c r="L119" s="665"/>
      <c r="M119" s="633"/>
      <c r="N119" s="875"/>
      <c r="O119" s="890"/>
      <c r="P119" s="635"/>
      <c r="Q119" s="633"/>
      <c r="R119" s="90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3"/>
      <c r="C120" s="913"/>
      <c r="D120" s="913"/>
      <c r="E120" s="984"/>
      <c r="F120" s="986"/>
      <c r="G120" s="913"/>
      <c r="H120" s="986"/>
      <c r="I120" s="107">
        <f t="shared" si="20"/>
        <v>0</v>
      </c>
      <c r="J120" s="815"/>
      <c r="K120" s="633"/>
      <c r="L120" s="665"/>
      <c r="M120" s="633"/>
      <c r="N120" s="876"/>
      <c r="O120" s="892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3"/>
      <c r="C121" s="913"/>
      <c r="D121" s="913"/>
      <c r="E121" s="984"/>
      <c r="F121" s="986"/>
      <c r="G121" s="913"/>
      <c r="H121" s="986"/>
      <c r="I121" s="107">
        <f t="shared" si="20"/>
        <v>0</v>
      </c>
      <c r="J121" s="815"/>
      <c r="K121" s="633"/>
      <c r="L121" s="665"/>
      <c r="M121" s="633"/>
      <c r="N121" s="877"/>
      <c r="O121" s="892"/>
      <c r="P121" s="891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3"/>
      <c r="C122" s="913"/>
      <c r="D122" s="913"/>
      <c r="E122" s="984"/>
      <c r="F122" s="986"/>
      <c r="G122" s="913"/>
      <c r="H122" s="986"/>
      <c r="I122" s="107">
        <f t="shared" si="20"/>
        <v>0</v>
      </c>
      <c r="J122" s="576"/>
      <c r="K122" s="633"/>
      <c r="L122" s="665"/>
      <c r="M122" s="633"/>
      <c r="N122" s="878"/>
      <c r="O122" s="890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3"/>
      <c r="C123" s="913"/>
      <c r="D123" s="913"/>
      <c r="E123" s="984"/>
      <c r="F123" s="986"/>
      <c r="G123" s="913"/>
      <c r="H123" s="986"/>
      <c r="I123" s="107">
        <f t="shared" si="20"/>
        <v>0</v>
      </c>
      <c r="J123" s="799"/>
      <c r="K123" s="633"/>
      <c r="L123" s="665"/>
      <c r="M123" s="633"/>
      <c r="N123" s="873"/>
      <c r="O123" s="890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3"/>
      <c r="C124" s="913"/>
      <c r="D124" s="913"/>
      <c r="E124" s="984"/>
      <c r="F124" s="986"/>
      <c r="G124" s="913"/>
      <c r="H124" s="986"/>
      <c r="I124" s="107">
        <f t="shared" si="20"/>
        <v>0</v>
      </c>
      <c r="J124" s="799"/>
      <c r="K124" s="633"/>
      <c r="L124" s="665"/>
      <c r="M124" s="633"/>
      <c r="N124" s="873"/>
      <c r="O124" s="890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3"/>
      <c r="C125" s="913"/>
      <c r="D125" s="913"/>
      <c r="E125" s="984"/>
      <c r="F125" s="986"/>
      <c r="G125" s="913"/>
      <c r="H125" s="986"/>
      <c r="I125" s="107">
        <f t="shared" si="20"/>
        <v>0</v>
      </c>
      <c r="J125" s="576"/>
      <c r="K125" s="633"/>
      <c r="L125" s="665"/>
      <c r="M125" s="633"/>
      <c r="N125" s="873"/>
      <c r="O125" s="893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3"/>
      <c r="C126" s="913"/>
      <c r="D126" s="913"/>
      <c r="E126" s="984"/>
      <c r="F126" s="986"/>
      <c r="G126" s="913"/>
      <c r="H126" s="986"/>
      <c r="I126" s="107">
        <f t="shared" si="20"/>
        <v>0</v>
      </c>
      <c r="J126" s="596"/>
      <c r="K126" s="633"/>
      <c r="L126" s="665"/>
      <c r="M126" s="633"/>
      <c r="N126" s="873"/>
      <c r="O126" s="893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3"/>
      <c r="C127" s="913"/>
      <c r="D127" s="913"/>
      <c r="E127" s="984"/>
      <c r="F127" s="986"/>
      <c r="G127" s="913"/>
      <c r="H127" s="986"/>
      <c r="I127" s="107">
        <f t="shared" si="20"/>
        <v>0</v>
      </c>
      <c r="J127" s="596"/>
      <c r="K127" s="633"/>
      <c r="L127" s="665"/>
      <c r="M127" s="633"/>
      <c r="N127" s="873"/>
      <c r="O127" s="893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3"/>
      <c r="C128" s="913"/>
      <c r="D128" s="913"/>
      <c r="E128" s="984"/>
      <c r="F128" s="986"/>
      <c r="G128" s="913"/>
      <c r="H128" s="986"/>
      <c r="I128" s="297">
        <f t="shared" si="20"/>
        <v>0</v>
      </c>
      <c r="J128" s="802"/>
      <c r="K128" s="803"/>
      <c r="L128" s="637"/>
      <c r="M128" s="803"/>
      <c r="N128" s="907"/>
      <c r="O128" s="931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7"/>
      <c r="O129" s="931"/>
      <c r="P129" s="927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7"/>
      <c r="O130" s="931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7"/>
      <c r="O131" s="932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7"/>
      <c r="O132" s="932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1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8"/>
      <c r="Q134" s="929"/>
      <c r="R134" s="930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3266</v>
      </c>
      <c r="H174" s="590">
        <f>SUM(H3:H173)</f>
        <v>492113.78849999997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12587801.068099998</v>
      </c>
      <c r="R174" s="158"/>
      <c r="S174" s="189">
        <f>Q174+M174+K174</f>
        <v>13374788.068099998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  <mergeCell ref="R110:R111"/>
    <mergeCell ref="P110:P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4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4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2" t="s">
        <v>21</v>
      </c>
      <c r="E31" s="1113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8"/>
    <col min="10" max="10" width="17.5703125" customWidth="1"/>
  </cols>
  <sheetData>
    <row r="1" spans="1:11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0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0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0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0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0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0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0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0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1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1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1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1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1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1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1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1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1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1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1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1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2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2" t="s">
        <v>21</v>
      </c>
      <c r="E31" s="1113"/>
      <c r="F31" s="147">
        <f>E4+E5-F29+E6</f>
        <v>0</v>
      </c>
    </row>
    <row r="32" spans="1:10" ht="16.5" thickBot="1" x14ac:dyDescent="0.3">
      <c r="A32" s="129"/>
      <c r="D32" s="905" t="s">
        <v>4</v>
      </c>
      <c r="E32" s="90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6"/>
      <c r="B1" s="1116"/>
      <c r="C1" s="1116"/>
      <c r="D1" s="1116"/>
      <c r="E1" s="1116"/>
      <c r="F1" s="1116"/>
      <c r="G1" s="1116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7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2" t="s">
        <v>21</v>
      </c>
      <c r="E32" s="1113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2" t="s">
        <v>253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3"/>
      <c r="E10" s="956"/>
      <c r="F10" s="957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3"/>
      <c r="E11" s="956"/>
      <c r="F11" s="952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3"/>
      <c r="E12" s="956"/>
      <c r="F12" s="952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69"/>
      <c r="F13" s="968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69"/>
      <c r="F14" s="968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69"/>
      <c r="F15" s="968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69"/>
      <c r="F16" s="968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69"/>
      <c r="F17" s="968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69"/>
      <c r="F18" s="968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69"/>
      <c r="F19" s="968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69"/>
      <c r="F20" s="968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899"/>
      <c r="F21" s="895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899"/>
      <c r="F22" s="895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899"/>
      <c r="F23" s="895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2" t="s">
        <v>21</v>
      </c>
      <c r="E28" s="1113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1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1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1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1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1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1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1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1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1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1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2" t="s">
        <v>21</v>
      </c>
      <c r="E32" s="1113"/>
      <c r="F32" s="147">
        <f>E5-F30+E6+E7</f>
        <v>0</v>
      </c>
    </row>
    <row r="33" spans="1:6" ht="15.75" thickBot="1" x14ac:dyDescent="0.3">
      <c r="A33" s="129"/>
      <c r="D33" s="939" t="s">
        <v>4</v>
      </c>
      <c r="E33" s="9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4"/>
    </row>
    <row r="6" spans="1:8" ht="15.75" customHeight="1" x14ac:dyDescent="0.25">
      <c r="A6" s="1120"/>
      <c r="B6" s="1135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0"/>
      <c r="B7" s="1136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2" t="s">
        <v>21</v>
      </c>
      <c r="E30" s="1113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7" t="s">
        <v>268</v>
      </c>
      <c r="B1" s="1137"/>
      <c r="C1" s="1137"/>
      <c r="D1" s="1137"/>
      <c r="E1" s="1137"/>
      <c r="F1" s="1137"/>
      <c r="G1" s="1137"/>
      <c r="H1" s="1137"/>
      <c r="I1" s="1137"/>
      <c r="J1" s="1137"/>
      <c r="K1" s="980">
        <v>1</v>
      </c>
      <c r="M1" s="1137" t="str">
        <f>A1</f>
        <v>INVENTARIO    DEL MES DE AGOSTO DEL  2021</v>
      </c>
      <c r="N1" s="1137"/>
      <c r="O1" s="1137"/>
      <c r="P1" s="1137"/>
      <c r="Q1" s="1137"/>
      <c r="R1" s="1137"/>
      <c r="S1" s="1137"/>
      <c r="T1" s="1137"/>
      <c r="U1" s="1137"/>
      <c r="V1" s="1137"/>
      <c r="W1" s="980">
        <v>2</v>
      </c>
      <c r="Y1" s="1140" t="s">
        <v>253</v>
      </c>
      <c r="Z1" s="1140"/>
      <c r="AA1" s="1140"/>
      <c r="AB1" s="1140"/>
      <c r="AC1" s="1140"/>
      <c r="AD1" s="1140"/>
      <c r="AE1" s="1140"/>
      <c r="AF1" s="1140"/>
      <c r="AG1" s="1140"/>
      <c r="AH1" s="1140"/>
      <c r="AI1" s="980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38" t="s">
        <v>189</v>
      </c>
      <c r="B4" s="347"/>
      <c r="C4" s="742"/>
      <c r="D4" s="265"/>
      <c r="E4" s="291"/>
      <c r="F4" s="263"/>
      <c r="G4" s="623"/>
      <c r="H4" s="260"/>
      <c r="I4" s="260"/>
      <c r="M4" s="1141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41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39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42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42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39"/>
      <c r="B6" s="169" t="s">
        <v>42</v>
      </c>
      <c r="C6" s="167"/>
      <c r="D6" s="141"/>
      <c r="E6" s="991">
        <v>108.88</v>
      </c>
      <c r="F6" s="992">
        <v>4</v>
      </c>
      <c r="M6" s="1142"/>
      <c r="N6" s="169" t="s">
        <v>42</v>
      </c>
      <c r="O6" s="167"/>
      <c r="P6" s="141"/>
      <c r="Q6" s="79"/>
      <c r="R6" s="63"/>
      <c r="Y6" s="1142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5"/>
      <c r="B7" s="169"/>
      <c r="C7" s="814"/>
      <c r="D7" s="265"/>
      <c r="E7" s="79"/>
      <c r="F7" s="63"/>
      <c r="M7" s="975"/>
      <c r="N7" s="169"/>
      <c r="O7" s="814"/>
      <c r="P7" s="265"/>
      <c r="Q7" s="79"/>
      <c r="R7" s="63"/>
      <c r="Y7" s="1041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37019.199999999997</v>
      </c>
      <c r="AH9" s="785">
        <f>AD5-AA9+AD4+AD6</f>
        <v>1360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37019.199999999997</v>
      </c>
      <c r="AH10" s="788">
        <f>AH9-AA10</f>
        <v>1360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37019.199999999997</v>
      </c>
      <c r="AH11" s="788">
        <f t="shared" ref="AH11" si="11">AH10-AA11</f>
        <v>1360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37019.199999999997</v>
      </c>
      <c r="AH12" s="788">
        <f>AH11-AA12</f>
        <v>1360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37019.199999999997</v>
      </c>
      <c r="AH13" s="788">
        <f t="shared" ref="AH13:AH76" si="17">AH12-AA13</f>
        <v>1360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37019.199999999997</v>
      </c>
      <c r="AH14" s="788">
        <f t="shared" si="17"/>
        <v>1360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37019.199999999997</v>
      </c>
      <c r="AH15" s="788">
        <f t="shared" si="17"/>
        <v>1360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37019.199999999997</v>
      </c>
      <c r="AH16" s="788">
        <f t="shared" si="17"/>
        <v>1360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37019.199999999997</v>
      </c>
      <c r="AH17" s="788">
        <f t="shared" si="17"/>
        <v>1360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37019.199999999997</v>
      </c>
      <c r="AH18" s="788">
        <f t="shared" si="17"/>
        <v>1360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37019.199999999997</v>
      </c>
      <c r="AH19" s="788">
        <f t="shared" si="17"/>
        <v>1360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37019.199999999997</v>
      </c>
      <c r="AH20" s="788">
        <f t="shared" si="17"/>
        <v>1360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37019.199999999997</v>
      </c>
      <c r="AH21" s="788">
        <f t="shared" si="17"/>
        <v>1360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37019.199999999997</v>
      </c>
      <c r="AH22" s="788">
        <f t="shared" si="17"/>
        <v>1360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7">
        <f t="shared" si="14"/>
        <v>12382.38</v>
      </c>
      <c r="V23" s="788">
        <f t="shared" si="15"/>
        <v>455</v>
      </c>
      <c r="W23" s="789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37019.199999999997</v>
      </c>
      <c r="AH23" s="788">
        <f t="shared" si="17"/>
        <v>1360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7">
        <f t="shared" si="14"/>
        <v>11511.34</v>
      </c>
      <c r="V24" s="788">
        <f t="shared" si="15"/>
        <v>423</v>
      </c>
      <c r="W24" s="789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37019.199999999997</v>
      </c>
      <c r="AH24" s="788">
        <f t="shared" si="17"/>
        <v>1360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7">
        <f t="shared" si="14"/>
        <v>11484.12</v>
      </c>
      <c r="V25" s="788">
        <f t="shared" si="15"/>
        <v>422</v>
      </c>
      <c r="W25" s="789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37019.199999999997</v>
      </c>
      <c r="AH25" s="788">
        <f t="shared" si="17"/>
        <v>1360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7">
        <f t="shared" si="14"/>
        <v>11348.02</v>
      </c>
      <c r="V26" s="788">
        <f t="shared" si="15"/>
        <v>417</v>
      </c>
      <c r="W26" s="789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37019.199999999997</v>
      </c>
      <c r="AH26" s="788">
        <f t="shared" si="17"/>
        <v>1360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7">
        <f t="shared" si="14"/>
        <v>11320.800000000001</v>
      </c>
      <c r="V27" s="788">
        <f t="shared" si="15"/>
        <v>416</v>
      </c>
      <c r="W27" s="789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37019.199999999997</v>
      </c>
      <c r="AH27" s="788">
        <f t="shared" si="17"/>
        <v>1360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7">
        <f t="shared" si="14"/>
        <v>10667.52</v>
      </c>
      <c r="V28" s="788">
        <f t="shared" si="15"/>
        <v>392</v>
      </c>
      <c r="W28" s="789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37019.199999999997</v>
      </c>
      <c r="AH28" s="788">
        <f t="shared" si="17"/>
        <v>1360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10667.52</v>
      </c>
      <c r="V29" s="791">
        <f t="shared" si="15"/>
        <v>392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37019.199999999997</v>
      </c>
      <c r="AH29" s="791">
        <f t="shared" si="17"/>
        <v>1360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10667.52</v>
      </c>
      <c r="V30" s="791">
        <f t="shared" si="15"/>
        <v>392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37019.199999999997</v>
      </c>
      <c r="AH30" s="791">
        <f t="shared" si="17"/>
        <v>1360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10667.52</v>
      </c>
      <c r="V31" s="791">
        <f t="shared" si="15"/>
        <v>392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37019.199999999997</v>
      </c>
      <c r="AH31" s="791">
        <f t="shared" si="17"/>
        <v>1360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10667.52</v>
      </c>
      <c r="V32" s="791">
        <f t="shared" si="15"/>
        <v>392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37019.199999999997</v>
      </c>
      <c r="AH32" s="791">
        <f t="shared" si="17"/>
        <v>1360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10667.52</v>
      </c>
      <c r="V33" s="791">
        <f t="shared" si="15"/>
        <v>392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37019.199999999997</v>
      </c>
      <c r="AH33" s="791">
        <f t="shared" si="17"/>
        <v>1360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10667.52</v>
      </c>
      <c r="V34" s="788">
        <f t="shared" si="15"/>
        <v>392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37019.199999999997</v>
      </c>
      <c r="AH34" s="788">
        <f t="shared" si="17"/>
        <v>1360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10667.52</v>
      </c>
      <c r="V35" s="788">
        <f t="shared" si="15"/>
        <v>392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37019.199999999997</v>
      </c>
      <c r="AH35" s="788">
        <f t="shared" si="17"/>
        <v>1360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10667.52</v>
      </c>
      <c r="V36" s="788">
        <f t="shared" si="15"/>
        <v>392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37019.199999999997</v>
      </c>
      <c r="AH36" s="788">
        <f t="shared" si="17"/>
        <v>1360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10667.52</v>
      </c>
      <c r="V37" s="788">
        <f t="shared" si="15"/>
        <v>392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37019.199999999997</v>
      </c>
      <c r="AH37" s="788">
        <f t="shared" si="17"/>
        <v>1360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10667.52</v>
      </c>
      <c r="V38" s="788">
        <f t="shared" si="15"/>
        <v>392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37019.199999999997</v>
      </c>
      <c r="AH38" s="788">
        <f t="shared" si="17"/>
        <v>1360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10667.52</v>
      </c>
      <c r="V39" s="788">
        <f t="shared" si="15"/>
        <v>392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37019.199999999997</v>
      </c>
      <c r="AH39" s="788">
        <f t="shared" si="17"/>
        <v>1360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10667.52</v>
      </c>
      <c r="V40" s="788">
        <f t="shared" si="15"/>
        <v>392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37019.199999999997</v>
      </c>
      <c r="AH40" s="788">
        <f t="shared" si="17"/>
        <v>1360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10667.52</v>
      </c>
      <c r="V41" s="788">
        <f t="shared" si="15"/>
        <v>392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37019.199999999997</v>
      </c>
      <c r="AH41" s="788">
        <f t="shared" si="17"/>
        <v>1360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10667.52</v>
      </c>
      <c r="V42" s="788">
        <f t="shared" si="15"/>
        <v>392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37019.199999999997</v>
      </c>
      <c r="AH42" s="788">
        <f t="shared" si="17"/>
        <v>1360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10667.52</v>
      </c>
      <c r="V43" s="788">
        <f t="shared" si="15"/>
        <v>392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37019.199999999997</v>
      </c>
      <c r="AH43" s="788">
        <f t="shared" si="17"/>
        <v>1360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10667.52</v>
      </c>
      <c r="V44" s="788">
        <f t="shared" si="15"/>
        <v>392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37019.199999999997</v>
      </c>
      <c r="AH44" s="788">
        <f t="shared" si="17"/>
        <v>1360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7"/>
      <c r="H45" s="1068"/>
      <c r="I45" s="1069">
        <f t="shared" si="12"/>
        <v>215.15999999999883</v>
      </c>
      <c r="J45" s="1070">
        <f t="shared" si="13"/>
        <v>8</v>
      </c>
      <c r="K45" s="1071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10667.52</v>
      </c>
      <c r="V45" s="788">
        <f t="shared" si="15"/>
        <v>392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37019.199999999997</v>
      </c>
      <c r="AH45" s="788">
        <f t="shared" si="17"/>
        <v>1360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7"/>
      <c r="H46" s="1068"/>
      <c r="I46" s="1069">
        <f t="shared" si="12"/>
        <v>215.15999999999883</v>
      </c>
      <c r="J46" s="1070">
        <f t="shared" si="13"/>
        <v>8</v>
      </c>
      <c r="K46" s="1071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10667.52</v>
      </c>
      <c r="V46" s="788">
        <f t="shared" si="15"/>
        <v>392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37019.199999999997</v>
      </c>
      <c r="AH46" s="788">
        <f t="shared" si="17"/>
        <v>1360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7"/>
      <c r="H47" s="1068"/>
      <c r="I47" s="1069">
        <f t="shared" si="12"/>
        <v>-2.6000000000011596</v>
      </c>
      <c r="J47" s="1070">
        <f t="shared" si="13"/>
        <v>0</v>
      </c>
      <c r="K47" s="1071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10667.52</v>
      </c>
      <c r="V47" s="788">
        <f t="shared" si="15"/>
        <v>392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37019.199999999997</v>
      </c>
      <c r="AH47" s="788">
        <f t="shared" si="17"/>
        <v>1360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10667.52</v>
      </c>
      <c r="V48" s="788">
        <f t="shared" si="15"/>
        <v>392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37019.199999999997</v>
      </c>
      <c r="AH48" s="788">
        <f t="shared" si="17"/>
        <v>1360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10667.52</v>
      </c>
      <c r="V49" s="788">
        <f t="shared" si="15"/>
        <v>392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37019.199999999997</v>
      </c>
      <c r="AH49" s="788">
        <f t="shared" si="17"/>
        <v>1360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10667.52</v>
      </c>
      <c r="V50" s="788">
        <f t="shared" si="15"/>
        <v>392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37019.199999999997</v>
      </c>
      <c r="AH50" s="788">
        <f t="shared" si="17"/>
        <v>1360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10667.52</v>
      </c>
      <c r="V51" s="788">
        <f t="shared" si="15"/>
        <v>392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37019.199999999997</v>
      </c>
      <c r="AH51" s="788">
        <f t="shared" si="17"/>
        <v>1360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10667.52</v>
      </c>
      <c r="V52" s="788">
        <f t="shared" si="15"/>
        <v>392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37019.199999999997</v>
      </c>
      <c r="AH52" s="788">
        <f t="shared" si="17"/>
        <v>1360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10667.52</v>
      </c>
      <c r="V53" s="788">
        <f t="shared" si="15"/>
        <v>392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37019.199999999997</v>
      </c>
      <c r="AH53" s="788">
        <f t="shared" si="17"/>
        <v>1360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10667.52</v>
      </c>
      <c r="V54" s="788">
        <f t="shared" si="15"/>
        <v>392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37019.199999999997</v>
      </c>
      <c r="AH54" s="788">
        <f t="shared" si="17"/>
        <v>1360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10667.52</v>
      </c>
      <c r="V55" s="788">
        <f t="shared" si="15"/>
        <v>392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37019.199999999997</v>
      </c>
      <c r="AH55" s="788">
        <f t="shared" si="17"/>
        <v>1360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10667.52</v>
      </c>
      <c r="V56" s="788">
        <f t="shared" si="15"/>
        <v>392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37019.199999999997</v>
      </c>
      <c r="AH56" s="788">
        <f t="shared" si="17"/>
        <v>1360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10667.52</v>
      </c>
      <c r="V57" s="788">
        <f t="shared" si="15"/>
        <v>392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37019.199999999997</v>
      </c>
      <c r="AH57" s="788">
        <f t="shared" si="17"/>
        <v>1360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10667.52</v>
      </c>
      <c r="V58" s="788">
        <f t="shared" si="15"/>
        <v>392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37019.199999999997</v>
      </c>
      <c r="AH58" s="788">
        <f t="shared" si="17"/>
        <v>1360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10667.52</v>
      </c>
      <c r="V59" s="788">
        <f t="shared" si="15"/>
        <v>392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37019.199999999997</v>
      </c>
      <c r="AH59" s="788">
        <f t="shared" si="17"/>
        <v>1360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10667.52</v>
      </c>
      <c r="V60" s="788">
        <f t="shared" si="15"/>
        <v>392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37019.199999999997</v>
      </c>
      <c r="AH60" s="788">
        <f t="shared" si="17"/>
        <v>1360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10667.52</v>
      </c>
      <c r="V61" s="788">
        <f t="shared" si="15"/>
        <v>392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37019.199999999997</v>
      </c>
      <c r="AH61" s="788">
        <f t="shared" si="17"/>
        <v>1360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10667.52</v>
      </c>
      <c r="V62" s="788">
        <f t="shared" si="15"/>
        <v>392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37019.199999999997</v>
      </c>
      <c r="AH62" s="788">
        <f t="shared" si="17"/>
        <v>1360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10667.52</v>
      </c>
      <c r="V63" s="788">
        <f t="shared" si="15"/>
        <v>392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37019.199999999997</v>
      </c>
      <c r="AH63" s="788">
        <f t="shared" si="17"/>
        <v>1360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10667.52</v>
      </c>
      <c r="V64" s="788">
        <f t="shared" si="15"/>
        <v>392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37019.199999999997</v>
      </c>
      <c r="AH64" s="788">
        <f t="shared" si="17"/>
        <v>1360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10667.52</v>
      </c>
      <c r="V65" s="788">
        <f t="shared" si="15"/>
        <v>392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37019.199999999997</v>
      </c>
      <c r="AH65" s="788">
        <f t="shared" si="17"/>
        <v>1360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10667.52</v>
      </c>
      <c r="V66" s="788">
        <f t="shared" si="15"/>
        <v>392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37019.199999999997</v>
      </c>
      <c r="AH66" s="788">
        <f t="shared" si="17"/>
        <v>1360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10667.52</v>
      </c>
      <c r="V67" s="788">
        <f t="shared" si="15"/>
        <v>392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37019.199999999997</v>
      </c>
      <c r="AH67" s="788">
        <f t="shared" si="17"/>
        <v>1360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10667.52</v>
      </c>
      <c r="V68" s="788">
        <f t="shared" si="15"/>
        <v>392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37019.199999999997</v>
      </c>
      <c r="AH68" s="788">
        <f t="shared" si="17"/>
        <v>1360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10667.52</v>
      </c>
      <c r="V69" s="788">
        <f t="shared" si="15"/>
        <v>392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37019.199999999997</v>
      </c>
      <c r="AH69" s="788">
        <f t="shared" si="17"/>
        <v>1360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10667.52</v>
      </c>
      <c r="V70" s="791">
        <f t="shared" si="15"/>
        <v>392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37019.199999999997</v>
      </c>
      <c r="AH70" s="791">
        <f t="shared" si="17"/>
        <v>1360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8"/>
      <c r="H71" s="959"/>
      <c r="I71" s="960">
        <f t="shared" si="12"/>
        <v>-2.6000000000011596</v>
      </c>
      <c r="J71" s="961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10667.52</v>
      </c>
      <c r="V71" s="791">
        <f t="shared" si="15"/>
        <v>392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37019.199999999997</v>
      </c>
      <c r="AH71" s="791">
        <f t="shared" si="17"/>
        <v>1360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0">
        <f t="shared" si="12"/>
        <v>-2.6000000000011596</v>
      </c>
      <c r="J72" s="961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10667.52</v>
      </c>
      <c r="V72" s="791">
        <f t="shared" si="15"/>
        <v>392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37019.199999999997</v>
      </c>
      <c r="AH72" s="791">
        <f t="shared" si="17"/>
        <v>1360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0">
        <f t="shared" si="12"/>
        <v>-2.6000000000011596</v>
      </c>
      <c r="J73" s="961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10667.52</v>
      </c>
      <c r="V73" s="791">
        <f t="shared" si="15"/>
        <v>392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37019.199999999997</v>
      </c>
      <c r="AH73" s="791">
        <f t="shared" si="17"/>
        <v>1360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0">
        <f t="shared" si="12"/>
        <v>-2.6000000000011596</v>
      </c>
      <c r="J74" s="961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10667.52</v>
      </c>
      <c r="V74" s="791">
        <f t="shared" si="15"/>
        <v>392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37019.199999999997</v>
      </c>
      <c r="AH74" s="791">
        <f t="shared" si="17"/>
        <v>1360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10667.52</v>
      </c>
      <c r="V75" s="791">
        <f t="shared" si="15"/>
        <v>392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37019.199999999997</v>
      </c>
      <c r="AH75" s="791">
        <f t="shared" si="17"/>
        <v>1360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10667.52</v>
      </c>
      <c r="V76" s="788">
        <f t="shared" si="15"/>
        <v>392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37019.199999999997</v>
      </c>
      <c r="AH76" s="788">
        <f t="shared" si="17"/>
        <v>1360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10667.52</v>
      </c>
      <c r="V77" s="788">
        <f t="shared" ref="V77:V91" si="32">V76-O77</f>
        <v>392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37019.199999999997</v>
      </c>
      <c r="AH77" s="788">
        <f t="shared" ref="AH77:AH91" si="34">AH76-AA77</f>
        <v>1360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10667.52</v>
      </c>
      <c r="V78" s="788">
        <f t="shared" si="32"/>
        <v>392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37019.199999999997</v>
      </c>
      <c r="AH78" s="788">
        <f t="shared" si="34"/>
        <v>1360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10667.52</v>
      </c>
      <c r="V79" s="788">
        <f t="shared" si="32"/>
        <v>392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37019.199999999997</v>
      </c>
      <c r="AH79" s="788">
        <f t="shared" si="34"/>
        <v>1360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10667.52</v>
      </c>
      <c r="V80" s="788">
        <f t="shared" si="32"/>
        <v>392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37019.199999999997</v>
      </c>
      <c r="AH80" s="788">
        <f t="shared" si="34"/>
        <v>1360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10667.52</v>
      </c>
      <c r="V81" s="788">
        <f t="shared" si="32"/>
        <v>392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37019.199999999997</v>
      </c>
      <c r="AH81" s="788">
        <f t="shared" si="34"/>
        <v>1360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10667.52</v>
      </c>
      <c r="V82" s="788">
        <f t="shared" si="32"/>
        <v>392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37019.199999999997</v>
      </c>
      <c r="AH82" s="788">
        <f t="shared" si="34"/>
        <v>1360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10667.52</v>
      </c>
      <c r="V83" s="788">
        <f t="shared" si="32"/>
        <v>392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37019.199999999997</v>
      </c>
      <c r="AH83" s="788">
        <f t="shared" si="34"/>
        <v>1360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10667.52</v>
      </c>
      <c r="V84" s="788">
        <f t="shared" si="32"/>
        <v>392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37019.199999999997</v>
      </c>
      <c r="AH84" s="788">
        <f t="shared" si="34"/>
        <v>1360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10667.52</v>
      </c>
      <c r="V85" s="788">
        <f t="shared" si="32"/>
        <v>392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37019.199999999997</v>
      </c>
      <c r="AH85" s="788">
        <f t="shared" si="34"/>
        <v>1360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10667.52</v>
      </c>
      <c r="V86" s="788">
        <f t="shared" si="32"/>
        <v>392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37019.199999999997</v>
      </c>
      <c r="AH86" s="788">
        <f t="shared" si="34"/>
        <v>1360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10667.52</v>
      </c>
      <c r="V87" s="788">
        <f t="shared" si="32"/>
        <v>392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37019.199999999997</v>
      </c>
      <c r="AH87" s="788">
        <f t="shared" si="34"/>
        <v>1360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10667.52</v>
      </c>
      <c r="V88" s="788">
        <f t="shared" si="32"/>
        <v>392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37019.199999999997</v>
      </c>
      <c r="AH88" s="788">
        <f t="shared" si="34"/>
        <v>1360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10667.52</v>
      </c>
      <c r="V89" s="788">
        <f t="shared" si="32"/>
        <v>392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37019.199999999997</v>
      </c>
      <c r="AH89" s="788">
        <f t="shared" si="34"/>
        <v>1360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10667.52</v>
      </c>
      <c r="V90" s="788">
        <f t="shared" si="32"/>
        <v>392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37019.199999999997</v>
      </c>
      <c r="AH90" s="788">
        <f t="shared" si="34"/>
        <v>1360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10667.52</v>
      </c>
      <c r="V91" s="788">
        <f t="shared" si="32"/>
        <v>392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37019.199999999997</v>
      </c>
      <c r="AH91" s="788">
        <f t="shared" si="34"/>
        <v>1360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10667.52</v>
      </c>
      <c r="V92" s="793">
        <f>V60-O92</f>
        <v>392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37019.199999999997</v>
      </c>
      <c r="AH92" s="793">
        <f>AH60-AA92</f>
        <v>1360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24" t="s">
        <v>11</v>
      </c>
      <c r="D99" s="1125"/>
      <c r="E99" s="58">
        <f>E4+E5+E6-F94</f>
        <v>-2.5999999999949068</v>
      </c>
      <c r="G99" s="47"/>
      <c r="H99" s="92"/>
      <c r="O99" s="1124" t="s">
        <v>11</v>
      </c>
      <c r="P99" s="1125"/>
      <c r="Q99" s="58">
        <f>Q4+Q5+Q6-R94</f>
        <v>10667.519999999999</v>
      </c>
      <c r="S99" s="47"/>
      <c r="T99" s="92"/>
      <c r="AA99" s="1124" t="s">
        <v>11</v>
      </c>
      <c r="AB99" s="1125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6" t="s">
        <v>269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4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43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0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0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0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80">
        <f t="shared" si="0"/>
        <v>0</v>
      </c>
      <c r="G33" s="1047"/>
      <c r="H33" s="1048"/>
      <c r="I33" s="1045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80">
        <f t="shared" si="0"/>
        <v>0</v>
      </c>
      <c r="G34" s="1047"/>
      <c r="H34" s="1048"/>
      <c r="I34" s="1045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80">
        <f t="shared" si="0"/>
        <v>0</v>
      </c>
      <c r="G35" s="1047"/>
      <c r="H35" s="1048"/>
      <c r="I35" s="1045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24" t="s">
        <v>11</v>
      </c>
      <c r="D60" s="1125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6" t="s">
        <v>270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43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43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4">
        <v>44452</v>
      </c>
      <c r="F10" s="953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4">
        <v>44467</v>
      </c>
      <c r="F13" s="953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4"/>
      <c r="F16" s="953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24" t="s">
        <v>11</v>
      </c>
      <c r="D60" s="1125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26" t="s">
        <v>271</v>
      </c>
      <c r="B1" s="1126"/>
      <c r="C1" s="1126"/>
      <c r="D1" s="1126"/>
      <c r="E1" s="1126"/>
      <c r="F1" s="1126"/>
      <c r="G1" s="1126"/>
      <c r="H1" s="100">
        <v>1</v>
      </c>
      <c r="M1" s="1122" t="s">
        <v>253</v>
      </c>
      <c r="N1" s="1122"/>
      <c r="O1" s="1122"/>
      <c r="P1" s="1122"/>
      <c r="Q1" s="1122"/>
      <c r="R1" s="1122"/>
      <c r="S1" s="1122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44" t="s">
        <v>110</v>
      </c>
      <c r="B5" s="114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44" t="s">
        <v>68</v>
      </c>
      <c r="N5" s="1146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45"/>
      <c r="B6" s="1147"/>
      <c r="C6" s="493"/>
      <c r="D6" s="492"/>
      <c r="E6" s="370"/>
      <c r="F6" s="341"/>
      <c r="M6" s="1145"/>
      <c r="N6" s="1147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7">
        <f t="shared" si="10"/>
        <v>75</v>
      </c>
      <c r="E25" s="898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7">
        <f t="shared" si="10"/>
        <v>75</v>
      </c>
      <c r="E26" s="898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7">
        <f t="shared" si="10"/>
        <v>150</v>
      </c>
      <c r="E27" s="898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7">
        <f t="shared" si="10"/>
        <v>15</v>
      </c>
      <c r="E28" s="894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7">
        <f t="shared" si="10"/>
        <v>15</v>
      </c>
      <c r="E29" s="894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7">
        <f t="shared" si="10"/>
        <v>30</v>
      </c>
      <c r="E30" s="894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7">
        <f t="shared" si="10"/>
        <v>15</v>
      </c>
      <c r="E31" s="894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7">
        <f t="shared" si="10"/>
        <v>90</v>
      </c>
      <c r="E32" s="899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7">
        <f t="shared" si="10"/>
        <v>150</v>
      </c>
      <c r="E33" s="896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7">
        <f t="shared" si="10"/>
        <v>30</v>
      </c>
      <c r="E34" s="896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7">
        <f t="shared" si="10"/>
        <v>30</v>
      </c>
      <c r="E35" s="896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0">
        <f t="shared" ref="D36:D99" si="14">C36*B36</f>
        <v>15</v>
      </c>
      <c r="E36" s="896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0">
        <f t="shared" si="14"/>
        <v>15</v>
      </c>
      <c r="E37" s="896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9">
        <f t="shared" si="14"/>
        <v>150</v>
      </c>
      <c r="E38" s="920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9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9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9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9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9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9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9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7">
        <f t="shared" si="14"/>
        <v>150</v>
      </c>
      <c r="E46" s="944">
        <v>44384</v>
      </c>
      <c r="F46" s="943">
        <f t="shared" si="1"/>
        <v>150</v>
      </c>
      <c r="G46" s="945" t="s">
        <v>168</v>
      </c>
      <c r="H46" s="946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7">
        <f t="shared" ref="D47:D64" si="15">C47*B47</f>
        <v>15</v>
      </c>
      <c r="E47" s="944">
        <v>44385</v>
      </c>
      <c r="F47" s="943">
        <f t="shared" ref="F47:F64" si="16">D47</f>
        <v>15</v>
      </c>
      <c r="G47" s="945" t="s">
        <v>169</v>
      </c>
      <c r="H47" s="946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7">
        <f t="shared" si="15"/>
        <v>30</v>
      </c>
      <c r="E48" s="944">
        <v>44386</v>
      </c>
      <c r="F48" s="943">
        <f t="shared" si="16"/>
        <v>30</v>
      </c>
      <c r="G48" s="945" t="s">
        <v>171</v>
      </c>
      <c r="H48" s="946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7">
        <f t="shared" si="15"/>
        <v>15</v>
      </c>
      <c r="E49" s="944">
        <v>44385</v>
      </c>
      <c r="F49" s="943">
        <f t="shared" si="16"/>
        <v>15</v>
      </c>
      <c r="G49" s="945" t="s">
        <v>172</v>
      </c>
      <c r="H49" s="946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7">
        <f t="shared" si="15"/>
        <v>150</v>
      </c>
      <c r="E50" s="944">
        <v>44390</v>
      </c>
      <c r="F50" s="943">
        <f t="shared" si="16"/>
        <v>150</v>
      </c>
      <c r="G50" s="945" t="s">
        <v>175</v>
      </c>
      <c r="H50" s="946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7">
        <f t="shared" si="15"/>
        <v>15</v>
      </c>
      <c r="E51" s="944">
        <v>44394</v>
      </c>
      <c r="F51" s="943">
        <f t="shared" si="16"/>
        <v>15</v>
      </c>
      <c r="G51" s="945" t="s">
        <v>177</v>
      </c>
      <c r="H51" s="946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7">
        <f t="shared" si="15"/>
        <v>30</v>
      </c>
      <c r="E52" s="944">
        <v>44396</v>
      </c>
      <c r="F52" s="943">
        <f t="shared" si="16"/>
        <v>30</v>
      </c>
      <c r="G52" s="945" t="s">
        <v>179</v>
      </c>
      <c r="H52" s="946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7">
        <f t="shared" si="15"/>
        <v>75</v>
      </c>
      <c r="E53" s="944">
        <v>44398</v>
      </c>
      <c r="F53" s="943">
        <f t="shared" si="16"/>
        <v>75</v>
      </c>
      <c r="G53" s="945" t="s">
        <v>182</v>
      </c>
      <c r="H53" s="946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7">
        <f t="shared" si="15"/>
        <v>300</v>
      </c>
      <c r="E54" s="944">
        <v>44400</v>
      </c>
      <c r="F54" s="943">
        <f t="shared" si="16"/>
        <v>300</v>
      </c>
      <c r="G54" s="945" t="s">
        <v>181</v>
      </c>
      <c r="H54" s="946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7">
        <f t="shared" si="15"/>
        <v>75</v>
      </c>
      <c r="E55" s="944">
        <v>44407</v>
      </c>
      <c r="F55" s="943">
        <f t="shared" si="16"/>
        <v>75</v>
      </c>
      <c r="G55" s="945" t="s">
        <v>186</v>
      </c>
      <c r="H55" s="946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1">
        <f t="shared" si="15"/>
        <v>15</v>
      </c>
      <c r="E56" s="972">
        <v>44415</v>
      </c>
      <c r="F56" s="973">
        <f t="shared" si="16"/>
        <v>15</v>
      </c>
      <c r="G56" s="974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1">
        <f t="shared" si="15"/>
        <v>30</v>
      </c>
      <c r="E57" s="972">
        <v>44418</v>
      </c>
      <c r="F57" s="973">
        <f t="shared" si="16"/>
        <v>30</v>
      </c>
      <c r="G57" s="974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1">
        <f t="shared" si="15"/>
        <v>120</v>
      </c>
      <c r="E58" s="972">
        <v>44420</v>
      </c>
      <c r="F58" s="973">
        <f t="shared" si="16"/>
        <v>120</v>
      </c>
      <c r="G58" s="974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1">
        <f t="shared" si="15"/>
        <v>15</v>
      </c>
      <c r="E59" s="972">
        <v>44422</v>
      </c>
      <c r="F59" s="973">
        <f t="shared" si="16"/>
        <v>15</v>
      </c>
      <c r="G59" s="974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4" t="s">
        <v>203</v>
      </c>
      <c r="B60" s="84">
        <v>15</v>
      </c>
      <c r="C60" s="995">
        <v>1</v>
      </c>
      <c r="D60" s="971">
        <f t="shared" si="15"/>
        <v>15</v>
      </c>
      <c r="E60" s="972">
        <v>44439</v>
      </c>
      <c r="F60" s="973">
        <f t="shared" si="16"/>
        <v>15</v>
      </c>
      <c r="G60" s="993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1">
        <f t="shared" si="15"/>
        <v>15</v>
      </c>
      <c r="E61" s="972">
        <v>44427</v>
      </c>
      <c r="F61" s="973">
        <f t="shared" si="16"/>
        <v>15</v>
      </c>
      <c r="G61" s="974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1">
        <f t="shared" si="15"/>
        <v>15</v>
      </c>
      <c r="E62" s="972">
        <v>44428</v>
      </c>
      <c r="F62" s="973">
        <f t="shared" si="16"/>
        <v>15</v>
      </c>
      <c r="G62" s="974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1">
        <f t="shared" si="15"/>
        <v>15</v>
      </c>
      <c r="E63" s="972">
        <v>44431</v>
      </c>
      <c r="F63" s="973">
        <f t="shared" si="16"/>
        <v>15</v>
      </c>
      <c r="G63" s="974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1">
        <f t="shared" si="15"/>
        <v>90</v>
      </c>
      <c r="E64" s="972">
        <v>44431</v>
      </c>
      <c r="F64" s="973">
        <f t="shared" si="16"/>
        <v>90</v>
      </c>
      <c r="G64" s="974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1">
        <f t="shared" si="14"/>
        <v>15</v>
      </c>
      <c r="E65" s="972">
        <v>44433</v>
      </c>
      <c r="F65" s="973">
        <f t="shared" si="1"/>
        <v>15</v>
      </c>
      <c r="G65" s="974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1">
        <f t="shared" si="14"/>
        <v>15</v>
      </c>
      <c r="E66" s="972">
        <v>44434</v>
      </c>
      <c r="F66" s="973">
        <f t="shared" si="1"/>
        <v>15</v>
      </c>
      <c r="G66" s="974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1">
        <f t="shared" si="14"/>
        <v>60</v>
      </c>
      <c r="E67" s="972">
        <v>44436</v>
      </c>
      <c r="F67" s="973">
        <f t="shared" si="1"/>
        <v>60</v>
      </c>
      <c r="G67" s="974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1">
        <f t="shared" si="14"/>
        <v>15</v>
      </c>
      <c r="E68" s="972">
        <v>44438</v>
      </c>
      <c r="F68" s="973">
        <f t="shared" si="1"/>
        <v>15</v>
      </c>
      <c r="G68" s="974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1">
        <f t="shared" si="14"/>
        <v>15</v>
      </c>
      <c r="E69" s="972">
        <v>44440</v>
      </c>
      <c r="F69" s="973">
        <f t="shared" si="1"/>
        <v>15</v>
      </c>
      <c r="G69" s="974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1">
        <f t="shared" si="14"/>
        <v>30</v>
      </c>
      <c r="E70" s="972">
        <v>44441</v>
      </c>
      <c r="F70" s="973">
        <f t="shared" si="1"/>
        <v>30</v>
      </c>
      <c r="G70" s="974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1">
        <f t="shared" si="14"/>
        <v>15</v>
      </c>
      <c r="E71" s="972">
        <v>44442</v>
      </c>
      <c r="F71" s="973">
        <f t="shared" si="1"/>
        <v>15</v>
      </c>
      <c r="G71" s="974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1">
        <f t="shared" si="14"/>
        <v>75</v>
      </c>
      <c r="E72" s="972">
        <v>44442</v>
      </c>
      <c r="F72" s="973">
        <f t="shared" ref="F72:F100" si="20">D72</f>
        <v>75</v>
      </c>
      <c r="G72" s="974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1">
        <f t="shared" si="14"/>
        <v>60</v>
      </c>
      <c r="E73" s="972">
        <v>44443</v>
      </c>
      <c r="F73" s="973">
        <f t="shared" si="20"/>
        <v>60</v>
      </c>
      <c r="G73" s="974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1">
        <f t="shared" si="14"/>
        <v>60</v>
      </c>
      <c r="E74" s="972">
        <v>44443</v>
      </c>
      <c r="F74" s="973">
        <f t="shared" si="20"/>
        <v>60</v>
      </c>
      <c r="G74" s="974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5">
        <f t="shared" si="14"/>
        <v>90</v>
      </c>
      <c r="E75" s="1016">
        <v>44445</v>
      </c>
      <c r="F75" s="1017">
        <f t="shared" si="20"/>
        <v>90</v>
      </c>
      <c r="G75" s="1018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5">
        <f t="shared" si="14"/>
        <v>15</v>
      </c>
      <c r="E76" s="1016">
        <v>44450</v>
      </c>
      <c r="F76" s="1017">
        <f t="shared" si="20"/>
        <v>15</v>
      </c>
      <c r="G76" s="1018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5">
        <f t="shared" si="14"/>
        <v>15</v>
      </c>
      <c r="E77" s="1016">
        <v>44452</v>
      </c>
      <c r="F77" s="1017">
        <f t="shared" si="20"/>
        <v>15</v>
      </c>
      <c r="G77" s="1018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5">
        <f t="shared" si="14"/>
        <v>75</v>
      </c>
      <c r="E78" s="1016">
        <v>44452</v>
      </c>
      <c r="F78" s="1017">
        <f t="shared" si="20"/>
        <v>75</v>
      </c>
      <c r="G78" s="1018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5">
        <f t="shared" si="14"/>
        <v>75</v>
      </c>
      <c r="E79" s="1016">
        <v>44454</v>
      </c>
      <c r="F79" s="1017">
        <f t="shared" si="20"/>
        <v>75</v>
      </c>
      <c r="G79" s="1018" t="s">
        <v>439</v>
      </c>
      <c r="H79" s="217">
        <v>100</v>
      </c>
      <c r="I79" s="1058">
        <f t="shared" si="12"/>
        <v>480</v>
      </c>
      <c r="J79" s="1059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5">
        <f t="shared" si="14"/>
        <v>45</v>
      </c>
      <c r="E80" s="1016">
        <v>44456</v>
      </c>
      <c r="F80" s="1017">
        <f t="shared" si="20"/>
        <v>45</v>
      </c>
      <c r="G80" s="1061" t="s">
        <v>445</v>
      </c>
      <c r="H80" s="217">
        <v>100</v>
      </c>
      <c r="I80" s="1058">
        <f t="shared" si="12"/>
        <v>435</v>
      </c>
      <c r="J80" s="1059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2"/>
      <c r="V80" s="1063"/>
      <c r="W80" s="61"/>
    </row>
    <row r="81" spans="1:23" x14ac:dyDescent="0.25">
      <c r="A81" s="2"/>
      <c r="B81" s="84">
        <v>15</v>
      </c>
      <c r="C81" s="15">
        <v>1</v>
      </c>
      <c r="D81" s="1015">
        <f t="shared" si="14"/>
        <v>15</v>
      </c>
      <c r="E81" s="1016">
        <v>44457</v>
      </c>
      <c r="F81" s="1017">
        <f t="shared" si="20"/>
        <v>15</v>
      </c>
      <c r="G81" s="1061" t="s">
        <v>456</v>
      </c>
      <c r="H81" s="217">
        <v>100</v>
      </c>
      <c r="I81" s="1058">
        <f t="shared" si="12"/>
        <v>420</v>
      </c>
      <c r="J81" s="1059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2"/>
      <c r="V81" s="1063"/>
      <c r="W81" s="61"/>
    </row>
    <row r="82" spans="1:23" x14ac:dyDescent="0.25">
      <c r="A82" s="2"/>
      <c r="B82" s="84">
        <v>15</v>
      </c>
      <c r="C82" s="15">
        <v>8</v>
      </c>
      <c r="D82" s="1015">
        <f t="shared" si="14"/>
        <v>120</v>
      </c>
      <c r="E82" s="1016">
        <v>44457</v>
      </c>
      <c r="F82" s="1017">
        <f t="shared" si="20"/>
        <v>120</v>
      </c>
      <c r="G82" s="1061" t="s">
        <v>461</v>
      </c>
      <c r="H82" s="217">
        <v>100</v>
      </c>
      <c r="I82" s="1058">
        <f t="shared" si="12"/>
        <v>300</v>
      </c>
      <c r="J82" s="1059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2"/>
      <c r="V82" s="1063"/>
      <c r="W82" s="61"/>
    </row>
    <row r="83" spans="1:23" x14ac:dyDescent="0.25">
      <c r="A83" s="2"/>
      <c r="B83" s="84">
        <v>15</v>
      </c>
      <c r="C83" s="15">
        <v>1</v>
      </c>
      <c r="D83" s="1015">
        <f t="shared" si="14"/>
        <v>15</v>
      </c>
      <c r="E83" s="1016">
        <v>44459</v>
      </c>
      <c r="F83" s="1017">
        <f t="shared" si="20"/>
        <v>15</v>
      </c>
      <c r="G83" s="1061" t="s">
        <v>464</v>
      </c>
      <c r="H83" s="217">
        <v>100</v>
      </c>
      <c r="I83" s="1058">
        <f t="shared" si="12"/>
        <v>285</v>
      </c>
      <c r="J83" s="1059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2"/>
      <c r="V83" s="1063"/>
      <c r="W83" s="61"/>
    </row>
    <row r="84" spans="1:23" x14ac:dyDescent="0.25">
      <c r="A84" s="2"/>
      <c r="B84" s="84">
        <v>15</v>
      </c>
      <c r="C84" s="15">
        <v>2</v>
      </c>
      <c r="D84" s="1015">
        <f t="shared" si="14"/>
        <v>30</v>
      </c>
      <c r="E84" s="1016">
        <v>44462</v>
      </c>
      <c r="F84" s="1017">
        <f t="shared" si="20"/>
        <v>30</v>
      </c>
      <c r="G84" s="1061" t="s">
        <v>485</v>
      </c>
      <c r="H84" s="217">
        <v>100</v>
      </c>
      <c r="I84" s="1058">
        <f t="shared" si="12"/>
        <v>255</v>
      </c>
      <c r="J84" s="1059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2"/>
      <c r="V84" s="1063"/>
      <c r="W84" s="61"/>
    </row>
    <row r="85" spans="1:23" x14ac:dyDescent="0.25">
      <c r="A85" s="2"/>
      <c r="B85" s="84">
        <v>15</v>
      </c>
      <c r="C85" s="15">
        <v>1</v>
      </c>
      <c r="D85" s="1015">
        <f t="shared" si="14"/>
        <v>15</v>
      </c>
      <c r="E85" s="1016">
        <v>44462</v>
      </c>
      <c r="F85" s="1017">
        <f t="shared" si="20"/>
        <v>15</v>
      </c>
      <c r="G85" s="1061" t="s">
        <v>487</v>
      </c>
      <c r="H85" s="217">
        <v>100</v>
      </c>
      <c r="I85" s="1058">
        <f t="shared" ref="I85:I100" si="25">I84-F85</f>
        <v>240</v>
      </c>
      <c r="J85" s="1059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2"/>
      <c r="V85" s="1063"/>
      <c r="W85" s="61"/>
    </row>
    <row r="86" spans="1:23" x14ac:dyDescent="0.25">
      <c r="A86" s="2"/>
      <c r="B86" s="84">
        <v>15</v>
      </c>
      <c r="C86" s="15">
        <v>2</v>
      </c>
      <c r="D86" s="1015">
        <f t="shared" si="14"/>
        <v>30</v>
      </c>
      <c r="E86" s="1016">
        <v>44462</v>
      </c>
      <c r="F86" s="1017">
        <f t="shared" si="20"/>
        <v>30</v>
      </c>
      <c r="G86" s="1061" t="s">
        <v>491</v>
      </c>
      <c r="H86" s="217">
        <v>100</v>
      </c>
      <c r="I86" s="1058">
        <f t="shared" si="25"/>
        <v>210</v>
      </c>
      <c r="J86" s="1059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2"/>
      <c r="V86" s="1063"/>
      <c r="W86" s="61"/>
    </row>
    <row r="87" spans="1:23" x14ac:dyDescent="0.25">
      <c r="A87" s="2"/>
      <c r="B87" s="84">
        <v>15</v>
      </c>
      <c r="C87" s="15">
        <v>1</v>
      </c>
      <c r="D87" s="1015">
        <f t="shared" si="14"/>
        <v>15</v>
      </c>
      <c r="E87" s="1016">
        <v>44463</v>
      </c>
      <c r="F87" s="1017">
        <f t="shared" si="20"/>
        <v>15</v>
      </c>
      <c r="G87" s="1061" t="s">
        <v>492</v>
      </c>
      <c r="H87" s="217">
        <v>100</v>
      </c>
      <c r="I87" s="1058">
        <f t="shared" si="25"/>
        <v>195</v>
      </c>
      <c r="J87" s="1059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2"/>
      <c r="V87" s="1063"/>
      <c r="W87" s="61"/>
    </row>
    <row r="88" spans="1:23" x14ac:dyDescent="0.25">
      <c r="A88" s="2"/>
      <c r="B88" s="84">
        <v>15</v>
      </c>
      <c r="C88" s="15">
        <v>2</v>
      </c>
      <c r="D88" s="1015">
        <f t="shared" si="14"/>
        <v>30</v>
      </c>
      <c r="E88" s="1016">
        <v>44463</v>
      </c>
      <c r="F88" s="1017">
        <f t="shared" si="20"/>
        <v>30</v>
      </c>
      <c r="G88" s="1061" t="s">
        <v>493</v>
      </c>
      <c r="H88" s="217">
        <v>100</v>
      </c>
      <c r="I88" s="1058">
        <f t="shared" si="25"/>
        <v>165</v>
      </c>
      <c r="J88" s="1059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2"/>
      <c r="V88" s="1063"/>
      <c r="W88" s="61"/>
    </row>
    <row r="89" spans="1:23" x14ac:dyDescent="0.25">
      <c r="A89" s="2"/>
      <c r="B89" s="84">
        <v>15</v>
      </c>
      <c r="C89" s="15">
        <v>6</v>
      </c>
      <c r="D89" s="1015">
        <f t="shared" si="14"/>
        <v>90</v>
      </c>
      <c r="E89" s="1016">
        <v>44463</v>
      </c>
      <c r="F89" s="1017">
        <f t="shared" si="20"/>
        <v>90</v>
      </c>
      <c r="G89" s="1061" t="s">
        <v>494</v>
      </c>
      <c r="H89" s="217">
        <v>100</v>
      </c>
      <c r="I89" s="1058">
        <f t="shared" si="25"/>
        <v>75</v>
      </c>
      <c r="J89" s="1059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2"/>
      <c r="V89" s="1063"/>
      <c r="W89" s="61"/>
    </row>
    <row r="90" spans="1:23" x14ac:dyDescent="0.25">
      <c r="A90" s="2"/>
      <c r="B90" s="84">
        <v>15</v>
      </c>
      <c r="C90" s="15">
        <v>1</v>
      </c>
      <c r="D90" s="1015">
        <f t="shared" si="14"/>
        <v>15</v>
      </c>
      <c r="E90" s="1016">
        <v>44464</v>
      </c>
      <c r="F90" s="1017">
        <f t="shared" si="20"/>
        <v>15</v>
      </c>
      <c r="G90" s="1061" t="s">
        <v>497</v>
      </c>
      <c r="H90" s="217">
        <v>100</v>
      </c>
      <c r="I90" s="1058">
        <f t="shared" si="25"/>
        <v>60</v>
      </c>
      <c r="J90" s="1059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2"/>
      <c r="V90" s="1063"/>
      <c r="W90" s="61"/>
    </row>
    <row r="91" spans="1:23" x14ac:dyDescent="0.25">
      <c r="A91" s="2"/>
      <c r="B91" s="84">
        <v>15</v>
      </c>
      <c r="C91" s="15">
        <v>2</v>
      </c>
      <c r="D91" s="1015">
        <f t="shared" si="14"/>
        <v>30</v>
      </c>
      <c r="E91" s="1016">
        <v>44464</v>
      </c>
      <c r="F91" s="1017">
        <f t="shared" si="20"/>
        <v>30</v>
      </c>
      <c r="G91" s="1061" t="s">
        <v>502</v>
      </c>
      <c r="H91" s="217">
        <v>100</v>
      </c>
      <c r="I91" s="1058">
        <f t="shared" si="25"/>
        <v>30</v>
      </c>
      <c r="J91" s="1059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2"/>
      <c r="V91" s="1063"/>
      <c r="W91" s="61"/>
    </row>
    <row r="92" spans="1:23" x14ac:dyDescent="0.25">
      <c r="A92" s="2"/>
      <c r="B92" s="84">
        <v>15</v>
      </c>
      <c r="C92" s="15">
        <v>2</v>
      </c>
      <c r="D92" s="1015">
        <f t="shared" si="14"/>
        <v>30</v>
      </c>
      <c r="E92" s="1016">
        <v>44466</v>
      </c>
      <c r="F92" s="1017">
        <f t="shared" si="20"/>
        <v>30</v>
      </c>
      <c r="G92" s="1061" t="s">
        <v>514</v>
      </c>
      <c r="H92" s="217">
        <v>100</v>
      </c>
      <c r="I92" s="1058">
        <f t="shared" si="25"/>
        <v>0</v>
      </c>
      <c r="J92" s="1059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62"/>
      <c r="V92" s="1063"/>
      <c r="W92" s="61"/>
    </row>
    <row r="93" spans="1:23" x14ac:dyDescent="0.25">
      <c r="A93" s="2"/>
      <c r="B93" s="84">
        <v>15</v>
      </c>
      <c r="C93" s="15"/>
      <c r="D93" s="1015">
        <f t="shared" si="14"/>
        <v>0</v>
      </c>
      <c r="E93" s="1016"/>
      <c r="F93" s="1017">
        <f t="shared" si="20"/>
        <v>0</v>
      </c>
      <c r="G93" s="1072"/>
      <c r="H93" s="1053"/>
      <c r="I93" s="1073">
        <f t="shared" si="25"/>
        <v>0</v>
      </c>
      <c r="J93" s="1074">
        <f t="shared" si="22"/>
        <v>0</v>
      </c>
      <c r="K93" s="1056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2"/>
      <c r="V93" s="1063"/>
      <c r="W93" s="61"/>
    </row>
    <row r="94" spans="1:23" x14ac:dyDescent="0.25">
      <c r="A94" s="2"/>
      <c r="B94" s="84">
        <v>15</v>
      </c>
      <c r="C94" s="15"/>
      <c r="D94" s="1015">
        <f t="shared" si="14"/>
        <v>0</v>
      </c>
      <c r="E94" s="1016"/>
      <c r="F94" s="1017">
        <f t="shared" si="20"/>
        <v>0</v>
      </c>
      <c r="G94" s="1072"/>
      <c r="H94" s="1053"/>
      <c r="I94" s="1073">
        <f t="shared" si="25"/>
        <v>0</v>
      </c>
      <c r="J94" s="1074">
        <f t="shared" si="22"/>
        <v>0</v>
      </c>
      <c r="K94" s="1056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2"/>
      <c r="V94" s="1063"/>
      <c r="W94" s="61"/>
    </row>
    <row r="95" spans="1:23" x14ac:dyDescent="0.25">
      <c r="A95" s="2"/>
      <c r="B95" s="84">
        <v>15</v>
      </c>
      <c r="C95" s="15"/>
      <c r="D95" s="1015">
        <f t="shared" si="14"/>
        <v>0</v>
      </c>
      <c r="E95" s="1016"/>
      <c r="F95" s="1017">
        <f t="shared" si="20"/>
        <v>0</v>
      </c>
      <c r="G95" s="1072"/>
      <c r="H95" s="1053"/>
      <c r="I95" s="1073">
        <f t="shared" si="25"/>
        <v>0</v>
      </c>
      <c r="J95" s="1074">
        <f t="shared" si="22"/>
        <v>0</v>
      </c>
      <c r="K95" s="1056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2"/>
      <c r="V95" s="1063"/>
      <c r="W95" s="61"/>
    </row>
    <row r="96" spans="1:23" x14ac:dyDescent="0.25">
      <c r="A96" s="2"/>
      <c r="B96" s="84">
        <v>15</v>
      </c>
      <c r="C96" s="15"/>
      <c r="D96" s="1015">
        <f t="shared" si="14"/>
        <v>0</v>
      </c>
      <c r="E96" s="1016"/>
      <c r="F96" s="1017">
        <f t="shared" si="20"/>
        <v>0</v>
      </c>
      <c r="G96" s="1061"/>
      <c r="H96" s="217"/>
      <c r="I96" s="1058">
        <f t="shared" si="25"/>
        <v>0</v>
      </c>
      <c r="J96" s="1059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2"/>
      <c r="V96" s="1063"/>
      <c r="W96" s="61"/>
    </row>
    <row r="97" spans="1:23" x14ac:dyDescent="0.25">
      <c r="A97" s="2"/>
      <c r="B97" s="84">
        <v>15</v>
      </c>
      <c r="C97" s="15"/>
      <c r="D97" s="1015">
        <f t="shared" si="14"/>
        <v>0</v>
      </c>
      <c r="E97" s="1016"/>
      <c r="F97" s="1017">
        <f t="shared" si="20"/>
        <v>0</v>
      </c>
      <c r="G97" s="1061"/>
      <c r="H97" s="217"/>
      <c r="I97" s="1058">
        <f t="shared" si="25"/>
        <v>0</v>
      </c>
      <c r="J97" s="1059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2"/>
      <c r="V97" s="1063"/>
      <c r="W97" s="61"/>
    </row>
    <row r="98" spans="1:23" x14ac:dyDescent="0.25">
      <c r="A98" s="2"/>
      <c r="B98" s="84">
        <v>15</v>
      </c>
      <c r="C98" s="15"/>
      <c r="D98" s="1015">
        <f t="shared" si="14"/>
        <v>0</v>
      </c>
      <c r="E98" s="1016"/>
      <c r="F98" s="1017">
        <f t="shared" si="20"/>
        <v>0</v>
      </c>
      <c r="G98" s="1061"/>
      <c r="H98" s="217"/>
      <c r="I98" s="1058">
        <f t="shared" si="25"/>
        <v>0</v>
      </c>
      <c r="J98" s="1059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2"/>
      <c r="V98" s="1063"/>
      <c r="W98" s="61"/>
    </row>
    <row r="99" spans="1:23" x14ac:dyDescent="0.25">
      <c r="A99" s="2"/>
      <c r="B99" s="84">
        <v>15</v>
      </c>
      <c r="C99" s="15"/>
      <c r="D99" s="1015">
        <f t="shared" si="14"/>
        <v>0</v>
      </c>
      <c r="E99" s="1016"/>
      <c r="F99" s="1017">
        <f t="shared" si="20"/>
        <v>0</v>
      </c>
      <c r="G99" s="1061"/>
      <c r="H99" s="217"/>
      <c r="I99" s="1058">
        <f t="shared" si="25"/>
        <v>0</v>
      </c>
      <c r="J99" s="1059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2"/>
      <c r="V99" s="1063"/>
      <c r="W99" s="61"/>
    </row>
    <row r="100" spans="1:23" x14ac:dyDescent="0.25">
      <c r="A100" s="2"/>
      <c r="B100" s="84">
        <v>15</v>
      </c>
      <c r="C100" s="15"/>
      <c r="D100" s="1015">
        <f t="shared" ref="D100" si="26">C100*B100</f>
        <v>0</v>
      </c>
      <c r="E100" s="1016"/>
      <c r="F100" s="1017">
        <f t="shared" si="20"/>
        <v>0</v>
      </c>
      <c r="G100" s="1061"/>
      <c r="H100" s="217"/>
      <c r="I100" s="1058">
        <f t="shared" si="25"/>
        <v>0</v>
      </c>
      <c r="J100" s="1059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2"/>
      <c r="V100" s="1063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7"/>
      <c r="H101" s="1060"/>
      <c r="I101" s="1058">
        <f>I88-F101</f>
        <v>165</v>
      </c>
      <c r="J101" s="1059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48" t="s">
        <v>11</v>
      </c>
      <c r="D105" s="1149"/>
      <c r="E105" s="152">
        <f>E5+E4+E6+-F102</f>
        <v>0</v>
      </c>
      <c r="M105" s="47"/>
      <c r="O105" s="1148" t="s">
        <v>11</v>
      </c>
      <c r="P105" s="1149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1" t="s">
        <v>265</v>
      </c>
      <c r="L1" s="1121"/>
      <c r="M1" s="1121"/>
      <c r="N1" s="1121"/>
      <c r="O1" s="1121"/>
      <c r="P1" s="1121"/>
      <c r="Q1" s="1121"/>
      <c r="R1" s="389">
        <f>I1+1</f>
        <v>1</v>
      </c>
      <c r="S1" s="389"/>
      <c r="U1" s="1116" t="str">
        <f>K1</f>
        <v>ENTRADAS DEL MES DE  SEPTIEMBRE     2021</v>
      </c>
      <c r="V1" s="1116"/>
      <c r="W1" s="1116"/>
      <c r="X1" s="1116"/>
      <c r="Y1" s="1116"/>
      <c r="Z1" s="1116"/>
      <c r="AA1" s="1116"/>
      <c r="AB1" s="389">
        <f>R1+1</f>
        <v>2</v>
      </c>
      <c r="AC1" s="680"/>
      <c r="AE1" s="1116" t="str">
        <f>U1</f>
        <v>ENTRADAS DEL MES DE  SEPTIEMBRE     2021</v>
      </c>
      <c r="AF1" s="1116"/>
      <c r="AG1" s="1116"/>
      <c r="AH1" s="1116"/>
      <c r="AI1" s="1116"/>
      <c r="AJ1" s="1116"/>
      <c r="AK1" s="1116"/>
      <c r="AL1" s="389">
        <f>AB1+1</f>
        <v>3</v>
      </c>
      <c r="AM1" s="389"/>
      <c r="AO1" s="1116" t="str">
        <f>AE1</f>
        <v>ENTRADAS DEL MES DE  SEPTIEMBRE     2021</v>
      </c>
      <c r="AP1" s="1116"/>
      <c r="AQ1" s="1116"/>
      <c r="AR1" s="1116"/>
      <c r="AS1" s="1116"/>
      <c r="AT1" s="1116"/>
      <c r="AU1" s="1116"/>
      <c r="AV1" s="389">
        <f>AL1+1</f>
        <v>4</v>
      </c>
      <c r="AW1" s="680"/>
      <c r="AY1" s="1116" t="str">
        <f>AO1</f>
        <v>ENTRADAS DEL MES DE  SEPTIEMBRE     2021</v>
      </c>
      <c r="AZ1" s="1116"/>
      <c r="BA1" s="1116"/>
      <c r="BB1" s="1116"/>
      <c r="BC1" s="1116"/>
      <c r="BD1" s="1116"/>
      <c r="BE1" s="1116"/>
      <c r="BF1" s="389">
        <f>AV1+1</f>
        <v>5</v>
      </c>
      <c r="BG1" s="729"/>
      <c r="BI1" s="1116" t="str">
        <f>AY1</f>
        <v>ENTRADAS DEL MES DE  SEPTIEMBRE     2021</v>
      </c>
      <c r="BJ1" s="1116"/>
      <c r="BK1" s="1116"/>
      <c r="BL1" s="1116"/>
      <c r="BM1" s="1116"/>
      <c r="BN1" s="1116"/>
      <c r="BO1" s="1116"/>
      <c r="BP1" s="389">
        <f>BF1+1</f>
        <v>6</v>
      </c>
      <c r="BQ1" s="680"/>
      <c r="BS1" s="1116" t="str">
        <f>BI1</f>
        <v>ENTRADAS DEL MES DE  SEPTIEMBRE     2021</v>
      </c>
      <c r="BT1" s="1116"/>
      <c r="BU1" s="1116"/>
      <c r="BV1" s="1116"/>
      <c r="BW1" s="1116"/>
      <c r="BX1" s="1116"/>
      <c r="BY1" s="1116"/>
      <c r="BZ1" s="389">
        <f>BP1+1</f>
        <v>7</v>
      </c>
      <c r="CC1" s="1116" t="str">
        <f>BS1</f>
        <v>ENTRADAS DEL MES DE  SEPTIEMBRE     2021</v>
      </c>
      <c r="CD1" s="1116"/>
      <c r="CE1" s="1116"/>
      <c r="CF1" s="1116"/>
      <c r="CG1" s="1116"/>
      <c r="CH1" s="1116"/>
      <c r="CI1" s="1116"/>
      <c r="CJ1" s="389">
        <f>BZ1+1</f>
        <v>8</v>
      </c>
      <c r="CM1" s="1116" t="str">
        <f>CC1</f>
        <v>ENTRADAS DEL MES DE  SEPTIEMBRE     2021</v>
      </c>
      <c r="CN1" s="1116"/>
      <c r="CO1" s="1116"/>
      <c r="CP1" s="1116"/>
      <c r="CQ1" s="1116"/>
      <c r="CR1" s="1116"/>
      <c r="CS1" s="1116"/>
      <c r="CT1" s="389">
        <f>CJ1+1</f>
        <v>9</v>
      </c>
      <c r="CU1" s="680"/>
      <c r="CW1" s="1116" t="str">
        <f>CM1</f>
        <v>ENTRADAS DEL MES DE  SEPTIEMBRE     2021</v>
      </c>
      <c r="CX1" s="1116"/>
      <c r="CY1" s="1116"/>
      <c r="CZ1" s="1116"/>
      <c r="DA1" s="1116"/>
      <c r="DB1" s="1116"/>
      <c r="DC1" s="1116"/>
      <c r="DD1" s="389">
        <f>CT1+1</f>
        <v>10</v>
      </c>
      <c r="DE1" s="680"/>
      <c r="DG1" s="1116" t="str">
        <f>CW1</f>
        <v>ENTRADAS DEL MES DE  SEPTIEMBRE     2021</v>
      </c>
      <c r="DH1" s="1116"/>
      <c r="DI1" s="1116"/>
      <c r="DJ1" s="1116"/>
      <c r="DK1" s="1116"/>
      <c r="DL1" s="1116"/>
      <c r="DM1" s="1116"/>
      <c r="DN1" s="389">
        <f>DD1+1</f>
        <v>11</v>
      </c>
      <c r="DO1" s="680"/>
      <c r="DQ1" s="1116" t="str">
        <f>DG1</f>
        <v>ENTRADAS DEL MES DE  SEPTIEMBRE     2021</v>
      </c>
      <c r="DR1" s="1116"/>
      <c r="DS1" s="1116"/>
      <c r="DT1" s="1116"/>
      <c r="DU1" s="1116"/>
      <c r="DV1" s="1116"/>
      <c r="DW1" s="1116"/>
      <c r="DX1" s="389">
        <f>DN1+1</f>
        <v>12</v>
      </c>
      <c r="EA1" s="1116" t="str">
        <f>DQ1</f>
        <v>ENTRADAS DEL MES DE  SEPTIEMBRE     2021</v>
      </c>
      <c r="EB1" s="1116"/>
      <c r="EC1" s="1116"/>
      <c r="ED1" s="1116"/>
      <c r="EE1" s="1116"/>
      <c r="EF1" s="1116"/>
      <c r="EG1" s="1116"/>
      <c r="EH1" s="389">
        <f>DX1+1</f>
        <v>13</v>
      </c>
      <c r="EI1" s="680"/>
      <c r="EK1" s="1116" t="str">
        <f>EA1</f>
        <v>ENTRADAS DEL MES DE  SEPTIEMBRE     2021</v>
      </c>
      <c r="EL1" s="1116"/>
      <c r="EM1" s="1116"/>
      <c r="EN1" s="1116"/>
      <c r="EO1" s="1116"/>
      <c r="EP1" s="1116"/>
      <c r="EQ1" s="1116"/>
      <c r="ER1" s="389">
        <f>EH1+1</f>
        <v>14</v>
      </c>
      <c r="ES1" s="680"/>
      <c r="EU1" s="1116" t="str">
        <f>EK1</f>
        <v>ENTRADAS DEL MES DE  SEPTIEMBRE     2021</v>
      </c>
      <c r="EV1" s="1116"/>
      <c r="EW1" s="1116"/>
      <c r="EX1" s="1116"/>
      <c r="EY1" s="1116"/>
      <c r="EZ1" s="1116"/>
      <c r="FA1" s="1116"/>
      <c r="FB1" s="389">
        <f>ER1+1</f>
        <v>15</v>
      </c>
      <c r="FC1" s="680"/>
      <c r="FE1" s="1116" t="str">
        <f>EU1</f>
        <v>ENTRADAS DEL MES DE  SEPTIEMBRE     2021</v>
      </c>
      <c r="FF1" s="1116"/>
      <c r="FG1" s="1116"/>
      <c r="FH1" s="1116"/>
      <c r="FI1" s="1116"/>
      <c r="FJ1" s="1116"/>
      <c r="FK1" s="1116"/>
      <c r="FL1" s="389">
        <f>FB1+1</f>
        <v>16</v>
      </c>
      <c r="FM1" s="680"/>
      <c r="FO1" s="1116" t="str">
        <f>FE1</f>
        <v>ENTRADAS DEL MES DE  SEPTIEMBRE     2021</v>
      </c>
      <c r="FP1" s="1116"/>
      <c r="FQ1" s="1116"/>
      <c r="FR1" s="1116"/>
      <c r="FS1" s="1116"/>
      <c r="FT1" s="1116"/>
      <c r="FU1" s="1116"/>
      <c r="FV1" s="389">
        <f>FL1+1</f>
        <v>17</v>
      </c>
      <c r="FW1" s="680"/>
      <c r="FY1" s="1116" t="str">
        <f>FO1</f>
        <v>ENTRADAS DEL MES DE  SEPTIEMBRE     2021</v>
      </c>
      <c r="FZ1" s="1116"/>
      <c r="GA1" s="1116"/>
      <c r="GB1" s="1116"/>
      <c r="GC1" s="1116"/>
      <c r="GD1" s="1116"/>
      <c r="GE1" s="1116"/>
      <c r="GF1" s="389">
        <f>FV1+1</f>
        <v>18</v>
      </c>
      <c r="GG1" s="680"/>
      <c r="GH1" s="76" t="s">
        <v>37</v>
      </c>
      <c r="GI1" s="1116" t="str">
        <f>FY1</f>
        <v>ENTRADAS DEL MES DE  SEPTIEMBRE     2021</v>
      </c>
      <c r="GJ1" s="1116"/>
      <c r="GK1" s="1116"/>
      <c r="GL1" s="1116"/>
      <c r="GM1" s="1116"/>
      <c r="GN1" s="1116"/>
      <c r="GO1" s="1116"/>
      <c r="GP1" s="389">
        <f>GF1+1</f>
        <v>19</v>
      </c>
      <c r="GQ1" s="680"/>
      <c r="GS1" s="1116" t="str">
        <f>GI1</f>
        <v>ENTRADAS DEL MES DE  SEPTIEMBRE     2021</v>
      </c>
      <c r="GT1" s="1116"/>
      <c r="GU1" s="1116"/>
      <c r="GV1" s="1116"/>
      <c r="GW1" s="1116"/>
      <c r="GX1" s="1116"/>
      <c r="GY1" s="1116"/>
      <c r="GZ1" s="389">
        <f>GP1+1</f>
        <v>20</v>
      </c>
      <c r="HA1" s="680"/>
      <c r="HC1" s="1116" t="str">
        <f>GS1</f>
        <v>ENTRADAS DEL MES DE  SEPTIEMBRE     2021</v>
      </c>
      <c r="HD1" s="1116"/>
      <c r="HE1" s="1116"/>
      <c r="HF1" s="1116"/>
      <c r="HG1" s="1116"/>
      <c r="HH1" s="1116"/>
      <c r="HI1" s="1116"/>
      <c r="HJ1" s="389">
        <f>GZ1+1</f>
        <v>21</v>
      </c>
      <c r="HK1" s="680"/>
      <c r="HM1" s="1116" t="str">
        <f>HC1</f>
        <v>ENTRADAS DEL MES DE  SEPTIEMBRE     2021</v>
      </c>
      <c r="HN1" s="1116"/>
      <c r="HO1" s="1116"/>
      <c r="HP1" s="1116"/>
      <c r="HQ1" s="1116"/>
      <c r="HR1" s="1116"/>
      <c r="HS1" s="1116"/>
      <c r="HT1" s="389">
        <f>HJ1+1</f>
        <v>22</v>
      </c>
      <c r="HU1" s="680"/>
      <c r="HW1" s="1116" t="str">
        <f>HM1</f>
        <v>ENTRADAS DEL MES DE  SEPTIEMBRE     2021</v>
      </c>
      <c r="HX1" s="1116"/>
      <c r="HY1" s="1116"/>
      <c r="HZ1" s="1116"/>
      <c r="IA1" s="1116"/>
      <c r="IB1" s="1116"/>
      <c r="IC1" s="1116"/>
      <c r="ID1" s="389">
        <f>HT1+1</f>
        <v>23</v>
      </c>
      <c r="IE1" s="680"/>
      <c r="IG1" s="1116" t="str">
        <f>HW1</f>
        <v>ENTRADAS DEL MES DE  SEPTIEMBRE     2021</v>
      </c>
      <c r="IH1" s="1116"/>
      <c r="II1" s="1116"/>
      <c r="IJ1" s="1116"/>
      <c r="IK1" s="1116"/>
      <c r="IL1" s="1116"/>
      <c r="IM1" s="1116"/>
      <c r="IN1" s="389">
        <f>ID1+1</f>
        <v>24</v>
      </c>
      <c r="IO1" s="680"/>
      <c r="IQ1" s="1116" t="str">
        <f>IG1</f>
        <v>ENTRADAS DEL MES DE  SEPTIEMBRE     2021</v>
      </c>
      <c r="IR1" s="1116"/>
      <c r="IS1" s="1116"/>
      <c r="IT1" s="1116"/>
      <c r="IU1" s="1116"/>
      <c r="IV1" s="1116"/>
      <c r="IW1" s="1116"/>
      <c r="IX1" s="389">
        <f>IN1+1</f>
        <v>25</v>
      </c>
      <c r="IY1" s="680"/>
      <c r="JA1" s="1116" t="str">
        <f>IQ1</f>
        <v>ENTRADAS DEL MES DE  SEPTIEMBRE     2021</v>
      </c>
      <c r="JB1" s="1116"/>
      <c r="JC1" s="1116"/>
      <c r="JD1" s="1116"/>
      <c r="JE1" s="1116"/>
      <c r="JF1" s="1116"/>
      <c r="JG1" s="1116"/>
      <c r="JH1" s="389">
        <f>IX1+1</f>
        <v>26</v>
      </c>
      <c r="JI1" s="680"/>
      <c r="JK1" s="1117" t="str">
        <f>JA1</f>
        <v>ENTRADAS DEL MES DE  SEPTIEMBRE     2021</v>
      </c>
      <c r="JL1" s="1117"/>
      <c r="JM1" s="1117"/>
      <c r="JN1" s="1117"/>
      <c r="JO1" s="1117"/>
      <c r="JP1" s="1117"/>
      <c r="JQ1" s="1117"/>
      <c r="JR1" s="389">
        <f>JH1+1</f>
        <v>27</v>
      </c>
      <c r="JS1" s="680"/>
      <c r="JU1" s="1116" t="str">
        <f>JK1</f>
        <v>ENTRADAS DEL MES DE  SEPTIEMBRE     2021</v>
      </c>
      <c r="JV1" s="1116"/>
      <c r="JW1" s="1116"/>
      <c r="JX1" s="1116"/>
      <c r="JY1" s="1116"/>
      <c r="JZ1" s="1116"/>
      <c r="KA1" s="1116"/>
      <c r="KB1" s="389">
        <f>JR1+1</f>
        <v>28</v>
      </c>
      <c r="KC1" s="680"/>
      <c r="KE1" s="1116" t="str">
        <f>JU1</f>
        <v>ENTRADAS DEL MES DE  SEPTIEMBRE     2021</v>
      </c>
      <c r="KF1" s="1116"/>
      <c r="KG1" s="1116"/>
      <c r="KH1" s="1116"/>
      <c r="KI1" s="1116"/>
      <c r="KJ1" s="1116"/>
      <c r="KK1" s="1116"/>
      <c r="KL1" s="389">
        <f>KB1+1</f>
        <v>29</v>
      </c>
      <c r="KM1" s="680"/>
      <c r="KO1" s="1116" t="str">
        <f>KE1</f>
        <v>ENTRADAS DEL MES DE  SEPTIEMBRE     2021</v>
      </c>
      <c r="KP1" s="1116"/>
      <c r="KQ1" s="1116"/>
      <c r="KR1" s="1116"/>
      <c r="KS1" s="1116"/>
      <c r="KT1" s="1116"/>
      <c r="KU1" s="1116"/>
      <c r="KV1" s="389">
        <f>KL1+1</f>
        <v>30</v>
      </c>
      <c r="KW1" s="680"/>
      <c r="KY1" s="1116" t="str">
        <f>KO1</f>
        <v>ENTRADAS DEL MES DE  SEPTIEMBRE     2021</v>
      </c>
      <c r="KZ1" s="1116"/>
      <c r="LA1" s="1116"/>
      <c r="LB1" s="1116"/>
      <c r="LC1" s="1116"/>
      <c r="LD1" s="1116"/>
      <c r="LE1" s="1116"/>
      <c r="LF1" s="389">
        <f>KV1+1</f>
        <v>31</v>
      </c>
      <c r="LG1" s="680"/>
      <c r="LI1" s="1116" t="str">
        <f>KY1</f>
        <v>ENTRADAS DEL MES DE  SEPTIEMBRE     2021</v>
      </c>
      <c r="LJ1" s="1116"/>
      <c r="LK1" s="1116"/>
      <c r="LL1" s="1116"/>
      <c r="LM1" s="1116"/>
      <c r="LN1" s="1116"/>
      <c r="LO1" s="1116"/>
      <c r="LP1" s="389">
        <f>LF1+1</f>
        <v>32</v>
      </c>
      <c r="LQ1" s="680"/>
      <c r="LS1" s="1116" t="str">
        <f>LI1</f>
        <v>ENTRADAS DEL MES DE  SEPTIEMBRE     2021</v>
      </c>
      <c r="LT1" s="1116"/>
      <c r="LU1" s="1116"/>
      <c r="LV1" s="1116"/>
      <c r="LW1" s="1116"/>
      <c r="LX1" s="1116"/>
      <c r="LY1" s="1116"/>
      <c r="LZ1" s="389">
        <f>LP1+1</f>
        <v>33</v>
      </c>
      <c r="MB1" s="1116" t="str">
        <f>LS1</f>
        <v>ENTRADAS DEL MES DE  SEPTIEMBRE     2021</v>
      </c>
      <c r="MC1" s="1116"/>
      <c r="MD1" s="1116"/>
      <c r="ME1" s="1116"/>
      <c r="MF1" s="1116"/>
      <c r="MG1" s="1116"/>
      <c r="MH1" s="1116"/>
      <c r="MI1" s="389">
        <f>LZ1+1</f>
        <v>34</v>
      </c>
      <c r="MJ1" s="389"/>
      <c r="ML1" s="1116" t="str">
        <f>MB1</f>
        <v>ENTRADAS DEL MES DE  SEPTIEMBRE     2021</v>
      </c>
      <c r="MM1" s="1116"/>
      <c r="MN1" s="1116"/>
      <c r="MO1" s="1116"/>
      <c r="MP1" s="1116"/>
      <c r="MQ1" s="1116"/>
      <c r="MR1" s="1116"/>
      <c r="MS1" s="389">
        <f>MI1+1</f>
        <v>35</v>
      </c>
      <c r="MT1" s="389"/>
      <c r="MV1" s="1116" t="str">
        <f>ML1</f>
        <v>ENTRADAS DEL MES DE  SEPTIEMBRE     2021</v>
      </c>
      <c r="MW1" s="1116"/>
      <c r="MX1" s="1116"/>
      <c r="MY1" s="1116"/>
      <c r="MZ1" s="1116"/>
      <c r="NA1" s="1116"/>
      <c r="NB1" s="1116"/>
      <c r="NC1" s="389">
        <f>MS1+1</f>
        <v>36</v>
      </c>
      <c r="ND1" s="389"/>
      <c r="NF1" s="1116" t="str">
        <f>MV1</f>
        <v>ENTRADAS DEL MES DE  SEPTIEMBRE     2021</v>
      </c>
      <c r="NG1" s="1116"/>
      <c r="NH1" s="1116"/>
      <c r="NI1" s="1116"/>
      <c r="NJ1" s="1116"/>
      <c r="NK1" s="1116"/>
      <c r="NL1" s="1116"/>
      <c r="NM1" s="389">
        <f>NC1+1</f>
        <v>37</v>
      </c>
      <c r="NN1" s="389"/>
      <c r="NP1" s="1116" t="str">
        <f>NF1</f>
        <v>ENTRADAS DEL MES DE  SEPTIEMBRE     2021</v>
      </c>
      <c r="NQ1" s="1116"/>
      <c r="NR1" s="1116"/>
      <c r="NS1" s="1116"/>
      <c r="NT1" s="1116"/>
      <c r="NU1" s="1116"/>
      <c r="NV1" s="1116"/>
      <c r="NW1" s="389">
        <f>NM1+1</f>
        <v>38</v>
      </c>
      <c r="NX1" s="389"/>
      <c r="NZ1" s="1116" t="str">
        <f>NP1</f>
        <v>ENTRADAS DEL MES DE  SEPTIEMBRE     2021</v>
      </c>
      <c r="OA1" s="1116"/>
      <c r="OB1" s="1116"/>
      <c r="OC1" s="1116"/>
      <c r="OD1" s="1116"/>
      <c r="OE1" s="1116"/>
      <c r="OF1" s="1116"/>
      <c r="OG1" s="389">
        <f>NW1+1</f>
        <v>39</v>
      </c>
      <c r="OH1" s="389"/>
      <c r="OJ1" s="1116" t="str">
        <f>NZ1</f>
        <v>ENTRADAS DEL MES DE  SEPTIEMBRE     2021</v>
      </c>
      <c r="OK1" s="1116"/>
      <c r="OL1" s="1116"/>
      <c r="OM1" s="1116"/>
      <c r="ON1" s="1116"/>
      <c r="OO1" s="1116"/>
      <c r="OP1" s="1116"/>
      <c r="OQ1" s="389">
        <f>OG1+1</f>
        <v>40</v>
      </c>
      <c r="OR1" s="389"/>
      <c r="OT1" s="1116" t="str">
        <f>OJ1</f>
        <v>ENTRADAS DEL MES DE  SEPTIEMBRE     2021</v>
      </c>
      <c r="OU1" s="1116"/>
      <c r="OV1" s="1116"/>
      <c r="OW1" s="1116"/>
      <c r="OX1" s="1116"/>
      <c r="OY1" s="1116"/>
      <c r="OZ1" s="1116"/>
      <c r="PA1" s="389">
        <f>OQ1+1</f>
        <v>41</v>
      </c>
      <c r="PB1" s="389"/>
      <c r="PD1" s="1116" t="str">
        <f>OT1</f>
        <v>ENTRADAS DEL MES DE  SEPTIEMBRE     2021</v>
      </c>
      <c r="PE1" s="1116"/>
      <c r="PF1" s="1116"/>
      <c r="PG1" s="1116"/>
      <c r="PH1" s="1116"/>
      <c r="PI1" s="1116"/>
      <c r="PJ1" s="1116"/>
      <c r="PK1" s="389">
        <f>PA1+1</f>
        <v>42</v>
      </c>
      <c r="PL1" s="389"/>
      <c r="PN1" s="1116" t="str">
        <f>PD1</f>
        <v>ENTRADAS DEL MES DE  SEPTIEMBRE     2021</v>
      </c>
      <c r="PO1" s="1116"/>
      <c r="PP1" s="1116"/>
      <c r="PQ1" s="1116"/>
      <c r="PR1" s="1116"/>
      <c r="PS1" s="1116"/>
      <c r="PT1" s="1116"/>
      <c r="PU1" s="389">
        <f>PK1+1</f>
        <v>43</v>
      </c>
      <c r="PW1" s="1116" t="str">
        <f>PN1</f>
        <v>ENTRADAS DEL MES DE  SEPTIEMBRE     2021</v>
      </c>
      <c r="PX1" s="1116"/>
      <c r="PY1" s="1116"/>
      <c r="PZ1" s="1116"/>
      <c r="QA1" s="1116"/>
      <c r="QB1" s="1116"/>
      <c r="QC1" s="1116"/>
      <c r="QD1" s="389">
        <f>PU1+1</f>
        <v>44</v>
      </c>
      <c r="QF1" s="1116" t="str">
        <f>PW1</f>
        <v>ENTRADAS DEL MES DE  SEPTIEMBRE     2021</v>
      </c>
      <c r="QG1" s="1116"/>
      <c r="QH1" s="1116"/>
      <c r="QI1" s="1116"/>
      <c r="QJ1" s="1116"/>
      <c r="QK1" s="1116"/>
      <c r="QL1" s="1116"/>
      <c r="QM1" s="389">
        <f>QD1+1</f>
        <v>45</v>
      </c>
      <c r="QO1" s="1116" t="str">
        <f>QF1</f>
        <v>ENTRADAS DEL MES DE  SEPTIEMBRE     2021</v>
      </c>
      <c r="QP1" s="1116"/>
      <c r="QQ1" s="1116"/>
      <c r="QR1" s="1116"/>
      <c r="QS1" s="1116"/>
      <c r="QT1" s="1116"/>
      <c r="QU1" s="1116"/>
      <c r="QV1" s="389">
        <f>QM1+1</f>
        <v>46</v>
      </c>
      <c r="QX1" s="1116" t="str">
        <f>QO1</f>
        <v>ENTRADAS DEL MES DE  SEPTIEMBRE     2021</v>
      </c>
      <c r="QY1" s="1116"/>
      <c r="QZ1" s="1116"/>
      <c r="RA1" s="1116"/>
      <c r="RB1" s="1116"/>
      <c r="RC1" s="1116"/>
      <c r="RD1" s="1116"/>
      <c r="RE1" s="389">
        <f>QV1+1</f>
        <v>47</v>
      </c>
      <c r="RG1" s="1116" t="str">
        <f>QX1</f>
        <v>ENTRADAS DEL MES DE  SEPTIEMBRE     2021</v>
      </c>
      <c r="RH1" s="1116"/>
      <c r="RI1" s="1116"/>
      <c r="RJ1" s="1116"/>
      <c r="RK1" s="1116"/>
      <c r="RL1" s="1116"/>
      <c r="RM1" s="1116"/>
      <c r="RN1" s="389">
        <f>RE1+1</f>
        <v>48</v>
      </c>
      <c r="RP1" s="1116" t="str">
        <f>RG1</f>
        <v>ENTRADAS DEL MES DE  SEPTIEMBRE     2021</v>
      </c>
      <c r="RQ1" s="1116"/>
      <c r="RR1" s="1116"/>
      <c r="RS1" s="1116"/>
      <c r="RT1" s="1116"/>
      <c r="RU1" s="1116"/>
      <c r="RV1" s="1116"/>
      <c r="RW1" s="389">
        <f>RN1+1</f>
        <v>49</v>
      </c>
      <c r="RY1" s="1116" t="str">
        <f>RP1</f>
        <v>ENTRADAS DEL MES DE  SEPTIEMBRE     2021</v>
      </c>
      <c r="RZ1" s="1116"/>
      <c r="SA1" s="1116"/>
      <c r="SB1" s="1116"/>
      <c r="SC1" s="1116"/>
      <c r="SD1" s="1116"/>
      <c r="SE1" s="1116"/>
      <c r="SF1" s="389">
        <f>RW1+1</f>
        <v>50</v>
      </c>
      <c r="SH1" s="1116" t="str">
        <f>RY1</f>
        <v>ENTRADAS DEL MES DE  SEPTIEMBRE     2021</v>
      </c>
      <c r="SI1" s="1116"/>
      <c r="SJ1" s="1116"/>
      <c r="SK1" s="1116"/>
      <c r="SL1" s="1116"/>
      <c r="SM1" s="1116"/>
      <c r="SN1" s="1116"/>
      <c r="SO1" s="389">
        <f>SF1+1</f>
        <v>51</v>
      </c>
      <c r="SQ1" s="1116" t="str">
        <f>SH1</f>
        <v>ENTRADAS DEL MES DE  SEPTIEMBRE     2021</v>
      </c>
      <c r="SR1" s="1116"/>
      <c r="SS1" s="1116"/>
      <c r="ST1" s="1116"/>
      <c r="SU1" s="1116"/>
      <c r="SV1" s="1116"/>
      <c r="SW1" s="1116"/>
      <c r="SX1" s="389">
        <f>SO1+1</f>
        <v>52</v>
      </c>
      <c r="SZ1" s="1116" t="str">
        <f>SQ1</f>
        <v>ENTRADAS DEL MES DE  SEPTIEMBRE     2021</v>
      </c>
      <c r="TA1" s="1116"/>
      <c r="TB1" s="1116"/>
      <c r="TC1" s="1116"/>
      <c r="TD1" s="1116"/>
      <c r="TE1" s="1116"/>
      <c r="TF1" s="1116"/>
      <c r="TG1" s="389">
        <f>SX1+1</f>
        <v>53</v>
      </c>
      <c r="TI1" s="1116" t="str">
        <f>SZ1</f>
        <v>ENTRADAS DEL MES DE  SEPTIEMBRE     2021</v>
      </c>
      <c r="TJ1" s="1116"/>
      <c r="TK1" s="1116"/>
      <c r="TL1" s="1116"/>
      <c r="TM1" s="1116"/>
      <c r="TN1" s="1116"/>
      <c r="TO1" s="1116"/>
      <c r="TP1" s="389">
        <f>TG1+1</f>
        <v>54</v>
      </c>
      <c r="TR1" s="1116" t="str">
        <f>TI1</f>
        <v>ENTRADAS DEL MES DE  SEPTIEMBRE     2021</v>
      </c>
      <c r="TS1" s="1116"/>
      <c r="TT1" s="1116"/>
      <c r="TU1" s="1116"/>
      <c r="TV1" s="1116"/>
      <c r="TW1" s="1116"/>
      <c r="TX1" s="1116"/>
      <c r="TY1" s="389">
        <f>TP1+1</f>
        <v>55</v>
      </c>
      <c r="UA1" s="1116" t="str">
        <f>TR1</f>
        <v>ENTRADAS DEL MES DE  SEPTIEMBRE     2021</v>
      </c>
      <c r="UB1" s="1116"/>
      <c r="UC1" s="1116"/>
      <c r="UD1" s="1116"/>
      <c r="UE1" s="1116"/>
      <c r="UF1" s="1116"/>
      <c r="UG1" s="1116"/>
      <c r="UH1" s="389">
        <f>TY1+1</f>
        <v>56</v>
      </c>
      <c r="UJ1" s="1116" t="str">
        <f>UA1</f>
        <v>ENTRADAS DEL MES DE  SEPTIEMBRE     2021</v>
      </c>
      <c r="UK1" s="1116"/>
      <c r="UL1" s="1116"/>
      <c r="UM1" s="1116"/>
      <c r="UN1" s="1116"/>
      <c r="UO1" s="1116"/>
      <c r="UP1" s="1116"/>
      <c r="UQ1" s="389">
        <f>UH1+1</f>
        <v>57</v>
      </c>
      <c r="US1" s="1116" t="str">
        <f>UJ1</f>
        <v>ENTRADAS DEL MES DE  SEPTIEMBRE     2021</v>
      </c>
      <c r="UT1" s="1116"/>
      <c r="UU1" s="1116"/>
      <c r="UV1" s="1116"/>
      <c r="UW1" s="1116"/>
      <c r="UX1" s="1116"/>
      <c r="UY1" s="1116"/>
      <c r="UZ1" s="389">
        <f>UQ1+1</f>
        <v>58</v>
      </c>
      <c r="VB1" s="1116" t="str">
        <f>US1</f>
        <v>ENTRADAS DEL MES DE  SEPTIEMBRE     2021</v>
      </c>
      <c r="VC1" s="1116"/>
      <c r="VD1" s="1116"/>
      <c r="VE1" s="1116"/>
      <c r="VF1" s="1116"/>
      <c r="VG1" s="1116"/>
      <c r="VH1" s="1116"/>
      <c r="VI1" s="389">
        <f>UZ1+1</f>
        <v>59</v>
      </c>
      <c r="VK1" s="1116" t="str">
        <f>VB1</f>
        <v>ENTRADAS DEL MES DE  SEPTIEMBRE     2021</v>
      </c>
      <c r="VL1" s="1116"/>
      <c r="VM1" s="1116"/>
      <c r="VN1" s="1116"/>
      <c r="VO1" s="1116"/>
      <c r="VP1" s="1116"/>
      <c r="VQ1" s="1116"/>
      <c r="VR1" s="389">
        <f>VI1+1</f>
        <v>60</v>
      </c>
      <c r="VT1" s="1116" t="str">
        <f>VK1</f>
        <v>ENTRADAS DEL MES DE  SEPTIEMBRE     2021</v>
      </c>
      <c r="VU1" s="1116"/>
      <c r="VV1" s="1116"/>
      <c r="VW1" s="1116"/>
      <c r="VX1" s="1116"/>
      <c r="VY1" s="1116"/>
      <c r="VZ1" s="1116"/>
      <c r="WA1" s="389">
        <f>VR1+1</f>
        <v>61</v>
      </c>
      <c r="WC1" s="1116" t="str">
        <f>VT1</f>
        <v>ENTRADAS DEL MES DE  SEPTIEMBRE     2021</v>
      </c>
      <c r="WD1" s="1116"/>
      <c r="WE1" s="1116"/>
      <c r="WF1" s="1116"/>
      <c r="WG1" s="1116"/>
      <c r="WH1" s="1116"/>
      <c r="WI1" s="1116"/>
      <c r="WJ1" s="389">
        <f>WA1+1</f>
        <v>62</v>
      </c>
      <c r="WL1" s="1116" t="str">
        <f>WC1</f>
        <v>ENTRADAS DEL MES DE  SEPTIEMBRE     2021</v>
      </c>
      <c r="WM1" s="1116"/>
      <c r="WN1" s="1116"/>
      <c r="WO1" s="1116"/>
      <c r="WP1" s="1116"/>
      <c r="WQ1" s="1116"/>
      <c r="WR1" s="1116"/>
      <c r="WS1" s="389">
        <f>WJ1+1</f>
        <v>63</v>
      </c>
      <c r="WU1" s="1116" t="str">
        <f>WL1</f>
        <v>ENTRADAS DEL MES DE  SEPTIEMBRE     2021</v>
      </c>
      <c r="WV1" s="1116"/>
      <c r="WW1" s="1116"/>
      <c r="WX1" s="1116"/>
      <c r="WY1" s="1116"/>
      <c r="WZ1" s="1116"/>
      <c r="XA1" s="1116"/>
      <c r="XB1" s="389">
        <f>WS1+1</f>
        <v>64</v>
      </c>
      <c r="XD1" s="1116" t="str">
        <f>WU1</f>
        <v>ENTRADAS DEL MES DE  SEPTIEMBRE     2021</v>
      </c>
      <c r="XE1" s="1116"/>
      <c r="XF1" s="1116"/>
      <c r="XG1" s="1116"/>
      <c r="XH1" s="1116"/>
      <c r="XI1" s="1116"/>
      <c r="XJ1" s="1116"/>
      <c r="XK1" s="389">
        <f>XB1+1</f>
        <v>65</v>
      </c>
      <c r="XM1" s="1116" t="str">
        <f>XD1</f>
        <v>ENTRADAS DEL MES DE  SEPTIEMBRE     2021</v>
      </c>
      <c r="XN1" s="1116"/>
      <c r="XO1" s="1116"/>
      <c r="XP1" s="1116"/>
      <c r="XQ1" s="1116"/>
      <c r="XR1" s="1116"/>
      <c r="XS1" s="1116"/>
      <c r="XT1" s="389">
        <f>XK1+1</f>
        <v>66</v>
      </c>
      <c r="XV1" s="1116" t="str">
        <f>XM1</f>
        <v>ENTRADAS DEL MES DE  SEPTIEMBRE     2021</v>
      </c>
      <c r="XW1" s="1116"/>
      <c r="XX1" s="1116"/>
      <c r="XY1" s="1116"/>
      <c r="XZ1" s="1116"/>
      <c r="YA1" s="1116"/>
      <c r="YB1" s="1116"/>
      <c r="YC1" s="389">
        <f>XT1+1</f>
        <v>67</v>
      </c>
      <c r="YE1" s="1116" t="str">
        <f>XV1</f>
        <v>ENTRADAS DEL MES DE  SEPTIEMBRE     2021</v>
      </c>
      <c r="YF1" s="1116"/>
      <c r="YG1" s="1116"/>
      <c r="YH1" s="1116"/>
      <c r="YI1" s="1116"/>
      <c r="YJ1" s="1116"/>
      <c r="YK1" s="1116"/>
      <c r="YL1" s="389">
        <f>YC1+1</f>
        <v>68</v>
      </c>
      <c r="YN1" s="1116" t="str">
        <f>YE1</f>
        <v>ENTRADAS DEL MES DE  SEPTIEMBRE     2021</v>
      </c>
      <c r="YO1" s="1116"/>
      <c r="YP1" s="1116"/>
      <c r="YQ1" s="1116"/>
      <c r="YR1" s="1116"/>
      <c r="YS1" s="1116"/>
      <c r="YT1" s="1116"/>
      <c r="YU1" s="389">
        <f>YL1+1</f>
        <v>69</v>
      </c>
      <c r="YW1" s="1116" t="str">
        <f>YN1</f>
        <v>ENTRADAS DEL MES DE  SEPTIEMBRE     2021</v>
      </c>
      <c r="YX1" s="1116"/>
      <c r="YY1" s="1116"/>
      <c r="YZ1" s="1116"/>
      <c r="ZA1" s="1116"/>
      <c r="ZB1" s="1116"/>
      <c r="ZC1" s="1116"/>
      <c r="ZD1" s="389">
        <f>YU1+1</f>
        <v>70</v>
      </c>
      <c r="ZF1" s="1116" t="str">
        <f>YW1</f>
        <v>ENTRADAS DEL MES DE  SEPTIEMBRE     2021</v>
      </c>
      <c r="ZG1" s="1116"/>
      <c r="ZH1" s="1116"/>
      <c r="ZI1" s="1116"/>
      <c r="ZJ1" s="1116"/>
      <c r="ZK1" s="1116"/>
      <c r="ZL1" s="1116"/>
      <c r="ZM1" s="389">
        <f>ZD1+1</f>
        <v>71</v>
      </c>
      <c r="ZO1" s="1116" t="str">
        <f>ZF1</f>
        <v>ENTRADAS DEL MES DE  SEPTIEMBRE     2021</v>
      </c>
      <c r="ZP1" s="1116"/>
      <c r="ZQ1" s="1116"/>
      <c r="ZR1" s="1116"/>
      <c r="ZS1" s="1116"/>
      <c r="ZT1" s="1116"/>
      <c r="ZU1" s="1116"/>
      <c r="ZV1" s="389">
        <f>ZM1+1</f>
        <v>72</v>
      </c>
      <c r="ZX1" s="1116" t="str">
        <f>ZO1</f>
        <v>ENTRADAS DEL MES DE  SEPTIEMBRE     2021</v>
      </c>
      <c r="ZY1" s="1116"/>
      <c r="ZZ1" s="1116"/>
      <c r="AAA1" s="1116"/>
      <c r="AAB1" s="1116"/>
      <c r="AAC1" s="1116"/>
      <c r="AAD1" s="1116"/>
      <c r="AAE1" s="389">
        <f>ZV1+1</f>
        <v>73</v>
      </c>
      <c r="AAG1" s="1116" t="str">
        <f>ZX1</f>
        <v>ENTRADAS DEL MES DE  SEPTIEMBRE     2021</v>
      </c>
      <c r="AAH1" s="1116"/>
      <c r="AAI1" s="1116"/>
      <c r="AAJ1" s="1116"/>
      <c r="AAK1" s="1116"/>
      <c r="AAL1" s="1116"/>
      <c r="AAM1" s="1116"/>
      <c r="AAN1" s="389">
        <f>AAE1+1</f>
        <v>74</v>
      </c>
      <c r="AAP1" s="1116" t="str">
        <f>AAG1</f>
        <v>ENTRADAS DEL MES DE  SEPTIEMBRE     2021</v>
      </c>
      <c r="AAQ1" s="1116"/>
      <c r="AAR1" s="1116"/>
      <c r="AAS1" s="1116"/>
      <c r="AAT1" s="1116"/>
      <c r="AAU1" s="1116"/>
      <c r="AAV1" s="1116"/>
      <c r="AAW1" s="389">
        <f>AAN1+1</f>
        <v>75</v>
      </c>
      <c r="AAY1" s="1116" t="str">
        <f>AAP1</f>
        <v>ENTRADAS DEL MES DE  SEPTIEMBRE     2021</v>
      </c>
      <c r="AAZ1" s="1116"/>
      <c r="ABA1" s="1116"/>
      <c r="ABB1" s="1116"/>
      <c r="ABC1" s="1116"/>
      <c r="ABD1" s="1116"/>
      <c r="ABE1" s="1116"/>
      <c r="ABF1" s="389">
        <f>AAW1+1</f>
        <v>76</v>
      </c>
      <c r="ABH1" s="1116" t="str">
        <f>AAY1</f>
        <v>ENTRADAS DEL MES DE  SEPTIEMBRE     2021</v>
      </c>
      <c r="ABI1" s="1116"/>
      <c r="ABJ1" s="1116"/>
      <c r="ABK1" s="1116"/>
      <c r="ABL1" s="1116"/>
      <c r="ABM1" s="1116"/>
      <c r="ABN1" s="1116"/>
      <c r="ABO1" s="389">
        <f>ABF1+1</f>
        <v>77</v>
      </c>
      <c r="ABQ1" s="1116" t="str">
        <f>ABH1</f>
        <v>ENTRADAS DEL MES DE  SEPTIEMBRE     2021</v>
      </c>
      <c r="ABR1" s="1116"/>
      <c r="ABS1" s="1116"/>
      <c r="ABT1" s="1116"/>
      <c r="ABU1" s="1116"/>
      <c r="ABV1" s="1116"/>
      <c r="ABW1" s="1116"/>
      <c r="ABX1" s="389">
        <f>ABO1+1</f>
        <v>78</v>
      </c>
      <c r="ABZ1" s="1116" t="str">
        <f>ABQ1</f>
        <v>ENTRADAS DEL MES DE  SEPTIEMBRE     2021</v>
      </c>
      <c r="ACA1" s="1116"/>
      <c r="ACB1" s="1116"/>
      <c r="ACC1" s="1116"/>
      <c r="ACD1" s="1116"/>
      <c r="ACE1" s="1116"/>
      <c r="ACF1" s="1116"/>
      <c r="ACG1" s="389">
        <f>ABX1+1</f>
        <v>79</v>
      </c>
      <c r="ACI1" s="1116" t="str">
        <f>ABZ1</f>
        <v>ENTRADAS DEL MES DE  SEPTIEMBRE     2021</v>
      </c>
      <c r="ACJ1" s="1116"/>
      <c r="ACK1" s="1116"/>
      <c r="ACL1" s="1116"/>
      <c r="ACM1" s="1116"/>
      <c r="ACN1" s="1116"/>
      <c r="ACO1" s="1116"/>
      <c r="ACP1" s="389">
        <f>ACG1+1</f>
        <v>80</v>
      </c>
      <c r="ACR1" s="1116" t="str">
        <f>ACI1</f>
        <v>ENTRADAS DEL MES DE  SEPTIEMBRE     2021</v>
      </c>
      <c r="ACS1" s="1116"/>
      <c r="ACT1" s="1116"/>
      <c r="ACU1" s="1116"/>
      <c r="ACV1" s="1116"/>
      <c r="ACW1" s="1116"/>
      <c r="ACX1" s="1116"/>
      <c r="ACY1" s="389">
        <f>ACP1+1</f>
        <v>81</v>
      </c>
      <c r="ADA1" s="1116" t="str">
        <f>ACR1</f>
        <v>ENTRADAS DEL MES DE  SEPTIEMBRE     2021</v>
      </c>
      <c r="ADB1" s="1116"/>
      <c r="ADC1" s="1116"/>
      <c r="ADD1" s="1116"/>
      <c r="ADE1" s="1116"/>
      <c r="ADF1" s="1116"/>
      <c r="ADG1" s="1116"/>
      <c r="ADH1" s="389">
        <f>ACY1+1</f>
        <v>82</v>
      </c>
      <c r="ADJ1" s="1116" t="str">
        <f>ADA1</f>
        <v>ENTRADAS DEL MES DE  SEPTIEMBRE     2021</v>
      </c>
      <c r="ADK1" s="1116"/>
      <c r="ADL1" s="1116"/>
      <c r="ADM1" s="1116"/>
      <c r="ADN1" s="1116"/>
      <c r="ADO1" s="1116"/>
      <c r="ADP1" s="1116"/>
      <c r="ADQ1" s="389">
        <f>ADH1+1</f>
        <v>83</v>
      </c>
      <c r="ADS1" s="1116" t="str">
        <f>ADJ1</f>
        <v>ENTRADAS DEL MES DE  SEPTIEMBRE     2021</v>
      </c>
      <c r="ADT1" s="1116"/>
      <c r="ADU1" s="1116"/>
      <c r="ADV1" s="1116"/>
      <c r="ADW1" s="1116"/>
      <c r="ADX1" s="1116"/>
      <c r="ADY1" s="1116"/>
      <c r="ADZ1" s="389">
        <f>ADQ1+1</f>
        <v>84</v>
      </c>
      <c r="AEB1" s="1116" t="str">
        <f>ADS1</f>
        <v>ENTRADAS DEL MES DE  SEPTIEMBRE     2021</v>
      </c>
      <c r="AEC1" s="1116"/>
      <c r="AED1" s="1116"/>
      <c r="AEE1" s="1116"/>
      <c r="AEF1" s="1116"/>
      <c r="AEG1" s="1116"/>
      <c r="AEH1" s="1116"/>
      <c r="AEI1" s="389">
        <f>ADZ1+1</f>
        <v>85</v>
      </c>
      <c r="AEK1" s="1116" t="str">
        <f>AEB1</f>
        <v>ENTRADAS DEL MES DE  SEPTIEMBRE     2021</v>
      </c>
      <c r="AEL1" s="1116"/>
      <c r="AEM1" s="1116"/>
      <c r="AEN1" s="1116"/>
      <c r="AEO1" s="1116"/>
      <c r="AEP1" s="1116"/>
      <c r="AEQ1" s="1116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1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9">
        <v>18597.7</v>
      </c>
      <c r="AB5" s="144">
        <f>Y5-AA5</f>
        <v>-55.680000000000291</v>
      </c>
      <c r="AC5" s="682"/>
      <c r="AD5" s="262"/>
      <c r="AE5" s="262" t="s">
        <v>282</v>
      </c>
      <c r="AF5" s="901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8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4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8">
        <v>18705.13</v>
      </c>
      <c r="AV5" s="144">
        <f>AS5-AU5</f>
        <v>-125.40999999999985</v>
      </c>
      <c r="AW5" s="682"/>
      <c r="AX5" s="262"/>
      <c r="AY5" s="1118" t="s">
        <v>282</v>
      </c>
      <c r="AZ5" s="901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8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6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8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6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8">
        <v>18819.2</v>
      </c>
      <c r="BZ5" s="144">
        <f>BW5-BY5</f>
        <v>-3.9900000000016007</v>
      </c>
      <c r="CA5" s="349"/>
      <c r="CB5" s="349"/>
      <c r="CC5" s="270" t="s">
        <v>290</v>
      </c>
      <c r="CD5" s="1036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8">
        <v>18899.7</v>
      </c>
      <c r="CJ5" s="144">
        <f>CG5-CI5</f>
        <v>26.110000000000582</v>
      </c>
      <c r="CK5" s="349"/>
      <c r="CL5" s="349"/>
      <c r="CM5" s="1118" t="s">
        <v>318</v>
      </c>
      <c r="CN5" s="1036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8">
        <v>19099.8</v>
      </c>
      <c r="CT5" s="144">
        <f>CQ5-CS5</f>
        <v>-82.520000000000437</v>
      </c>
      <c r="CU5" s="682"/>
      <c r="CV5" s="262"/>
      <c r="CW5" s="1120" t="s">
        <v>276</v>
      </c>
      <c r="CX5" s="1034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8">
        <v>18874.32</v>
      </c>
      <c r="DD5" s="144">
        <f>DA5-DC5</f>
        <v>10.920000000001892</v>
      </c>
      <c r="DE5" s="682"/>
      <c r="DF5" s="262"/>
      <c r="DG5" s="262" t="s">
        <v>276</v>
      </c>
      <c r="DH5" s="1038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8">
        <v>18633</v>
      </c>
      <c r="DN5" s="144">
        <f>DK5-DM5</f>
        <v>-147.06999999999971</v>
      </c>
      <c r="DO5" s="682"/>
      <c r="DP5" s="262"/>
      <c r="DQ5" s="262" t="s">
        <v>282</v>
      </c>
      <c r="DR5" s="1036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8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1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8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1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9">
        <v>19192.5</v>
      </c>
      <c r="ER5" s="144">
        <f>EO5-EQ5</f>
        <v>-60.880000000001019</v>
      </c>
      <c r="ES5" s="682"/>
      <c r="ET5" s="262"/>
      <c r="EU5" s="262" t="s">
        <v>276</v>
      </c>
      <c r="EV5" s="1034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8">
        <v>18860.27</v>
      </c>
      <c r="FB5" s="144">
        <f>EY5-FA5</f>
        <v>31.81000000000131</v>
      </c>
      <c r="FC5" s="682"/>
      <c r="FD5" s="262"/>
      <c r="FE5" s="262" t="s">
        <v>282</v>
      </c>
      <c r="FF5" s="901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9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4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8">
        <v>18843.03</v>
      </c>
      <c r="FV5" s="144">
        <f>FS5-FU5</f>
        <v>40.740000000001601</v>
      </c>
      <c r="FW5" s="682"/>
      <c r="FX5" s="262"/>
      <c r="FY5" s="270" t="s">
        <v>282</v>
      </c>
      <c r="FZ5" s="901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8">
        <v>18749</v>
      </c>
      <c r="GF5" s="144">
        <f>GC5-GE5</f>
        <v>-77.229999999999563</v>
      </c>
      <c r="GG5" s="682"/>
      <c r="GH5" s="262"/>
      <c r="GI5" s="262" t="s">
        <v>282</v>
      </c>
      <c r="GJ5" s="901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8">
        <v>18956.5</v>
      </c>
      <c r="GP5" s="144">
        <f>GM5-GO5</f>
        <v>-102.15999999999985</v>
      </c>
      <c r="GQ5" s="682"/>
      <c r="GR5" s="262"/>
      <c r="GS5" s="262" t="s">
        <v>357</v>
      </c>
      <c r="GT5" s="1034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8">
        <v>18623.95</v>
      </c>
      <c r="GZ5" s="144">
        <f>GW5-GY5</f>
        <v>-107.15000000000146</v>
      </c>
      <c r="HA5" s="682"/>
      <c r="HB5" s="262"/>
      <c r="HC5" s="1118" t="s">
        <v>276</v>
      </c>
      <c r="HD5" s="1034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8">
        <v>17235.490000000002</v>
      </c>
      <c r="HJ5" s="144">
        <f>HG5-HI5</f>
        <v>24.409999999999854</v>
      </c>
      <c r="HK5" s="682"/>
      <c r="HL5" s="262"/>
      <c r="HM5" s="262" t="s">
        <v>282</v>
      </c>
      <c r="HN5" s="901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9">
        <v>19061.3</v>
      </c>
      <c r="HT5" s="144">
        <f>HQ5-HS5</f>
        <v>-48.639999999999418</v>
      </c>
      <c r="HU5" s="682"/>
      <c r="HV5" s="262"/>
      <c r="HW5" s="1119" t="s">
        <v>508</v>
      </c>
      <c r="HX5" s="901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8">
        <v>18686.099999999999</v>
      </c>
      <c r="ID5" s="144">
        <f>IA5-IC5</f>
        <v>-95.529999999998836</v>
      </c>
      <c r="IE5" s="682"/>
      <c r="IF5" s="262"/>
      <c r="IG5" s="262"/>
      <c r="IH5" s="901"/>
      <c r="II5" s="267"/>
      <c r="IJ5" s="268"/>
      <c r="IK5" s="266"/>
      <c r="IL5" s="263"/>
      <c r="IM5" s="988"/>
      <c r="IN5" s="144">
        <f>IK5-IM5</f>
        <v>0</v>
      </c>
      <c r="IO5" s="682"/>
      <c r="IP5" s="262"/>
      <c r="IQ5" s="1003"/>
      <c r="IR5" s="1004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5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5"/>
      <c r="L6" s="1033" t="s">
        <v>277</v>
      </c>
      <c r="M6" s="1032" t="s">
        <v>278</v>
      </c>
      <c r="N6" s="268">
        <v>44447</v>
      </c>
      <c r="O6" s="266">
        <v>18772.53</v>
      </c>
      <c r="P6" s="263">
        <v>20</v>
      </c>
      <c r="Q6" s="1049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18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18"/>
      <c r="CN6" s="750"/>
      <c r="CO6" s="262"/>
      <c r="CP6" s="262"/>
      <c r="CQ6" s="262"/>
      <c r="CR6" s="262"/>
      <c r="CS6" s="263"/>
      <c r="CT6" s="262"/>
      <c r="CU6" s="349"/>
      <c r="CV6" s="262"/>
      <c r="CW6" s="1120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18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19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0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2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2"/>
      <c r="L7" s="407"/>
      <c r="M7" s="448"/>
      <c r="N7" s="979"/>
      <c r="O7" s="434"/>
      <c r="P7" s="97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6" t="s">
        <v>17</v>
      </c>
      <c r="O8" s="207" t="s">
        <v>2</v>
      </c>
      <c r="P8" s="977" t="s">
        <v>18</v>
      </c>
      <c r="Q8" s="978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1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71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71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6">
        <v>946.64</v>
      </c>
      <c r="GY8" s="96" t="s">
        <v>526</v>
      </c>
      <c r="GZ8" s="72">
        <v>37</v>
      </c>
      <c r="HA8" s="671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71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71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71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1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71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71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71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71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71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71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1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71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71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71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71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71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71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1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71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71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71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71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71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71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1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71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71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71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71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71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71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1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71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71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71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71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71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71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1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71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71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5">
        <v>958.89</v>
      </c>
      <c r="GY14" s="1076" t="s">
        <v>527</v>
      </c>
      <c r="GZ14" s="72">
        <v>37</v>
      </c>
      <c r="HA14" s="671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71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71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71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1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71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71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71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71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71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71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1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71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71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71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71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71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71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1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71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71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71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71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71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71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1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71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71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71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71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71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71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1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71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71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71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71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71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71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1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71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71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71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71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71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1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71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71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71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71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71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1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71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71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71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71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71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1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71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71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71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71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71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1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71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71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71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71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71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1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71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71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71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71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71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1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71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71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71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71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71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1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71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71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71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71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71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0">
        <v>38</v>
      </c>
      <c r="BG28" s="1051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71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71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71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71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71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656215</v>
      </c>
      <c r="GJ30" s="108"/>
      <c r="GK30" s="15"/>
      <c r="GL30" s="546"/>
      <c r="GM30" s="352"/>
      <c r="GN30" s="70"/>
      <c r="GO30" s="96"/>
      <c r="GP30" s="72"/>
      <c r="GQ30" s="671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71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1" t="s">
        <v>21</v>
      </c>
      <c r="IA33" s="882"/>
      <c r="IB33" s="329">
        <f>IC5-IB32</f>
        <v>0</v>
      </c>
      <c r="IC33" s="262"/>
      <c r="IJ33" s="881" t="s">
        <v>21</v>
      </c>
      <c r="IK33" s="882"/>
      <c r="IL33" s="147">
        <f>IJ32-IL32</f>
        <v>0</v>
      </c>
      <c r="IT33" s="881" t="s">
        <v>21</v>
      </c>
      <c r="IU33" s="882"/>
      <c r="IV33" s="147">
        <f>IT32-IV32</f>
        <v>0</v>
      </c>
      <c r="JD33" s="881" t="s">
        <v>21</v>
      </c>
      <c r="JE33" s="882"/>
      <c r="JF33" s="147">
        <f>JD32-JF32</f>
        <v>0</v>
      </c>
      <c r="JN33" s="881" t="s">
        <v>21</v>
      </c>
      <c r="JO33" s="882"/>
      <c r="JP33" s="147">
        <f>JN32-JP32</f>
        <v>0</v>
      </c>
      <c r="JX33" s="881" t="s">
        <v>21</v>
      </c>
      <c r="JY33" s="882"/>
      <c r="JZ33" s="329">
        <f>KA5-JZ32</f>
        <v>0</v>
      </c>
      <c r="KA33" s="262"/>
      <c r="KH33" s="881" t="s">
        <v>21</v>
      </c>
      <c r="KI33" s="882"/>
      <c r="KJ33" s="329">
        <f>KK5-KJ32</f>
        <v>0</v>
      </c>
      <c r="KK33" s="262"/>
      <c r="KR33" s="881" t="s">
        <v>21</v>
      </c>
      <c r="KS33" s="882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2" t="s">
        <v>21</v>
      </c>
      <c r="RT33" s="1113"/>
      <c r="RU33" s="147">
        <f>SUM(RV5-RU32)</f>
        <v>0</v>
      </c>
      <c r="SB33" s="1112" t="s">
        <v>21</v>
      </c>
      <c r="SC33" s="1113"/>
      <c r="SD33" s="147">
        <f>SUM(SE5-SD32)</f>
        <v>0</v>
      </c>
      <c r="SK33" s="1112" t="s">
        <v>21</v>
      </c>
      <c r="SL33" s="1113"/>
      <c r="SM33" s="249">
        <f>SUM(SN5-SM32)</f>
        <v>0</v>
      </c>
      <c r="ST33" s="1112" t="s">
        <v>21</v>
      </c>
      <c r="SU33" s="1113"/>
      <c r="SV33" s="147">
        <f>SUM(SW5-SV32)</f>
        <v>0</v>
      </c>
      <c r="TC33" s="1112" t="s">
        <v>21</v>
      </c>
      <c r="TD33" s="1113"/>
      <c r="TE33" s="147">
        <f>SUM(TF5-TE32)</f>
        <v>0</v>
      </c>
      <c r="TL33" s="1112" t="s">
        <v>21</v>
      </c>
      <c r="TM33" s="1113"/>
      <c r="TN33" s="147">
        <f>SUM(TO5-TN32)</f>
        <v>0</v>
      </c>
      <c r="TU33" s="1112" t="s">
        <v>21</v>
      </c>
      <c r="TV33" s="1113"/>
      <c r="TW33" s="147">
        <f>SUM(TX5-TW32)</f>
        <v>0</v>
      </c>
      <c r="UD33" s="1112" t="s">
        <v>21</v>
      </c>
      <c r="UE33" s="1113"/>
      <c r="UF33" s="147">
        <f>SUM(UG5-UF32)</f>
        <v>0</v>
      </c>
      <c r="UM33" s="1112" t="s">
        <v>21</v>
      </c>
      <c r="UN33" s="1113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2" t="s">
        <v>21</v>
      </c>
      <c r="VO33" s="1113"/>
      <c r="VP33" s="147">
        <f>VQ5-VP32</f>
        <v>-22</v>
      </c>
      <c r="VW33" s="1112" t="s">
        <v>21</v>
      </c>
      <c r="VX33" s="1113"/>
      <c r="VY33" s="147">
        <f>VZ5-VY32</f>
        <v>-22</v>
      </c>
      <c r="WF33" s="1112" t="s">
        <v>21</v>
      </c>
      <c r="WG33" s="1113"/>
      <c r="WH33" s="147">
        <f>WI5-WH32</f>
        <v>-22</v>
      </c>
      <c r="WO33" s="1112" t="s">
        <v>21</v>
      </c>
      <c r="WP33" s="1113"/>
      <c r="WQ33" s="147">
        <f>WR5-WQ32</f>
        <v>-22</v>
      </c>
      <c r="WX33" s="1112" t="s">
        <v>21</v>
      </c>
      <c r="WY33" s="1113"/>
      <c r="WZ33" s="147">
        <f>XA5-WZ32</f>
        <v>-22</v>
      </c>
      <c r="XG33" s="1112" t="s">
        <v>21</v>
      </c>
      <c r="XH33" s="1113"/>
      <c r="XI33" s="147">
        <f>XJ5-XI32</f>
        <v>-22</v>
      </c>
      <c r="XP33" s="1112" t="s">
        <v>21</v>
      </c>
      <c r="XQ33" s="1113"/>
      <c r="XR33" s="147">
        <f>XS5-XR32</f>
        <v>-22</v>
      </c>
      <c r="XY33" s="1112" t="s">
        <v>21</v>
      </c>
      <c r="XZ33" s="1113"/>
      <c r="YA33" s="147">
        <f>YB5-YA32</f>
        <v>-22</v>
      </c>
      <c r="YH33" s="1112" t="s">
        <v>21</v>
      </c>
      <c r="YI33" s="1113"/>
      <c r="YJ33" s="147">
        <f>YK5-YJ32</f>
        <v>-22</v>
      </c>
      <c r="YQ33" s="1112" t="s">
        <v>21</v>
      </c>
      <c r="YR33" s="1113"/>
      <c r="YS33" s="147">
        <f>YT5-YS32</f>
        <v>-22</v>
      </c>
      <c r="YZ33" s="1112" t="s">
        <v>21</v>
      </c>
      <c r="ZA33" s="1113"/>
      <c r="ZB33" s="147">
        <f>ZC5-ZB32</f>
        <v>-22</v>
      </c>
      <c r="ZI33" s="1112" t="s">
        <v>21</v>
      </c>
      <c r="ZJ33" s="1113"/>
      <c r="ZK33" s="147">
        <f>ZL5-ZK32</f>
        <v>-22</v>
      </c>
      <c r="ZR33" s="1112" t="s">
        <v>21</v>
      </c>
      <c r="ZS33" s="1113"/>
      <c r="ZT33" s="147">
        <f>ZU5-ZT32</f>
        <v>-22</v>
      </c>
      <c r="AAA33" s="1112" t="s">
        <v>21</v>
      </c>
      <c r="AAB33" s="1113"/>
      <c r="AAC33" s="147">
        <f>AAD5-AAC32</f>
        <v>-22</v>
      </c>
      <c r="AAJ33" s="1112" t="s">
        <v>21</v>
      </c>
      <c r="AAK33" s="1113"/>
      <c r="AAL33" s="147">
        <f>AAM5-AAL32</f>
        <v>-22</v>
      </c>
      <c r="AAS33" s="1112" t="s">
        <v>21</v>
      </c>
      <c r="AAT33" s="1113"/>
      <c r="AAU33" s="147">
        <f>AAU32-AAS32</f>
        <v>22</v>
      </c>
      <c r="ABB33" s="1112" t="s">
        <v>21</v>
      </c>
      <c r="ABC33" s="1113"/>
      <c r="ABD33" s="147">
        <f>ABE5-ABD32</f>
        <v>-22</v>
      </c>
      <c r="ABK33" s="1112" t="s">
        <v>21</v>
      </c>
      <c r="ABL33" s="1113"/>
      <c r="ABM33" s="147">
        <f>ABN5-ABM32</f>
        <v>-22</v>
      </c>
      <c r="ABT33" s="1112" t="s">
        <v>21</v>
      </c>
      <c r="ABU33" s="1113"/>
      <c r="ABV33" s="147">
        <f>ABW5-ABV32</f>
        <v>-22</v>
      </c>
      <c r="ACC33" s="1112" t="s">
        <v>21</v>
      </c>
      <c r="ACD33" s="1113"/>
      <c r="ACE33" s="147">
        <f>ACF5-ACE32</f>
        <v>-22</v>
      </c>
      <c r="ACL33" s="1112" t="s">
        <v>21</v>
      </c>
      <c r="ACM33" s="1113"/>
      <c r="ACN33" s="147">
        <f>ACO5-ACN32</f>
        <v>-22</v>
      </c>
      <c r="ACU33" s="1112" t="s">
        <v>21</v>
      </c>
      <c r="ACV33" s="1113"/>
      <c r="ACW33" s="147">
        <f>ACX5-ACW32</f>
        <v>-22</v>
      </c>
      <c r="ADD33" s="1112" t="s">
        <v>21</v>
      </c>
      <c r="ADE33" s="1113"/>
      <c r="ADF33" s="147">
        <f>ADG5-ADF32</f>
        <v>-22</v>
      </c>
      <c r="ADM33" s="1112" t="s">
        <v>21</v>
      </c>
      <c r="ADN33" s="1113"/>
      <c r="ADO33" s="147">
        <f>ADP5-ADO32</f>
        <v>-22</v>
      </c>
      <c r="ADV33" s="1112" t="s">
        <v>21</v>
      </c>
      <c r="ADW33" s="1113"/>
      <c r="ADX33" s="147">
        <f>ADY5-ADX32</f>
        <v>-22</v>
      </c>
      <c r="AEE33" s="1112" t="s">
        <v>21</v>
      </c>
      <c r="AEF33" s="1113"/>
      <c r="AEG33" s="147">
        <f>AEH5-AEG32</f>
        <v>-22</v>
      </c>
      <c r="AEN33" s="1112" t="s">
        <v>21</v>
      </c>
      <c r="AEO33" s="111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2" t="s">
        <v>21</v>
      </c>
      <c r="O34" s="963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3" t="s">
        <v>4</v>
      </c>
      <c r="IA34" s="884"/>
      <c r="IB34" s="49"/>
      <c r="IJ34" s="883" t="s">
        <v>4</v>
      </c>
      <c r="IK34" s="884"/>
      <c r="IL34" s="49"/>
      <c r="IT34" s="883" t="s">
        <v>4</v>
      </c>
      <c r="IU34" s="884"/>
      <c r="IV34" s="49"/>
      <c r="JD34" s="883" t="s">
        <v>4</v>
      </c>
      <c r="JE34" s="884"/>
      <c r="JF34" s="49"/>
      <c r="JN34" s="883" t="s">
        <v>4</v>
      </c>
      <c r="JO34" s="884"/>
      <c r="JP34" s="49">
        <v>0</v>
      </c>
      <c r="JX34" s="883" t="s">
        <v>4</v>
      </c>
      <c r="JY34" s="884"/>
      <c r="JZ34" s="49"/>
      <c r="KH34" s="883" t="s">
        <v>4</v>
      </c>
      <c r="KI34" s="884"/>
      <c r="KJ34" s="49"/>
      <c r="KR34" s="883" t="s">
        <v>4</v>
      </c>
      <c r="KS34" s="884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4" t="s">
        <v>4</v>
      </c>
      <c r="RT34" s="1115"/>
      <c r="RU34" s="49"/>
      <c r="SB34" s="1114" t="s">
        <v>4</v>
      </c>
      <c r="SC34" s="1115"/>
      <c r="SD34" s="49"/>
      <c r="SK34" s="1114" t="s">
        <v>4</v>
      </c>
      <c r="SL34" s="1115"/>
      <c r="SM34" s="49"/>
      <c r="ST34" s="1114" t="s">
        <v>4</v>
      </c>
      <c r="SU34" s="1115"/>
      <c r="SV34" s="49"/>
      <c r="TC34" s="1114" t="s">
        <v>4</v>
      </c>
      <c r="TD34" s="1115"/>
      <c r="TE34" s="49"/>
      <c r="TL34" s="1114" t="s">
        <v>4</v>
      </c>
      <c r="TM34" s="1115"/>
      <c r="TN34" s="49"/>
      <c r="TU34" s="1114" t="s">
        <v>4</v>
      </c>
      <c r="TV34" s="1115"/>
      <c r="TW34" s="49"/>
      <c r="UD34" s="1114" t="s">
        <v>4</v>
      </c>
      <c r="UE34" s="1115"/>
      <c r="UF34" s="49"/>
      <c r="UM34" s="1114" t="s">
        <v>4</v>
      </c>
      <c r="UN34" s="1115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4" t="s">
        <v>4</v>
      </c>
      <c r="VO34" s="1115"/>
      <c r="VP34" s="49"/>
      <c r="VW34" s="1114" t="s">
        <v>4</v>
      </c>
      <c r="VX34" s="1115"/>
      <c r="VY34" s="49"/>
      <c r="WF34" s="1114" t="s">
        <v>4</v>
      </c>
      <c r="WG34" s="1115"/>
      <c r="WH34" s="49"/>
      <c r="WO34" s="1114" t="s">
        <v>4</v>
      </c>
      <c r="WP34" s="1115"/>
      <c r="WQ34" s="49"/>
      <c r="WX34" s="1114" t="s">
        <v>4</v>
      </c>
      <c r="WY34" s="1115"/>
      <c r="WZ34" s="49"/>
      <c r="XG34" s="1114" t="s">
        <v>4</v>
      </c>
      <c r="XH34" s="1115"/>
      <c r="XI34" s="49"/>
      <c r="XP34" s="1114" t="s">
        <v>4</v>
      </c>
      <c r="XQ34" s="1115"/>
      <c r="XR34" s="49"/>
      <c r="XY34" s="1114" t="s">
        <v>4</v>
      </c>
      <c r="XZ34" s="1115"/>
      <c r="YA34" s="49"/>
      <c r="YH34" s="1114" t="s">
        <v>4</v>
      </c>
      <c r="YI34" s="1115"/>
      <c r="YJ34" s="49"/>
      <c r="YQ34" s="1114" t="s">
        <v>4</v>
      </c>
      <c r="YR34" s="1115"/>
      <c r="YS34" s="49"/>
      <c r="YZ34" s="1114" t="s">
        <v>4</v>
      </c>
      <c r="ZA34" s="1115"/>
      <c r="ZB34" s="49"/>
      <c r="ZI34" s="1114" t="s">
        <v>4</v>
      </c>
      <c r="ZJ34" s="1115"/>
      <c r="ZK34" s="49"/>
      <c r="ZR34" s="1114" t="s">
        <v>4</v>
      </c>
      <c r="ZS34" s="1115"/>
      <c r="ZT34" s="49"/>
      <c r="AAA34" s="1114" t="s">
        <v>4</v>
      </c>
      <c r="AAB34" s="1115"/>
      <c r="AAC34" s="49"/>
      <c r="AAJ34" s="1114" t="s">
        <v>4</v>
      </c>
      <c r="AAK34" s="1115"/>
      <c r="AAL34" s="49"/>
      <c r="AAS34" s="1114" t="s">
        <v>4</v>
      </c>
      <c r="AAT34" s="1115"/>
      <c r="AAU34" s="49"/>
      <c r="ABB34" s="1114" t="s">
        <v>4</v>
      </c>
      <c r="ABC34" s="1115"/>
      <c r="ABD34" s="49"/>
      <c r="ABK34" s="1114" t="s">
        <v>4</v>
      </c>
      <c r="ABL34" s="1115"/>
      <c r="ABM34" s="49"/>
      <c r="ABT34" s="1114" t="s">
        <v>4</v>
      </c>
      <c r="ABU34" s="1115"/>
      <c r="ABV34" s="49"/>
      <c r="ACC34" s="1114" t="s">
        <v>4</v>
      </c>
      <c r="ACD34" s="1115"/>
      <c r="ACE34" s="49"/>
      <c r="ACL34" s="1114" t="s">
        <v>4</v>
      </c>
      <c r="ACM34" s="1115"/>
      <c r="ACN34" s="49"/>
      <c r="ACU34" s="1114" t="s">
        <v>4</v>
      </c>
      <c r="ACV34" s="1115"/>
      <c r="ACW34" s="49"/>
      <c r="ADD34" s="1114" t="s">
        <v>4</v>
      </c>
      <c r="ADE34" s="1115"/>
      <c r="ADF34" s="49"/>
      <c r="ADM34" s="1114" t="s">
        <v>4</v>
      </c>
      <c r="ADN34" s="1115"/>
      <c r="ADO34" s="49"/>
      <c r="ADV34" s="1114" t="s">
        <v>4</v>
      </c>
      <c r="ADW34" s="1115"/>
      <c r="ADX34" s="49"/>
      <c r="AEE34" s="1114" t="s">
        <v>4</v>
      </c>
      <c r="AEF34" s="1115"/>
      <c r="AEG34" s="49"/>
      <c r="AEN34" s="1114" t="s">
        <v>4</v>
      </c>
      <c r="AEO34" s="111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4" t="s">
        <v>4</v>
      </c>
      <c r="O35" s="965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0" t="s">
        <v>270</v>
      </c>
      <c r="B1" s="1150"/>
      <c r="C1" s="1150"/>
      <c r="D1" s="1150"/>
      <c r="E1" s="1150"/>
      <c r="F1" s="1150"/>
      <c r="G1" s="115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51" t="s">
        <v>167</v>
      </c>
      <c r="C4" s="514"/>
      <c r="D4" s="283"/>
      <c r="E4" s="369"/>
      <c r="F4" s="339"/>
      <c r="G4" s="260"/>
    </row>
    <row r="5" spans="1:10" ht="15" customHeight="1" x14ac:dyDescent="0.25">
      <c r="A5" s="1144" t="s">
        <v>68</v>
      </c>
      <c r="B5" s="1152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45"/>
      <c r="B6" s="115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8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8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8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9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48" t="s">
        <v>11</v>
      </c>
      <c r="D55" s="1149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6"/>
      <c r="B1" s="1116"/>
      <c r="C1" s="1116"/>
      <c r="D1" s="1116"/>
      <c r="E1" s="1116"/>
      <c r="F1" s="1116"/>
      <c r="G1" s="11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44"/>
      <c r="B5" s="114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45"/>
      <c r="B6" s="114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8" t="s">
        <v>11</v>
      </c>
      <c r="D55" s="114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6" t="s">
        <v>272</v>
      </c>
      <c r="B1" s="1126"/>
      <c r="C1" s="1126"/>
      <c r="D1" s="1126"/>
      <c r="E1" s="1126"/>
      <c r="F1" s="1126"/>
      <c r="G1" s="1126"/>
      <c r="H1" s="11">
        <v>1</v>
      </c>
      <c r="I1" s="136"/>
      <c r="J1" s="74"/>
      <c r="M1" s="1122" t="s">
        <v>253</v>
      </c>
      <c r="N1" s="1122"/>
      <c r="O1" s="1122"/>
      <c r="P1" s="1122"/>
      <c r="Q1" s="1122"/>
      <c r="R1" s="1122"/>
      <c r="S1" s="112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54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54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54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54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7">
        <f t="shared" si="0"/>
        <v>136.19999999999999</v>
      </c>
      <c r="E28" s="1019">
        <v>44445</v>
      </c>
      <c r="F28" s="1017">
        <f t="shared" si="1"/>
        <v>136.19999999999999</v>
      </c>
      <c r="G28" s="1018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9"/>
      <c r="R28" s="1017">
        <f t="shared" si="3"/>
        <v>0</v>
      </c>
      <c r="S28" s="1018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7">
        <f t="shared" si="0"/>
        <v>136.19999999999999</v>
      </c>
      <c r="E29" s="1019">
        <v>44447</v>
      </c>
      <c r="F29" s="1017">
        <f t="shared" si="1"/>
        <v>136.19999999999999</v>
      </c>
      <c r="G29" s="1018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7">
        <f t="shared" si="10"/>
        <v>0</v>
      </c>
      <c r="Q29" s="1019"/>
      <c r="R29" s="1017">
        <f t="shared" si="3"/>
        <v>0</v>
      </c>
      <c r="S29" s="1018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7">
        <f t="shared" si="0"/>
        <v>136.19999999999999</v>
      </c>
      <c r="E30" s="1019">
        <v>44449</v>
      </c>
      <c r="F30" s="1017">
        <f t="shared" si="1"/>
        <v>136.19999999999999</v>
      </c>
      <c r="G30" s="1018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7">
        <f t="shared" si="10"/>
        <v>0</v>
      </c>
      <c r="Q30" s="1019"/>
      <c r="R30" s="1017">
        <f t="shared" si="3"/>
        <v>0</v>
      </c>
      <c r="S30" s="1018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7">
        <f t="shared" si="0"/>
        <v>9.08</v>
      </c>
      <c r="E31" s="1019">
        <v>44449</v>
      </c>
      <c r="F31" s="1017">
        <f t="shared" si="1"/>
        <v>9.08</v>
      </c>
      <c r="G31" s="1018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7">
        <f t="shared" si="10"/>
        <v>0</v>
      </c>
      <c r="Q31" s="1019"/>
      <c r="R31" s="1017">
        <f t="shared" si="3"/>
        <v>0</v>
      </c>
      <c r="S31" s="1018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7">
        <f t="shared" si="0"/>
        <v>18.16</v>
      </c>
      <c r="E32" s="1019">
        <v>44449</v>
      </c>
      <c r="F32" s="1017">
        <f>D32</f>
        <v>18.16</v>
      </c>
      <c r="G32" s="1018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7">
        <f t="shared" si="10"/>
        <v>0</v>
      </c>
      <c r="Q32" s="1019"/>
      <c r="R32" s="1017">
        <f>P32</f>
        <v>0</v>
      </c>
      <c r="S32" s="1018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7">
        <f t="shared" si="0"/>
        <v>22.7</v>
      </c>
      <c r="E33" s="1020">
        <v>44452</v>
      </c>
      <c r="F33" s="1017">
        <f>D33</f>
        <v>22.7</v>
      </c>
      <c r="G33" s="1018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7">
        <f t="shared" si="10"/>
        <v>0</v>
      </c>
      <c r="Q33" s="1020"/>
      <c r="R33" s="1017">
        <f>P33</f>
        <v>0</v>
      </c>
      <c r="S33" s="1018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7">
        <f t="shared" si="0"/>
        <v>9.08</v>
      </c>
      <c r="E34" s="1021">
        <v>44452</v>
      </c>
      <c r="F34" s="1017">
        <f t="shared" ref="F34:F69" si="11">D34</f>
        <v>9.08</v>
      </c>
      <c r="G34" s="1018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7">
        <f t="shared" si="10"/>
        <v>0</v>
      </c>
      <c r="Q34" s="1021"/>
      <c r="R34" s="1017">
        <f t="shared" ref="R34:R69" si="12">P34</f>
        <v>0</v>
      </c>
      <c r="S34" s="1018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7">
        <f t="shared" si="0"/>
        <v>4.54</v>
      </c>
      <c r="E35" s="1021">
        <v>44452</v>
      </c>
      <c r="F35" s="1017">
        <f t="shared" si="11"/>
        <v>4.54</v>
      </c>
      <c r="G35" s="1018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7">
        <f t="shared" si="10"/>
        <v>0</v>
      </c>
      <c r="Q35" s="1021"/>
      <c r="R35" s="1017">
        <f t="shared" si="12"/>
        <v>0</v>
      </c>
      <c r="S35" s="1018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7">
        <f t="shared" si="0"/>
        <v>13.620000000000001</v>
      </c>
      <c r="E36" s="1021">
        <v>44452</v>
      </c>
      <c r="F36" s="1017">
        <f t="shared" si="11"/>
        <v>13.620000000000001</v>
      </c>
      <c r="G36" s="1018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7">
        <f t="shared" si="10"/>
        <v>0</v>
      </c>
      <c r="Q36" s="1021"/>
      <c r="R36" s="1017">
        <f t="shared" si="12"/>
        <v>0</v>
      </c>
      <c r="S36" s="1018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7">
        <f t="shared" si="0"/>
        <v>136.19999999999999</v>
      </c>
      <c r="E37" s="1021">
        <v>44452</v>
      </c>
      <c r="F37" s="1017">
        <f t="shared" si="11"/>
        <v>136.19999999999999</v>
      </c>
      <c r="G37" s="1018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7">
        <f t="shared" si="10"/>
        <v>0</v>
      </c>
      <c r="Q37" s="1021"/>
      <c r="R37" s="1017">
        <f t="shared" si="12"/>
        <v>0</v>
      </c>
      <c r="S37" s="1018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7">
        <f t="shared" si="0"/>
        <v>22.7</v>
      </c>
      <c r="E38" s="1019">
        <v>44453</v>
      </c>
      <c r="F38" s="1017">
        <f t="shared" si="11"/>
        <v>22.7</v>
      </c>
      <c r="G38" s="1018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7">
        <f t="shared" si="10"/>
        <v>0</v>
      </c>
      <c r="Q38" s="1019"/>
      <c r="R38" s="1017">
        <f t="shared" si="12"/>
        <v>0</v>
      </c>
      <c r="S38" s="1018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7">
        <f t="shared" si="0"/>
        <v>0</v>
      </c>
      <c r="E39" s="1019"/>
      <c r="F39" s="1017">
        <f t="shared" si="11"/>
        <v>0</v>
      </c>
      <c r="G39" s="1052"/>
      <c r="H39" s="1053"/>
      <c r="I39" s="1054">
        <f t="shared" si="6"/>
        <v>99.879999999999924</v>
      </c>
      <c r="J39" s="1055">
        <f t="shared" si="7"/>
        <v>22</v>
      </c>
      <c r="K39" s="1056">
        <f t="shared" si="4"/>
        <v>0</v>
      </c>
      <c r="N39" s="139">
        <v>4.54</v>
      </c>
      <c r="O39" s="15"/>
      <c r="P39" s="1017">
        <f t="shared" si="10"/>
        <v>0</v>
      </c>
      <c r="Q39" s="1019"/>
      <c r="R39" s="1017">
        <f t="shared" si="12"/>
        <v>0</v>
      </c>
      <c r="S39" s="1018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7">
        <f t="shared" si="0"/>
        <v>0</v>
      </c>
      <c r="E40" s="1019"/>
      <c r="F40" s="1017">
        <f t="shared" si="11"/>
        <v>0</v>
      </c>
      <c r="G40" s="1052"/>
      <c r="H40" s="1053"/>
      <c r="I40" s="1054">
        <f t="shared" si="6"/>
        <v>99.879999999999924</v>
      </c>
      <c r="J40" s="1055">
        <f t="shared" si="7"/>
        <v>22</v>
      </c>
      <c r="K40" s="1056">
        <f t="shared" si="4"/>
        <v>0</v>
      </c>
      <c r="N40" s="139">
        <v>4.54</v>
      </c>
      <c r="O40" s="15"/>
      <c r="P40" s="1017">
        <f t="shared" si="10"/>
        <v>0</v>
      </c>
      <c r="Q40" s="1019"/>
      <c r="R40" s="1017">
        <f t="shared" si="12"/>
        <v>0</v>
      </c>
      <c r="S40" s="1018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7">
        <f t="shared" si="0"/>
        <v>99.88</v>
      </c>
      <c r="E41" s="1019"/>
      <c r="F41" s="1017">
        <f t="shared" si="11"/>
        <v>99.88</v>
      </c>
      <c r="G41" s="1052"/>
      <c r="H41" s="1053"/>
      <c r="I41" s="1054">
        <f t="shared" si="6"/>
        <v>0</v>
      </c>
      <c r="J41" s="1055">
        <f t="shared" si="7"/>
        <v>0</v>
      </c>
      <c r="K41" s="1056">
        <f t="shared" si="4"/>
        <v>0</v>
      </c>
      <c r="N41" s="139">
        <v>4.54</v>
      </c>
      <c r="O41" s="15"/>
      <c r="P41" s="1017">
        <f t="shared" si="10"/>
        <v>0</v>
      </c>
      <c r="Q41" s="1019"/>
      <c r="R41" s="1017">
        <f t="shared" si="12"/>
        <v>0</v>
      </c>
      <c r="S41" s="1018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7">
        <f t="shared" si="0"/>
        <v>0</v>
      </c>
      <c r="E42" s="1019"/>
      <c r="F42" s="1017">
        <f t="shared" si="11"/>
        <v>0</v>
      </c>
      <c r="G42" s="1018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7">
        <f t="shared" si="10"/>
        <v>0</v>
      </c>
      <c r="Q42" s="1019"/>
      <c r="R42" s="1017">
        <f t="shared" si="12"/>
        <v>0</v>
      </c>
      <c r="S42" s="1018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7">
        <f t="shared" si="0"/>
        <v>0</v>
      </c>
      <c r="E43" s="1019"/>
      <c r="F43" s="1017">
        <f t="shared" si="11"/>
        <v>0</v>
      </c>
      <c r="G43" s="1018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7">
        <f t="shared" si="10"/>
        <v>0</v>
      </c>
      <c r="Q43" s="1019"/>
      <c r="R43" s="1017">
        <f t="shared" si="12"/>
        <v>0</v>
      </c>
      <c r="S43" s="1018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7">
        <f t="shared" si="0"/>
        <v>0</v>
      </c>
      <c r="E44" s="1019"/>
      <c r="F44" s="1017">
        <f t="shared" si="11"/>
        <v>0</v>
      </c>
      <c r="G44" s="1018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7">
        <f t="shared" si="10"/>
        <v>0</v>
      </c>
      <c r="Q44" s="1019"/>
      <c r="R44" s="1017">
        <f t="shared" si="12"/>
        <v>0</v>
      </c>
      <c r="S44" s="1018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7">
        <f t="shared" si="0"/>
        <v>0</v>
      </c>
      <c r="E45" s="1019"/>
      <c r="F45" s="1017">
        <f t="shared" si="11"/>
        <v>0</v>
      </c>
      <c r="G45" s="1018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7">
        <f t="shared" si="10"/>
        <v>0</v>
      </c>
      <c r="Q45" s="1019"/>
      <c r="R45" s="1017">
        <f t="shared" si="12"/>
        <v>0</v>
      </c>
      <c r="S45" s="1018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7">
        <f t="shared" si="0"/>
        <v>0</v>
      </c>
      <c r="E46" s="1019"/>
      <c r="F46" s="1017">
        <f t="shared" si="11"/>
        <v>0</v>
      </c>
      <c r="G46" s="1018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7">
        <f t="shared" si="10"/>
        <v>0</v>
      </c>
      <c r="Q46" s="1019"/>
      <c r="R46" s="1017">
        <f t="shared" si="12"/>
        <v>0</v>
      </c>
      <c r="S46" s="1018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7">
        <f t="shared" si="0"/>
        <v>0</v>
      </c>
      <c r="E47" s="1019"/>
      <c r="F47" s="1017">
        <f t="shared" si="11"/>
        <v>0</v>
      </c>
      <c r="G47" s="1018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7">
        <f t="shared" si="10"/>
        <v>0</v>
      </c>
      <c r="Q47" s="1019"/>
      <c r="R47" s="1017">
        <f t="shared" si="12"/>
        <v>0</v>
      </c>
      <c r="S47" s="1018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7">
        <f t="shared" si="0"/>
        <v>0</v>
      </c>
      <c r="E48" s="1019"/>
      <c r="F48" s="1017">
        <f t="shared" si="11"/>
        <v>0</v>
      </c>
      <c r="G48" s="1018"/>
      <c r="H48" s="217"/>
      <c r="I48" s="886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7">
        <f t="shared" si="10"/>
        <v>0</v>
      </c>
      <c r="Q48" s="1019"/>
      <c r="R48" s="1017">
        <f t="shared" si="12"/>
        <v>0</v>
      </c>
      <c r="S48" s="1018"/>
      <c r="T48" s="217"/>
      <c r="U48" s="886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5"/>
      <c r="F49" s="244">
        <f t="shared" si="11"/>
        <v>0</v>
      </c>
      <c r="G49" s="183"/>
      <c r="H49" s="121"/>
      <c r="I49" s="886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5"/>
      <c r="R49" s="244">
        <f t="shared" si="12"/>
        <v>0</v>
      </c>
      <c r="S49" s="183"/>
      <c r="T49" s="121"/>
      <c r="U49" s="886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5"/>
      <c r="F50" s="244">
        <f t="shared" si="11"/>
        <v>0</v>
      </c>
      <c r="G50" s="183"/>
      <c r="H50" s="121"/>
      <c r="I50" s="886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5"/>
      <c r="R50" s="244">
        <f t="shared" si="12"/>
        <v>0</v>
      </c>
      <c r="S50" s="183"/>
      <c r="T50" s="121"/>
      <c r="U50" s="886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5"/>
      <c r="F51" s="244">
        <f t="shared" si="11"/>
        <v>0</v>
      </c>
      <c r="G51" s="183"/>
      <c r="H51" s="121"/>
      <c r="I51" s="886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5"/>
      <c r="R51" s="244">
        <f t="shared" si="12"/>
        <v>0</v>
      </c>
      <c r="S51" s="183"/>
      <c r="T51" s="121"/>
      <c r="U51" s="886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5"/>
      <c r="F52" s="244">
        <f t="shared" si="11"/>
        <v>0</v>
      </c>
      <c r="G52" s="183"/>
      <c r="H52" s="121"/>
      <c r="I52" s="886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5"/>
      <c r="R52" s="244">
        <f t="shared" si="12"/>
        <v>0</v>
      </c>
      <c r="S52" s="183"/>
      <c r="T52" s="121"/>
      <c r="U52" s="886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5"/>
      <c r="F53" s="244">
        <f t="shared" si="11"/>
        <v>0</v>
      </c>
      <c r="G53" s="183"/>
      <c r="H53" s="121"/>
      <c r="I53" s="886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5"/>
      <c r="R53" s="244">
        <f t="shared" si="12"/>
        <v>0</v>
      </c>
      <c r="S53" s="183"/>
      <c r="T53" s="121"/>
      <c r="U53" s="886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5"/>
      <c r="F54" s="244">
        <f t="shared" si="11"/>
        <v>0</v>
      </c>
      <c r="G54" s="183"/>
      <c r="H54" s="121"/>
      <c r="I54" s="886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5"/>
      <c r="R54" s="244">
        <f t="shared" si="12"/>
        <v>0</v>
      </c>
      <c r="S54" s="183"/>
      <c r="T54" s="121"/>
      <c r="U54" s="886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5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5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5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5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5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5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5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5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5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5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5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5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55" t="s">
        <v>19</v>
      </c>
      <c r="D73" s="1156"/>
      <c r="E73" s="39">
        <f>E4+E5-F70+E6+E7</f>
        <v>0</v>
      </c>
      <c r="F73" s="6"/>
      <c r="G73" s="6"/>
      <c r="H73" s="17"/>
      <c r="I73" s="136"/>
      <c r="J73" s="74"/>
      <c r="O73" s="1155" t="s">
        <v>19</v>
      </c>
      <c r="P73" s="1156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7" t="s">
        <v>19</v>
      </c>
      <c r="J7" s="115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8"/>
      <c r="J8" s="116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5" t="s">
        <v>19</v>
      </c>
      <c r="D64" s="115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2" t="s">
        <v>253</v>
      </c>
      <c r="B1" s="1122"/>
      <c r="C1" s="1122"/>
      <c r="D1" s="1122"/>
      <c r="E1" s="1122"/>
      <c r="F1" s="1122"/>
      <c r="G1" s="1122"/>
      <c r="H1" s="11">
        <v>1</v>
      </c>
      <c r="I1" s="136"/>
      <c r="J1" s="74"/>
      <c r="M1" s="1122" t="s">
        <v>253</v>
      </c>
      <c r="N1" s="1122"/>
      <c r="O1" s="1122"/>
      <c r="P1" s="1122"/>
      <c r="Q1" s="1122"/>
      <c r="R1" s="1122"/>
      <c r="S1" s="1122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61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62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61"/>
      <c r="C6" s="224"/>
      <c r="D6" s="160"/>
      <c r="E6" s="107"/>
      <c r="F6" s="74"/>
      <c r="I6" s="215"/>
      <c r="J6" s="74"/>
      <c r="N6" s="1162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7">
        <f t="shared" ref="D28:D69" si="10">C28*B28</f>
        <v>0</v>
      </c>
      <c r="E28" s="1019"/>
      <c r="F28" s="1017">
        <f t="shared" si="0"/>
        <v>0</v>
      </c>
      <c r="G28" s="1018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7">
        <f t="shared" ref="P28:P69" si="11">O28*N28</f>
        <v>0</v>
      </c>
      <c r="Q28" s="1019"/>
      <c r="R28" s="1017">
        <f t="shared" si="1"/>
        <v>0</v>
      </c>
      <c r="S28" s="1018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7">
        <f t="shared" si="10"/>
        <v>0</v>
      </c>
      <c r="E29" s="1019"/>
      <c r="F29" s="1017">
        <f t="shared" si="0"/>
        <v>0</v>
      </c>
      <c r="G29" s="1018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7">
        <f t="shared" si="11"/>
        <v>0</v>
      </c>
      <c r="Q29" s="1019"/>
      <c r="R29" s="1017">
        <f t="shared" si="1"/>
        <v>0</v>
      </c>
      <c r="S29" s="1018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7">
        <f t="shared" si="10"/>
        <v>0</v>
      </c>
      <c r="E30" s="1019"/>
      <c r="F30" s="1017">
        <f t="shared" si="0"/>
        <v>0</v>
      </c>
      <c r="G30" s="1018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7">
        <f t="shared" si="11"/>
        <v>0</v>
      </c>
      <c r="Q30" s="1019"/>
      <c r="R30" s="1017">
        <f t="shared" si="1"/>
        <v>0</v>
      </c>
      <c r="S30" s="1018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7">
        <f t="shared" si="10"/>
        <v>0</v>
      </c>
      <c r="E31" s="1019"/>
      <c r="F31" s="1017">
        <f t="shared" si="0"/>
        <v>0</v>
      </c>
      <c r="G31" s="1018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7">
        <f t="shared" si="11"/>
        <v>0</v>
      </c>
      <c r="Q31" s="1019"/>
      <c r="R31" s="1017">
        <f t="shared" si="1"/>
        <v>0</v>
      </c>
      <c r="S31" s="1018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7">
        <f t="shared" si="10"/>
        <v>0</v>
      </c>
      <c r="E32" s="1019"/>
      <c r="F32" s="1017">
        <f>D32</f>
        <v>0</v>
      </c>
      <c r="G32" s="1018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7">
        <f t="shared" si="11"/>
        <v>0</v>
      </c>
      <c r="Q32" s="1019"/>
      <c r="R32" s="1017">
        <f>P32</f>
        <v>0</v>
      </c>
      <c r="S32" s="1018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7">
        <f t="shared" si="10"/>
        <v>0</v>
      </c>
      <c r="E33" s="1020"/>
      <c r="F33" s="1017">
        <f>D33</f>
        <v>0</v>
      </c>
      <c r="G33" s="1018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7">
        <f t="shared" si="11"/>
        <v>0</v>
      </c>
      <c r="Q33" s="1020"/>
      <c r="R33" s="1017">
        <f>P33</f>
        <v>0</v>
      </c>
      <c r="S33" s="1018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7">
        <f t="shared" si="10"/>
        <v>0</v>
      </c>
      <c r="E34" s="1021"/>
      <c r="F34" s="1017">
        <f t="shared" ref="F34:F69" si="12">D34</f>
        <v>0</v>
      </c>
      <c r="G34" s="1018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7">
        <f t="shared" si="11"/>
        <v>0</v>
      </c>
      <c r="Q34" s="1021"/>
      <c r="R34" s="1017">
        <f t="shared" ref="R34:R69" si="13">P34</f>
        <v>0</v>
      </c>
      <c r="S34" s="1018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7">
        <f t="shared" si="10"/>
        <v>0</v>
      </c>
      <c r="E35" s="1021"/>
      <c r="F35" s="1017">
        <f t="shared" si="12"/>
        <v>0</v>
      </c>
      <c r="G35" s="1018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7">
        <f t="shared" si="11"/>
        <v>0</v>
      </c>
      <c r="Q35" s="1021"/>
      <c r="R35" s="1017">
        <f t="shared" si="13"/>
        <v>0</v>
      </c>
      <c r="S35" s="1018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7">
        <f t="shared" si="10"/>
        <v>0</v>
      </c>
      <c r="E36" s="1021"/>
      <c r="F36" s="1017">
        <f t="shared" si="12"/>
        <v>0</v>
      </c>
      <c r="G36" s="1018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7">
        <f t="shared" si="11"/>
        <v>0</v>
      </c>
      <c r="Q36" s="1021"/>
      <c r="R36" s="1017">
        <f t="shared" si="13"/>
        <v>0</v>
      </c>
      <c r="S36" s="1018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7">
        <f t="shared" si="10"/>
        <v>0</v>
      </c>
      <c r="E37" s="1021"/>
      <c r="F37" s="1017">
        <f t="shared" si="12"/>
        <v>0</v>
      </c>
      <c r="G37" s="1018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7">
        <f t="shared" si="11"/>
        <v>0</v>
      </c>
      <c r="Q37" s="1021"/>
      <c r="R37" s="1017">
        <f t="shared" si="13"/>
        <v>0</v>
      </c>
      <c r="S37" s="1018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7">
        <f t="shared" si="10"/>
        <v>0</v>
      </c>
      <c r="E38" s="1019"/>
      <c r="F38" s="1017">
        <f t="shared" si="12"/>
        <v>0</v>
      </c>
      <c r="G38" s="1018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7">
        <f t="shared" si="11"/>
        <v>0</v>
      </c>
      <c r="Q38" s="1019"/>
      <c r="R38" s="1017">
        <f t="shared" si="13"/>
        <v>0</v>
      </c>
      <c r="S38" s="1018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7">
        <f t="shared" si="10"/>
        <v>0</v>
      </c>
      <c r="E39" s="1019"/>
      <c r="F39" s="1017">
        <f t="shared" si="12"/>
        <v>0</v>
      </c>
      <c r="G39" s="1018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7">
        <f t="shared" si="11"/>
        <v>0</v>
      </c>
      <c r="Q39" s="1019"/>
      <c r="R39" s="1017">
        <f t="shared" si="13"/>
        <v>0</v>
      </c>
      <c r="S39" s="1018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7">
        <f t="shared" si="10"/>
        <v>0</v>
      </c>
      <c r="E40" s="1019"/>
      <c r="F40" s="1017">
        <f t="shared" si="12"/>
        <v>0</v>
      </c>
      <c r="G40" s="1018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7">
        <f t="shared" si="11"/>
        <v>0</v>
      </c>
      <c r="Q40" s="1019"/>
      <c r="R40" s="1017">
        <f t="shared" si="13"/>
        <v>0</v>
      </c>
      <c r="S40" s="1018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7">
        <f t="shared" si="10"/>
        <v>0</v>
      </c>
      <c r="E41" s="1019"/>
      <c r="F41" s="1017">
        <f t="shared" si="12"/>
        <v>0</v>
      </c>
      <c r="G41" s="1018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7">
        <f t="shared" si="11"/>
        <v>0</v>
      </c>
      <c r="Q41" s="1019"/>
      <c r="R41" s="1017">
        <f t="shared" si="13"/>
        <v>0</v>
      </c>
      <c r="S41" s="1018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7">
        <f t="shared" si="10"/>
        <v>0</v>
      </c>
      <c r="E42" s="1019"/>
      <c r="F42" s="1017">
        <f t="shared" si="12"/>
        <v>0</v>
      </c>
      <c r="G42" s="1018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7">
        <f t="shared" si="11"/>
        <v>0</v>
      </c>
      <c r="Q42" s="1019"/>
      <c r="R42" s="1017">
        <f t="shared" si="13"/>
        <v>0</v>
      </c>
      <c r="S42" s="1018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7">
        <f t="shared" si="10"/>
        <v>0</v>
      </c>
      <c r="E43" s="1019"/>
      <c r="F43" s="1017">
        <f t="shared" si="12"/>
        <v>0</v>
      </c>
      <c r="G43" s="1018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7">
        <f t="shared" si="11"/>
        <v>0</v>
      </c>
      <c r="Q43" s="1019"/>
      <c r="R43" s="1017">
        <f t="shared" si="13"/>
        <v>0</v>
      </c>
      <c r="S43" s="1018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7">
        <f t="shared" si="10"/>
        <v>0</v>
      </c>
      <c r="E44" s="1019"/>
      <c r="F44" s="1017">
        <f t="shared" si="12"/>
        <v>0</v>
      </c>
      <c r="G44" s="1018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7">
        <f t="shared" si="11"/>
        <v>0</v>
      </c>
      <c r="Q44" s="1019"/>
      <c r="R44" s="1017">
        <f t="shared" si="13"/>
        <v>0</v>
      </c>
      <c r="S44" s="1018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7">
        <f t="shared" si="10"/>
        <v>0</v>
      </c>
      <c r="E45" s="1019"/>
      <c r="F45" s="1017">
        <f t="shared" si="12"/>
        <v>0</v>
      </c>
      <c r="G45" s="1018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7">
        <f t="shared" si="11"/>
        <v>0</v>
      </c>
      <c r="Q45" s="1019"/>
      <c r="R45" s="1017">
        <f t="shared" si="13"/>
        <v>0</v>
      </c>
      <c r="S45" s="1018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7">
        <f t="shared" si="10"/>
        <v>0</v>
      </c>
      <c r="E46" s="1019"/>
      <c r="F46" s="1017">
        <f t="shared" si="12"/>
        <v>0</v>
      </c>
      <c r="G46" s="1018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7">
        <f t="shared" si="11"/>
        <v>0</v>
      </c>
      <c r="Q46" s="1019"/>
      <c r="R46" s="1017">
        <f t="shared" si="13"/>
        <v>0</v>
      </c>
      <c r="S46" s="1018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7">
        <f t="shared" si="10"/>
        <v>0</v>
      </c>
      <c r="E47" s="1019"/>
      <c r="F47" s="1017">
        <f t="shared" si="12"/>
        <v>0</v>
      </c>
      <c r="G47" s="1018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7">
        <f t="shared" si="11"/>
        <v>0</v>
      </c>
      <c r="Q47" s="1019"/>
      <c r="R47" s="1017">
        <f t="shared" si="13"/>
        <v>0</v>
      </c>
      <c r="S47" s="1018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7">
        <f t="shared" si="10"/>
        <v>0</v>
      </c>
      <c r="E48" s="1019"/>
      <c r="F48" s="1017">
        <f t="shared" si="12"/>
        <v>0</v>
      </c>
      <c r="G48" s="1018"/>
      <c r="H48" s="217"/>
      <c r="I48" s="886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7">
        <f t="shared" si="11"/>
        <v>0</v>
      </c>
      <c r="Q48" s="1019"/>
      <c r="R48" s="1017">
        <f t="shared" si="13"/>
        <v>0</v>
      </c>
      <c r="S48" s="1018"/>
      <c r="T48" s="217"/>
      <c r="U48" s="886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5"/>
      <c r="F49" s="244">
        <f t="shared" si="12"/>
        <v>0</v>
      </c>
      <c r="G49" s="183"/>
      <c r="H49" s="121"/>
      <c r="I49" s="886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5"/>
      <c r="R49" s="244">
        <f t="shared" si="13"/>
        <v>0</v>
      </c>
      <c r="S49" s="183"/>
      <c r="T49" s="121"/>
      <c r="U49" s="886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5"/>
      <c r="F50" s="244">
        <f t="shared" si="12"/>
        <v>0</v>
      </c>
      <c r="G50" s="183"/>
      <c r="H50" s="121"/>
      <c r="I50" s="886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5"/>
      <c r="R50" s="244">
        <f t="shared" si="13"/>
        <v>0</v>
      </c>
      <c r="S50" s="183"/>
      <c r="T50" s="121"/>
      <c r="U50" s="886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5"/>
      <c r="F51" s="244">
        <f t="shared" si="12"/>
        <v>0</v>
      </c>
      <c r="G51" s="183"/>
      <c r="H51" s="121"/>
      <c r="I51" s="886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5"/>
      <c r="R51" s="244">
        <f t="shared" si="13"/>
        <v>0</v>
      </c>
      <c r="S51" s="183"/>
      <c r="T51" s="121"/>
      <c r="U51" s="886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5"/>
      <c r="F52" s="244">
        <f t="shared" si="12"/>
        <v>0</v>
      </c>
      <c r="G52" s="183"/>
      <c r="H52" s="121"/>
      <c r="I52" s="886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5"/>
      <c r="R52" s="244">
        <f t="shared" si="13"/>
        <v>0</v>
      </c>
      <c r="S52" s="183"/>
      <c r="T52" s="121"/>
      <c r="U52" s="886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5"/>
      <c r="F53" s="244">
        <f t="shared" si="12"/>
        <v>0</v>
      </c>
      <c r="G53" s="183"/>
      <c r="H53" s="121"/>
      <c r="I53" s="886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5"/>
      <c r="R53" s="244">
        <f t="shared" si="13"/>
        <v>0</v>
      </c>
      <c r="S53" s="183"/>
      <c r="T53" s="121"/>
      <c r="U53" s="886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5"/>
      <c r="F54" s="244">
        <f t="shared" si="12"/>
        <v>0</v>
      </c>
      <c r="G54" s="183"/>
      <c r="H54" s="121"/>
      <c r="I54" s="886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5"/>
      <c r="R54" s="244">
        <f t="shared" si="13"/>
        <v>0</v>
      </c>
      <c r="S54" s="183"/>
      <c r="T54" s="121"/>
      <c r="U54" s="886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5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5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5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5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5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5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5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5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5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5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5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5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6"/>
      <c r="F61" s="244">
        <f t="shared" si="12"/>
        <v>0</v>
      </c>
      <c r="G61" s="765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6"/>
      <c r="R61" s="244">
        <f t="shared" si="13"/>
        <v>0</v>
      </c>
      <c r="S61" s="765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6"/>
      <c r="F62" s="244">
        <f t="shared" si="12"/>
        <v>0</v>
      </c>
      <c r="G62" s="765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6"/>
      <c r="R62" s="244">
        <f t="shared" si="13"/>
        <v>0</v>
      </c>
      <c r="S62" s="765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6"/>
      <c r="F63" s="244">
        <f t="shared" si="12"/>
        <v>0</v>
      </c>
      <c r="G63" s="765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6"/>
      <c r="R63" s="244">
        <f t="shared" si="13"/>
        <v>0</v>
      </c>
      <c r="S63" s="765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6"/>
      <c r="F64" s="244">
        <f t="shared" si="12"/>
        <v>0</v>
      </c>
      <c r="G64" s="765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6"/>
      <c r="R64" s="244">
        <f t="shared" si="13"/>
        <v>0</v>
      </c>
      <c r="S64" s="765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6"/>
      <c r="F65" s="244">
        <f t="shared" si="12"/>
        <v>0</v>
      </c>
      <c r="G65" s="765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6"/>
      <c r="R65" s="244">
        <f t="shared" si="13"/>
        <v>0</v>
      </c>
      <c r="S65" s="765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6"/>
      <c r="F66" s="244">
        <f t="shared" si="12"/>
        <v>0</v>
      </c>
      <c r="G66" s="765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6"/>
      <c r="R66" s="244">
        <f t="shared" si="13"/>
        <v>0</v>
      </c>
      <c r="S66" s="765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6"/>
      <c r="F67" s="244">
        <f t="shared" si="12"/>
        <v>0</v>
      </c>
      <c r="G67" s="765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6"/>
      <c r="R67" s="244">
        <f t="shared" si="13"/>
        <v>0</v>
      </c>
      <c r="S67" s="765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6"/>
      <c r="F68" s="764">
        <f t="shared" si="12"/>
        <v>0</v>
      </c>
      <c r="G68" s="765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6"/>
      <c r="R68" s="764">
        <f t="shared" si="13"/>
        <v>0</v>
      </c>
      <c r="S68" s="765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55" t="s">
        <v>19</v>
      </c>
      <c r="D73" s="1156"/>
      <c r="E73" s="39">
        <f>E4+E5-F70+E6+E7</f>
        <v>30</v>
      </c>
      <c r="F73" s="6"/>
      <c r="G73" s="6"/>
      <c r="H73" s="17"/>
      <c r="I73" s="136"/>
      <c r="J73" s="74"/>
      <c r="O73" s="1155" t="s">
        <v>19</v>
      </c>
      <c r="P73" s="1156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6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6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64" t="s">
        <v>50</v>
      </c>
      <c r="J8" s="11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65"/>
      <c r="J9" s="116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0"/>
      <c r="E12" s="935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0">
        <v>0</v>
      </c>
      <c r="E13" s="936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0">
        <v>0</v>
      </c>
      <c r="E14" s="936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0">
        <v>0</v>
      </c>
      <c r="E15" s="936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0">
        <v>0</v>
      </c>
      <c r="E16" s="935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0">
        <v>0</v>
      </c>
      <c r="E17" s="936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0">
        <v>0</v>
      </c>
      <c r="E18" s="936"/>
      <c r="F18" s="244">
        <f t="shared" si="0"/>
        <v>0</v>
      </c>
      <c r="G18" s="951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0">
        <v>0</v>
      </c>
      <c r="E19" s="936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0">
        <v>0</v>
      </c>
      <c r="E20" s="935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0">
        <v>0</v>
      </c>
      <c r="E21" s="935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8" t="s">
        <v>11</v>
      </c>
      <c r="D40" s="114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2" t="s">
        <v>253</v>
      </c>
      <c r="B1" s="1122"/>
      <c r="C1" s="1122"/>
      <c r="D1" s="1122"/>
      <c r="E1" s="1122"/>
      <c r="F1" s="1122"/>
      <c r="G1" s="112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72" t="s">
        <v>67</v>
      </c>
      <c r="B5" s="1174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73"/>
      <c r="B6" s="1175"/>
      <c r="C6" s="267"/>
      <c r="D6" s="336"/>
      <c r="E6" s="340"/>
      <c r="F6" s="341"/>
      <c r="G6" s="260"/>
      <c r="I6" s="1176" t="s">
        <v>3</v>
      </c>
      <c r="J6" s="117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71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4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48" t="s">
        <v>11</v>
      </c>
      <c r="D47" s="1149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2"/>
      <c r="B1" s="1122"/>
      <c r="C1" s="1122"/>
      <c r="D1" s="1122"/>
      <c r="E1" s="1122"/>
      <c r="F1" s="1122"/>
      <c r="G1" s="112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44"/>
      <c r="B5" s="117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45"/>
      <c r="B6" s="1175"/>
      <c r="C6" s="267"/>
      <c r="D6" s="336"/>
      <c r="E6" s="340"/>
      <c r="F6" s="341"/>
      <c r="G6" s="260"/>
      <c r="I6" s="1176" t="s">
        <v>3</v>
      </c>
      <c r="J6" s="11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7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8" t="s">
        <v>11</v>
      </c>
      <c r="D33" s="114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26" t="s">
        <v>273</v>
      </c>
      <c r="B1" s="1126"/>
      <c r="C1" s="1126"/>
      <c r="D1" s="1126"/>
      <c r="E1" s="1126"/>
      <c r="F1" s="1126"/>
      <c r="G1" s="1126"/>
      <c r="H1" s="100" t="s">
        <v>286</v>
      </c>
      <c r="L1" s="1126" t="str">
        <f>A1</f>
        <v>INVENTARIO    DEL MES DE   AGOSTO     2021</v>
      </c>
      <c r="M1" s="1126"/>
      <c r="N1" s="1126"/>
      <c r="O1" s="1126"/>
      <c r="P1" s="1126"/>
      <c r="Q1" s="1126"/>
      <c r="R1" s="1126"/>
      <c r="S1" s="100" t="s">
        <v>287</v>
      </c>
      <c r="W1" s="1122" t="s">
        <v>253</v>
      </c>
      <c r="X1" s="1122"/>
      <c r="Y1" s="1122"/>
      <c r="Z1" s="1122"/>
      <c r="AA1" s="1122"/>
      <c r="AB1" s="1122"/>
      <c r="AC1" s="1122"/>
      <c r="AD1" s="1035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78" t="s">
        <v>67</v>
      </c>
      <c r="B5" s="1179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78" t="s">
        <v>67</v>
      </c>
      <c r="M5" s="1179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78" t="s">
        <v>67</v>
      </c>
      <c r="X5" s="1184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78"/>
      <c r="B6" s="1179"/>
      <c r="C6" s="510"/>
      <c r="D6" s="268"/>
      <c r="E6" s="580"/>
      <c r="F6" s="150"/>
      <c r="G6" s="327"/>
      <c r="H6" s="59">
        <f>E4+E5+E6+E7-G5</f>
        <v>1031.04</v>
      </c>
      <c r="L6" s="1178"/>
      <c r="M6" s="1179"/>
      <c r="N6" s="510"/>
      <c r="O6" s="268"/>
      <c r="P6" s="580">
        <v>-4.04</v>
      </c>
      <c r="Q6" s="150"/>
      <c r="R6" s="327"/>
      <c r="S6" s="59">
        <f>P4+P5+P6+P7-R5</f>
        <v>1000.33</v>
      </c>
      <c r="W6" s="1178"/>
      <c r="X6" s="1184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82" t="s">
        <v>3</v>
      </c>
      <c r="J7" s="1180" t="s">
        <v>4</v>
      </c>
      <c r="L7" s="311"/>
      <c r="M7" s="933"/>
      <c r="N7" s="510"/>
      <c r="O7" s="268"/>
      <c r="P7" s="580"/>
      <c r="Q7" s="150"/>
      <c r="R7" s="260"/>
      <c r="T7" s="1182" t="s">
        <v>3</v>
      </c>
      <c r="U7" s="1180" t="s">
        <v>4</v>
      </c>
      <c r="W7" s="311"/>
      <c r="X7" s="1031"/>
      <c r="Y7" s="510"/>
      <c r="Z7" s="268"/>
      <c r="AA7" s="580"/>
      <c r="AB7" s="150"/>
      <c r="AC7" s="260"/>
      <c r="AE7" s="1182" t="s">
        <v>3</v>
      </c>
      <c r="AF7" s="118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3"/>
      <c r="J8" s="118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83"/>
      <c r="U8" s="118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83"/>
      <c r="AF8" s="1181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7"/>
      <c r="AD13" s="1078"/>
      <c r="AE13" s="1045">
        <f t="shared" si="7"/>
        <v>-4.0399999999999636</v>
      </c>
      <c r="AF13" s="1079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7"/>
      <c r="AD14" s="1078"/>
      <c r="AE14" s="1045">
        <f t="shared" si="7"/>
        <v>3.6415315207705135E-14</v>
      </c>
      <c r="AF14" s="1079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7"/>
      <c r="AD15" s="1078"/>
      <c r="AE15" s="1045">
        <f t="shared" si="7"/>
        <v>3.6415315207705135E-14</v>
      </c>
      <c r="AF15" s="1079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7"/>
      <c r="AD16" s="1078"/>
      <c r="AE16" s="1045">
        <f t="shared" si="7"/>
        <v>3.6415315207705135E-14</v>
      </c>
      <c r="AF16" s="1079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7"/>
      <c r="AD17" s="1078"/>
      <c r="AE17" s="1045">
        <f t="shared" si="7"/>
        <v>3.6415315207705135E-14</v>
      </c>
      <c r="AF17" s="1079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48" t="s">
        <v>11</v>
      </c>
      <c r="D48" s="1149"/>
      <c r="E48" s="152">
        <f>E6+E5-F45</f>
        <v>1031.04</v>
      </c>
      <c r="L48" s="47"/>
      <c r="N48" s="1148" t="s">
        <v>11</v>
      </c>
      <c r="O48" s="1149"/>
      <c r="P48" s="152" t="e">
        <f>P6+P5+#REF!+-Q45</f>
        <v>#REF!</v>
      </c>
      <c r="W48" s="47"/>
      <c r="Y48" s="1148" t="s">
        <v>11</v>
      </c>
      <c r="Z48" s="1149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5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8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26" t="s">
        <v>267</v>
      </c>
      <c r="B1" s="1126"/>
      <c r="C1" s="1126"/>
      <c r="D1" s="1126"/>
      <c r="E1" s="1126"/>
      <c r="F1" s="1126"/>
      <c r="G1" s="1126"/>
      <c r="H1" s="11">
        <v>1</v>
      </c>
      <c r="K1" s="1126" t="str">
        <f>A1</f>
        <v>INVENTARIO   DEL MES DE AGOSTO 2021</v>
      </c>
      <c r="L1" s="1126"/>
      <c r="M1" s="1126"/>
      <c r="N1" s="1126"/>
      <c r="O1" s="1126"/>
      <c r="P1" s="1126"/>
      <c r="Q1" s="1126"/>
      <c r="R1" s="11">
        <v>2</v>
      </c>
      <c r="U1" s="1122" t="s">
        <v>253</v>
      </c>
      <c r="V1" s="1122"/>
      <c r="W1" s="1122"/>
      <c r="X1" s="1122"/>
      <c r="Y1" s="1122"/>
      <c r="Z1" s="1122"/>
      <c r="AA1" s="1122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23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27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23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23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27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4"/>
      <c r="V6" s="1123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2">
        <v>44447</v>
      </c>
      <c r="F12" s="366">
        <f t="shared" si="3"/>
        <v>258</v>
      </c>
      <c r="G12" s="1013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2">
        <v>44447</v>
      </c>
      <c r="P12" s="366">
        <f t="shared" si="1"/>
        <v>252.16</v>
      </c>
      <c r="Q12" s="1013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2"/>
      <c r="Z12" s="366">
        <f t="shared" si="2"/>
        <v>0</v>
      </c>
      <c r="AA12" s="1013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2">
        <v>44456</v>
      </c>
      <c r="F13" s="366">
        <f t="shared" si="3"/>
        <v>128.37</v>
      </c>
      <c r="G13" s="1013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12">
        <v>44468</v>
      </c>
      <c r="P13" s="366">
        <f t="shared" si="1"/>
        <v>12.66</v>
      </c>
      <c r="Q13" s="1013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12"/>
      <c r="Z13" s="366">
        <f t="shared" si="2"/>
        <v>0</v>
      </c>
      <c r="AA13" s="1013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2"/>
      <c r="F14" s="1064">
        <f t="shared" si="3"/>
        <v>0</v>
      </c>
      <c r="G14" s="1065"/>
      <c r="H14" s="1056"/>
      <c r="I14" s="1066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12"/>
      <c r="P14" s="366">
        <f t="shared" si="1"/>
        <v>0</v>
      </c>
      <c r="Q14" s="1013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12"/>
      <c r="Z14" s="366">
        <f t="shared" si="2"/>
        <v>0</v>
      </c>
      <c r="AA14" s="1013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2"/>
      <c r="F15" s="1064">
        <f t="shared" si="3"/>
        <v>0</v>
      </c>
      <c r="G15" s="1065"/>
      <c r="H15" s="1056"/>
      <c r="I15" s="1066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12"/>
      <c r="P15" s="366">
        <f t="shared" si="1"/>
        <v>0</v>
      </c>
      <c r="Q15" s="1013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12"/>
      <c r="Z15" s="366">
        <f t="shared" si="2"/>
        <v>0</v>
      </c>
      <c r="AA15" s="1013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2"/>
      <c r="F16" s="1064">
        <f t="shared" si="3"/>
        <v>0</v>
      </c>
      <c r="G16" s="1065"/>
      <c r="H16" s="1056"/>
      <c r="I16" s="1066">
        <f t="shared" si="5"/>
        <v>1.999999999998181E-2</v>
      </c>
      <c r="J16" s="163"/>
      <c r="L16" s="84">
        <f t="shared" si="6"/>
        <v>13</v>
      </c>
      <c r="M16" s="74"/>
      <c r="N16" s="366"/>
      <c r="O16" s="1012"/>
      <c r="P16" s="366">
        <f t="shared" si="1"/>
        <v>0</v>
      </c>
      <c r="Q16" s="1013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12"/>
      <c r="Z16" s="366">
        <f t="shared" si="2"/>
        <v>0</v>
      </c>
      <c r="AA16" s="1013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2"/>
      <c r="F17" s="366">
        <f t="shared" si="3"/>
        <v>0</v>
      </c>
      <c r="G17" s="1013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12"/>
      <c r="P17" s="366">
        <f t="shared" si="1"/>
        <v>0</v>
      </c>
      <c r="Q17" s="1013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12"/>
      <c r="Z17" s="366">
        <f t="shared" si="2"/>
        <v>0</v>
      </c>
      <c r="AA17" s="1013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2"/>
      <c r="F18" s="366">
        <f t="shared" si="3"/>
        <v>0</v>
      </c>
      <c r="G18" s="1013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12"/>
      <c r="P18" s="366">
        <f t="shared" si="1"/>
        <v>0</v>
      </c>
      <c r="Q18" s="1013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12"/>
      <c r="Z18" s="366">
        <f t="shared" si="2"/>
        <v>0</v>
      </c>
      <c r="AA18" s="1013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2"/>
      <c r="F19" s="366">
        <f t="shared" si="3"/>
        <v>0</v>
      </c>
      <c r="G19" s="1013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12"/>
      <c r="P19" s="366">
        <f t="shared" si="1"/>
        <v>0</v>
      </c>
      <c r="Q19" s="1013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12"/>
      <c r="Z19" s="366">
        <f t="shared" si="2"/>
        <v>0</v>
      </c>
      <c r="AA19" s="1013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2"/>
      <c r="F20" s="366">
        <f t="shared" si="3"/>
        <v>0</v>
      </c>
      <c r="G20" s="1013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12"/>
      <c r="P20" s="366">
        <f t="shared" si="1"/>
        <v>0</v>
      </c>
      <c r="Q20" s="1013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12"/>
      <c r="Z20" s="366">
        <f t="shared" si="2"/>
        <v>0</v>
      </c>
      <c r="AA20" s="1013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2"/>
      <c r="F21" s="366">
        <f t="shared" si="3"/>
        <v>0</v>
      </c>
      <c r="G21" s="1013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12"/>
      <c r="P21" s="366">
        <f t="shared" si="1"/>
        <v>0</v>
      </c>
      <c r="Q21" s="1013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12"/>
      <c r="Z21" s="366">
        <f t="shared" si="2"/>
        <v>0</v>
      </c>
      <c r="AA21" s="1013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2"/>
      <c r="F22" s="366">
        <f t="shared" si="3"/>
        <v>0</v>
      </c>
      <c r="G22" s="1013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12"/>
      <c r="P22" s="366">
        <f t="shared" si="1"/>
        <v>0</v>
      </c>
      <c r="Q22" s="1013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12"/>
      <c r="Z22" s="366">
        <f t="shared" si="2"/>
        <v>0</v>
      </c>
      <c r="AA22" s="1013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2"/>
      <c r="F23" s="366">
        <f t="shared" si="3"/>
        <v>0</v>
      </c>
      <c r="G23" s="1013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12"/>
      <c r="P23" s="366">
        <f t="shared" si="1"/>
        <v>0</v>
      </c>
      <c r="Q23" s="1013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12"/>
      <c r="Z23" s="366">
        <f t="shared" si="2"/>
        <v>0</v>
      </c>
      <c r="AA23" s="1013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2"/>
      <c r="F24" s="366">
        <f t="shared" si="3"/>
        <v>0</v>
      </c>
      <c r="G24" s="1013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12"/>
      <c r="P24" s="366">
        <f t="shared" si="1"/>
        <v>0</v>
      </c>
      <c r="Q24" s="1013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12"/>
      <c r="Z24" s="366">
        <f t="shared" si="2"/>
        <v>0</v>
      </c>
      <c r="AA24" s="1013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2"/>
      <c r="F25" s="366">
        <f t="shared" si="3"/>
        <v>0</v>
      </c>
      <c r="G25" s="1013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12"/>
      <c r="P25" s="366">
        <f t="shared" si="1"/>
        <v>0</v>
      </c>
      <c r="Q25" s="1013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12"/>
      <c r="Z25" s="366">
        <f t="shared" si="2"/>
        <v>0</v>
      </c>
      <c r="AA25" s="1013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12"/>
      <c r="P26" s="366">
        <f t="shared" si="1"/>
        <v>0</v>
      </c>
      <c r="Q26" s="1013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24" t="s">
        <v>11</v>
      </c>
      <c r="D83" s="1125"/>
      <c r="E83" s="58">
        <f>E5+E6-F78+E7</f>
        <v>1.999999999998181E-2</v>
      </c>
      <c r="F83" s="74"/>
      <c r="M83" s="1124" t="s">
        <v>11</v>
      </c>
      <c r="N83" s="1125"/>
      <c r="O83" s="58">
        <f>O5+O6-P78+O7</f>
        <v>163.35000000000014</v>
      </c>
      <c r="P83" s="74"/>
      <c r="W83" s="1124" t="s">
        <v>11</v>
      </c>
      <c r="X83" s="1125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7" t="s">
        <v>75</v>
      </c>
      <c r="C4" s="104"/>
      <c r="D4" s="141"/>
      <c r="E4" s="87"/>
      <c r="F4" s="74"/>
      <c r="G4" s="607"/>
    </row>
    <row r="5" spans="1:9" x14ac:dyDescent="0.25">
      <c r="A5" s="76"/>
      <c r="B5" s="1188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1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2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2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2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2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6" t="s">
        <v>274</v>
      </c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0" t="s">
        <v>53</v>
      </c>
      <c r="B5" s="1191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0"/>
      <c r="B6" s="1191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24" t="s">
        <v>11</v>
      </c>
      <c r="D60" s="112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6" t="s">
        <v>275</v>
      </c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93" t="s">
        <v>141</v>
      </c>
      <c r="B5" s="114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94"/>
      <c r="B6" s="1147"/>
      <c r="C6" s="510"/>
      <c r="D6" s="268"/>
      <c r="E6" s="523"/>
      <c r="F6" s="341"/>
      <c r="I6" s="1176" t="s">
        <v>3</v>
      </c>
      <c r="J6" s="117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95"/>
      <c r="J7" s="1192"/>
    </row>
    <row r="8" spans="1:11" ht="16.5" thickBot="1" x14ac:dyDescent="0.3">
      <c r="A8" s="583"/>
      <c r="B8" s="577"/>
      <c r="C8" s="510"/>
      <c r="D8" s="268"/>
      <c r="E8" s="584"/>
      <c r="F8" s="341"/>
      <c r="I8" s="1195"/>
      <c r="J8" s="1192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77"/>
      <c r="J9" s="1192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0">
        <v>227.37</v>
      </c>
      <c r="E11" s="896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0">
        <v>220.28</v>
      </c>
      <c r="E12" s="996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0">
        <v>217.7</v>
      </c>
      <c r="E13" s="996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9">
        <v>234.53</v>
      </c>
      <c r="E14" s="1022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9"/>
      <c r="E15" s="1023"/>
      <c r="F15" s="540">
        <f t="shared" si="0"/>
        <v>0</v>
      </c>
      <c r="G15" s="1047"/>
      <c r="H15" s="1048"/>
      <c r="I15" s="1045">
        <f t="shared" si="1"/>
        <v>0</v>
      </c>
      <c r="J15" s="1046">
        <f t="shared" si="2"/>
        <v>0</v>
      </c>
      <c r="K15" s="260"/>
    </row>
    <row r="16" spans="1:11" x14ac:dyDescent="0.25">
      <c r="B16" s="84"/>
      <c r="C16" s="15"/>
      <c r="D16" s="919"/>
      <c r="E16" s="1023"/>
      <c r="F16" s="540">
        <f t="shared" si="0"/>
        <v>0</v>
      </c>
      <c r="G16" s="1047"/>
      <c r="H16" s="1048"/>
      <c r="I16" s="1045">
        <f t="shared" si="1"/>
        <v>0</v>
      </c>
      <c r="J16" s="1046">
        <f t="shared" si="2"/>
        <v>0</v>
      </c>
    </row>
    <row r="17" spans="1:11" x14ac:dyDescent="0.25">
      <c r="B17" s="84"/>
      <c r="C17" s="15"/>
      <c r="D17" s="919"/>
      <c r="E17" s="1023"/>
      <c r="F17" s="540">
        <f t="shared" si="0"/>
        <v>0</v>
      </c>
      <c r="G17" s="1047"/>
      <c r="H17" s="1048"/>
      <c r="I17" s="1045">
        <f t="shared" si="1"/>
        <v>0</v>
      </c>
      <c r="J17" s="1046">
        <f t="shared" si="2"/>
        <v>0</v>
      </c>
    </row>
    <row r="18" spans="1:11" x14ac:dyDescent="0.25">
      <c r="A18" s="82"/>
      <c r="B18" s="84"/>
      <c r="C18" s="15"/>
      <c r="D18" s="919"/>
      <c r="E18" s="1024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9"/>
      <c r="E19" s="1024"/>
      <c r="F19" s="540">
        <f t="shared" si="0"/>
        <v>0</v>
      </c>
      <c r="G19" s="1025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9"/>
      <c r="E20" s="1024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9"/>
      <c r="E21" s="1024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9"/>
      <c r="E22" s="1023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48" t="s">
        <v>11</v>
      </c>
      <c r="D49" s="1149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132</v>
      </c>
      <c r="C4" s="104"/>
      <c r="D4" s="141"/>
      <c r="E4" s="87"/>
      <c r="F4" s="74"/>
      <c r="G4" s="871"/>
    </row>
    <row r="5" spans="1:9" x14ac:dyDescent="0.25">
      <c r="A5" s="76"/>
      <c r="B5" s="1190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81</v>
      </c>
      <c r="C4" s="104"/>
      <c r="D4" s="141"/>
      <c r="E4" s="87"/>
      <c r="F4" s="74"/>
      <c r="G4" s="628"/>
    </row>
    <row r="5" spans="1:9" x14ac:dyDescent="0.25">
      <c r="A5" s="76"/>
      <c r="B5" s="119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6" t="s">
        <v>188</v>
      </c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96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97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98"/>
      <c r="C6" s="267"/>
      <c r="D6" s="265"/>
      <c r="E6" s="502"/>
      <c r="F6" s="289"/>
      <c r="G6" s="260"/>
      <c r="H6" s="260"/>
      <c r="I6" s="1176" t="s">
        <v>3</v>
      </c>
      <c r="J6" s="11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92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19">
        <v>272.2</v>
      </c>
      <c r="E13" s="920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19">
        <v>54.44</v>
      </c>
      <c r="E14" s="920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19">
        <v>136.1</v>
      </c>
      <c r="E15" s="920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19">
        <v>272.2</v>
      </c>
      <c r="E16" s="954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19">
        <v>666.89</v>
      </c>
      <c r="E17" s="954">
        <v>44393</v>
      </c>
      <c r="F17" s="540">
        <f t="shared" si="0"/>
        <v>666.89</v>
      </c>
      <c r="G17" s="955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19">
        <v>136.1</v>
      </c>
      <c r="E18" s="954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19">
        <v>666.89</v>
      </c>
      <c r="E19" s="954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19">
        <v>666.89</v>
      </c>
      <c r="E20" s="920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19">
        <v>666.89</v>
      </c>
      <c r="E21" s="920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7">
        <v>571.62</v>
      </c>
      <c r="E22" s="989">
        <v>44417</v>
      </c>
      <c r="F22" s="943">
        <f t="shared" si="0"/>
        <v>571.62</v>
      </c>
      <c r="G22" s="945" t="s">
        <v>194</v>
      </c>
      <c r="H22" s="946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7">
        <v>571.62</v>
      </c>
      <c r="E23" s="989">
        <v>44424</v>
      </c>
      <c r="F23" s="943">
        <f t="shared" si="0"/>
        <v>571.62</v>
      </c>
      <c r="G23" s="945" t="s">
        <v>207</v>
      </c>
      <c r="H23" s="946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7">
        <v>666.89</v>
      </c>
      <c r="E24" s="990">
        <v>44431</v>
      </c>
      <c r="F24" s="943">
        <f t="shared" si="0"/>
        <v>666.89</v>
      </c>
      <c r="G24" s="966" t="s">
        <v>220</v>
      </c>
      <c r="H24" s="967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7">
        <v>272.60000000000002</v>
      </c>
      <c r="E25" s="990">
        <v>44440</v>
      </c>
      <c r="F25" s="943">
        <f t="shared" si="0"/>
        <v>272.60000000000002</v>
      </c>
      <c r="G25" s="966" t="s">
        <v>251</v>
      </c>
      <c r="H25" s="967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1">
        <v>476.35</v>
      </c>
      <c r="E26" s="1026">
        <v>44445</v>
      </c>
      <c r="F26" s="973">
        <f t="shared" si="0"/>
        <v>476.35</v>
      </c>
      <c r="G26" s="1027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1">
        <v>0</v>
      </c>
      <c r="E27" s="1026"/>
      <c r="F27" s="973">
        <f t="shared" si="0"/>
        <v>0</v>
      </c>
      <c r="G27" s="1043"/>
      <c r="H27" s="1044"/>
      <c r="I27" s="1045">
        <f t="shared" si="2"/>
        <v>-0.39999999999997726</v>
      </c>
      <c r="J27" s="1046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1">
        <v>0</v>
      </c>
      <c r="E28" s="1028"/>
      <c r="F28" s="973">
        <f t="shared" si="0"/>
        <v>0</v>
      </c>
      <c r="G28" s="1043"/>
      <c r="H28" s="1044"/>
      <c r="I28" s="1045">
        <f t="shared" si="2"/>
        <v>-0.39999999999997726</v>
      </c>
      <c r="J28" s="1046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1">
        <v>0</v>
      </c>
      <c r="E29" s="1029"/>
      <c r="F29" s="1030">
        <f t="shared" si="0"/>
        <v>0</v>
      </c>
      <c r="G29" s="1043"/>
      <c r="H29" s="1044"/>
      <c r="I29" s="1045">
        <f t="shared" si="2"/>
        <v>-0.39999999999997726</v>
      </c>
      <c r="J29" s="1046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1">
        <v>0</v>
      </c>
      <c r="E30" s="1028"/>
      <c r="F30" s="973">
        <f t="shared" si="0"/>
        <v>0</v>
      </c>
      <c r="G30" s="1027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1">
        <v>0</v>
      </c>
      <c r="E31" s="1028"/>
      <c r="F31" s="973">
        <f t="shared" si="0"/>
        <v>0</v>
      </c>
      <c r="G31" s="1027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1">
        <v>0</v>
      </c>
      <c r="E32" s="1028"/>
      <c r="F32" s="973">
        <f t="shared" si="0"/>
        <v>0</v>
      </c>
      <c r="G32" s="1027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1">
        <v>0</v>
      </c>
      <c r="E33" s="1028"/>
      <c r="F33" s="973">
        <f t="shared" si="0"/>
        <v>0</v>
      </c>
      <c r="G33" s="1027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1">
        <v>0</v>
      </c>
      <c r="E34" s="1028"/>
      <c r="F34" s="973">
        <f t="shared" si="0"/>
        <v>0</v>
      </c>
      <c r="G34" s="1027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1">
        <v>0</v>
      </c>
      <c r="E35" s="972"/>
      <c r="F35" s="973">
        <f t="shared" si="0"/>
        <v>0</v>
      </c>
      <c r="G35" s="1027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1">
        <v>0</v>
      </c>
      <c r="E36" s="972"/>
      <c r="F36" s="973">
        <f t="shared" si="0"/>
        <v>0</v>
      </c>
      <c r="G36" s="974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1">
        <f t="shared" ref="D37:D42" si="4">C37*B37</f>
        <v>0</v>
      </c>
      <c r="E37" s="972"/>
      <c r="F37" s="973">
        <f t="shared" si="0"/>
        <v>0</v>
      </c>
      <c r="G37" s="974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1">
        <f t="shared" si="4"/>
        <v>0</v>
      </c>
      <c r="E38" s="972"/>
      <c r="F38" s="973">
        <f t="shared" si="0"/>
        <v>0</v>
      </c>
      <c r="G38" s="974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1">
        <f t="shared" si="4"/>
        <v>0</v>
      </c>
      <c r="E39" s="972"/>
      <c r="F39" s="973">
        <f t="shared" si="0"/>
        <v>0</v>
      </c>
      <c r="G39" s="974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48" t="s">
        <v>11</v>
      </c>
      <c r="D47" s="114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20"/>
      <c r="C5" s="747"/>
      <c r="D5" s="268"/>
      <c r="E5" s="280"/>
      <c r="F5" s="274"/>
      <c r="G5" s="281"/>
    </row>
    <row r="6" spans="1:9" x14ac:dyDescent="0.25">
      <c r="A6" s="270"/>
      <c r="B6" s="1120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4" t="s">
        <v>11</v>
      </c>
      <c r="D83" s="1125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2" t="s">
        <v>253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28" t="s">
        <v>191</v>
      </c>
      <c r="C4" s="349"/>
      <c r="D4" s="268"/>
      <c r="E4" s="937"/>
      <c r="F4" s="263"/>
      <c r="G4" s="166"/>
      <c r="H4" s="166"/>
    </row>
    <row r="5" spans="1:9" ht="15" customHeight="1" x14ac:dyDescent="0.25">
      <c r="A5" s="1130" t="s">
        <v>68</v>
      </c>
      <c r="B5" s="1129"/>
      <c r="C5" s="666">
        <v>135</v>
      </c>
      <c r="D5" s="268">
        <v>44449</v>
      </c>
      <c r="E5" s="937">
        <v>2719.84</v>
      </c>
      <c r="F5" s="263">
        <v>90</v>
      </c>
      <c r="G5" s="281"/>
    </row>
    <row r="6" spans="1:9" x14ac:dyDescent="0.25">
      <c r="A6" s="1130"/>
      <c r="B6" s="1129"/>
      <c r="C6" s="688">
        <v>135</v>
      </c>
      <c r="D6" s="268">
        <v>44457</v>
      </c>
      <c r="E6" s="938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6"/>
      <c r="B7" s="294"/>
      <c r="C7" s="305">
        <v>138</v>
      </c>
      <c r="D7" s="296">
        <v>44468</v>
      </c>
      <c r="E7" s="937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7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24" t="s">
        <v>11</v>
      </c>
      <c r="D84" s="1125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18"/>
      <c r="B5" s="1120"/>
      <c r="C5" s="292"/>
      <c r="D5" s="268"/>
      <c r="E5" s="280"/>
      <c r="F5" s="274"/>
      <c r="G5" s="281"/>
    </row>
    <row r="6" spans="1:9" x14ac:dyDescent="0.25">
      <c r="A6" s="1118"/>
      <c r="B6" s="1120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18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4" t="s">
        <v>11</v>
      </c>
      <c r="D83" s="112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0"/>
      <c r="B5" s="1131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0"/>
      <c r="B6" s="1131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24" t="s">
        <v>11</v>
      </c>
      <c r="D40" s="112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2" t="s">
        <v>253</v>
      </c>
      <c r="B1" s="1122"/>
      <c r="C1" s="1122"/>
      <c r="D1" s="1122"/>
      <c r="E1" s="1122"/>
      <c r="F1" s="1122"/>
      <c r="G1" s="112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0"/>
      <c r="B5" s="903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1"/>
      <c r="B8" s="1002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2" t="s">
        <v>21</v>
      </c>
      <c r="E38" s="1113"/>
      <c r="F38" s="147">
        <f>E4+E5-F36+E6</f>
        <v>0</v>
      </c>
    </row>
    <row r="39" spans="1:9" ht="15.75" thickBot="1" x14ac:dyDescent="0.3">
      <c r="A39" s="129"/>
      <c r="D39" s="998" t="s">
        <v>4</v>
      </c>
      <c r="E39" s="99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0"/>
      <c r="B5" s="1132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0"/>
      <c r="B6" s="1133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5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6">
        <f t="shared" si="0"/>
        <v>0</v>
      </c>
      <c r="G9" s="286"/>
      <c r="H9" s="309"/>
      <c r="I9" s="917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6">
        <f t="shared" si="0"/>
        <v>0</v>
      </c>
      <c r="G10" s="286"/>
      <c r="H10" s="309"/>
      <c r="I10" s="917">
        <f t="shared" ref="I10:I38" si="4">I9-F10</f>
        <v>0</v>
      </c>
      <c r="J10" s="91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6">
        <f t="shared" si="0"/>
        <v>0</v>
      </c>
      <c r="G11" s="286"/>
      <c r="H11" s="309"/>
      <c r="I11" s="917">
        <f t="shared" si="4"/>
        <v>0</v>
      </c>
      <c r="J11" s="914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6">
        <f t="shared" si="0"/>
        <v>0</v>
      </c>
      <c r="G12" s="286"/>
      <c r="H12" s="309"/>
      <c r="I12" s="917">
        <f t="shared" si="4"/>
        <v>0</v>
      </c>
      <c r="J12" s="914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6">
        <f t="shared" si="0"/>
        <v>0</v>
      </c>
      <c r="G13" s="286"/>
      <c r="H13" s="309"/>
      <c r="I13" s="917">
        <f t="shared" si="4"/>
        <v>0</v>
      </c>
      <c r="J13" s="914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7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8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8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8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8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7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7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7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7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7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7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7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8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8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8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8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8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8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8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8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8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2" t="s">
        <v>21</v>
      </c>
      <c r="E42" s="1113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2021-10-23T18:11:45Z</dcterms:modified>
</cp:coreProperties>
</file>