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9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4" l="1"/>
  <c r="M8" i="14" l="1"/>
  <c r="Q6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P20" i="14"/>
  <c r="W19" i="14"/>
  <c r="P19" i="14"/>
  <c r="P18" i="14"/>
  <c r="P17" i="14"/>
  <c r="P16" i="14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<sst xmlns="http://schemas.openxmlformats.org/spreadsheetml/2006/main" count="996" uniqueCount="474">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</sst>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800000"/>
      <color rgb="FF0000FF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76"/>
      <c r="C1" s="478" t="s">
        <v>25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9" ht="16.5" thickBot="1" x14ac:dyDescent="0.3">
      <c r="B2" s="477"/>
      <c r="C2" s="3"/>
      <c r="H2" s="5"/>
      <c r="I2" s="6"/>
      <c r="J2" s="7"/>
      <c r="L2" s="8"/>
      <c r="M2" s="6"/>
      <c r="N2" s="9"/>
    </row>
    <row r="3" spans="1:19" ht="21.75" thickBot="1" x14ac:dyDescent="0.35">
      <c r="B3" s="480" t="s">
        <v>0</v>
      </c>
      <c r="C3" s="481"/>
      <c r="D3" s="10"/>
      <c r="E3" s="11"/>
      <c r="F3" s="11"/>
      <c r="H3" s="482" t="s">
        <v>26</v>
      </c>
      <c r="I3" s="48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83" t="s">
        <v>2</v>
      </c>
      <c r="F4" s="484"/>
      <c r="H4" s="485" t="s">
        <v>3</v>
      </c>
      <c r="I4" s="486"/>
      <c r="J4" s="19"/>
      <c r="K4" s="166"/>
      <c r="L4" s="20"/>
      <c r="M4" s="21" t="s">
        <v>4</v>
      </c>
      <c r="N4" s="22" t="s">
        <v>5</v>
      </c>
      <c r="P4" s="457" t="s">
        <v>6</v>
      </c>
      <c r="Q4" s="45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9">
        <f>SUM(M5:M38)</f>
        <v>247061</v>
      </c>
      <c r="N39" s="46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60"/>
      <c r="N40" s="46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3" t="s">
        <v>11</v>
      </c>
      <c r="I52" s="464"/>
      <c r="J52" s="100"/>
      <c r="K52" s="465">
        <f>I50+L50</f>
        <v>53873.49</v>
      </c>
      <c r="L52" s="466"/>
      <c r="M52" s="467">
        <f>N39+M39</f>
        <v>419924</v>
      </c>
      <c r="N52" s="468"/>
      <c r="P52" s="34"/>
      <c r="Q52" s="9"/>
    </row>
    <row r="53" spans="1:17" ht="15.75" x14ac:dyDescent="0.25">
      <c r="D53" s="469" t="s">
        <v>12</v>
      </c>
      <c r="E53" s="46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9" t="s">
        <v>95</v>
      </c>
      <c r="E54" s="469"/>
      <c r="F54" s="96">
        <v>-549976.4</v>
      </c>
      <c r="I54" s="470" t="s">
        <v>13</v>
      </c>
      <c r="J54" s="471"/>
      <c r="K54" s="472">
        <f>F56+F57+F58</f>
        <v>-24577.400000000023</v>
      </c>
      <c r="L54" s="47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4">
        <f>-C4</f>
        <v>0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2" t="s">
        <v>18</v>
      </c>
      <c r="E58" s="453"/>
      <c r="F58" s="113">
        <v>567389.35</v>
      </c>
      <c r="I58" s="454" t="s">
        <v>97</v>
      </c>
      <c r="J58" s="455"/>
      <c r="K58" s="456">
        <f>K54+K56</f>
        <v>-24577.400000000023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D1"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14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5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G1" workbookViewId="0">
      <selection activeCell="O15" sqref="O1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6"/>
      <c r="C1" s="518" t="s">
        <v>458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</row>
    <row r="2" spans="1:25" ht="16.5" thickBot="1" x14ac:dyDescent="0.3">
      <c r="B2" s="477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0" t="s">
        <v>0</v>
      </c>
      <c r="C3" s="481"/>
      <c r="D3" s="10"/>
      <c r="E3" s="11"/>
      <c r="F3" s="11"/>
      <c r="H3" s="482" t="s">
        <v>26</v>
      </c>
      <c r="I3" s="482"/>
      <c r="K3" s="165"/>
      <c r="L3" s="13"/>
      <c r="M3" s="14"/>
      <c r="P3" s="506" t="s">
        <v>6</v>
      </c>
      <c r="R3" s="51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83" t="s">
        <v>2</v>
      </c>
      <c r="F4" s="484"/>
      <c r="H4" s="485" t="s">
        <v>3</v>
      </c>
      <c r="I4" s="486"/>
      <c r="J4" s="19"/>
      <c r="K4" s="166"/>
      <c r="L4" s="20"/>
      <c r="M4" s="21" t="s">
        <v>4</v>
      </c>
      <c r="N4" s="22" t="s">
        <v>5</v>
      </c>
      <c r="P4" s="507"/>
      <c r="Q4" s="323" t="s">
        <v>217</v>
      </c>
      <c r="R4" s="517"/>
      <c r="W4" s="489" t="s">
        <v>124</v>
      </c>
      <c r="X4" s="48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8">
        <v>0</v>
      </c>
      <c r="S5" s="325"/>
      <c r="W5" s="489"/>
      <c r="X5" s="48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7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7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/>
      <c r="D16" s="35"/>
      <c r="E16" s="27">
        <v>44631</v>
      </c>
      <c r="F16" s="28"/>
      <c r="G16" s="2"/>
      <c r="H16" s="36">
        <v>44631</v>
      </c>
      <c r="I16" s="30"/>
      <c r="J16" s="37"/>
      <c r="K16" s="169"/>
      <c r="L16" s="9"/>
      <c r="M16" s="32">
        <v>0</v>
      </c>
      <c r="N16" s="33">
        <v>0</v>
      </c>
      <c r="O16" s="331"/>
      <c r="P16" s="39">
        <f t="shared" si="0"/>
        <v>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/>
      <c r="D17" s="42"/>
      <c r="E17" s="27">
        <v>44632</v>
      </c>
      <c r="F17" s="28"/>
      <c r="G17" s="2"/>
      <c r="H17" s="36">
        <v>44632</v>
      </c>
      <c r="I17" s="30"/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326">
        <f t="shared" si="1"/>
        <v>0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/>
      <c r="D18" s="35"/>
      <c r="E18" s="27">
        <v>44633</v>
      </c>
      <c r="F18" s="28"/>
      <c r="G18" s="2"/>
      <c r="H18" s="36">
        <v>44633</v>
      </c>
      <c r="I18" s="30"/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/>
      <c r="D19" s="35"/>
      <c r="E19" s="27">
        <v>44634</v>
      </c>
      <c r="F19" s="28"/>
      <c r="G19" s="2"/>
      <c r="H19" s="36">
        <v>44634</v>
      </c>
      <c r="I19" s="30"/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26">
        <f t="shared" si="1"/>
        <v>0</v>
      </c>
      <c r="R19" s="320">
        <v>0</v>
      </c>
      <c r="S19" s="147"/>
      <c r="W19" s="49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/>
      <c r="D20" s="35"/>
      <c r="E20" s="27">
        <v>44635</v>
      </c>
      <c r="F20" s="28"/>
      <c r="G20" s="2"/>
      <c r="H20" s="36">
        <v>44635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26">
        <f t="shared" si="1"/>
        <v>0</v>
      </c>
      <c r="R20" s="320">
        <v>0</v>
      </c>
      <c r="S20" s="147"/>
      <c r="W20" s="494"/>
      <c r="X20" s="268"/>
      <c r="Y20" s="233"/>
    </row>
    <row r="21" spans="1:26" ht="18" thickBot="1" x14ac:dyDescent="0.35">
      <c r="A21" s="23"/>
      <c r="B21" s="24">
        <v>44636</v>
      </c>
      <c r="C21" s="25"/>
      <c r="D21" s="35"/>
      <c r="E21" s="27">
        <v>44636</v>
      </c>
      <c r="F21" s="28"/>
      <c r="G21" s="2"/>
      <c r="H21" s="36">
        <v>44636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6">
        <f t="shared" si="1"/>
        <v>0</v>
      </c>
      <c r="R21" s="320">
        <v>0</v>
      </c>
      <c r="S21" s="147"/>
      <c r="W21" s="495"/>
      <c r="X21" s="495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f t="shared" si="1"/>
        <v>0</v>
      </c>
      <c r="R23" s="320">
        <v>0</v>
      </c>
      <c r="S23" s="147"/>
      <c r="W23" s="496"/>
      <c r="X23" s="496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496"/>
      <c r="X24" s="496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497"/>
      <c r="X25" s="497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497"/>
      <c r="X26" s="497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490"/>
      <c r="X27" s="491"/>
      <c r="Y27" s="492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491"/>
      <c r="X28" s="491"/>
      <c r="Y28" s="492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50"/>
      <c r="P29" s="34">
        <f t="shared" si="0"/>
        <v>0</v>
      </c>
      <c r="Q29" s="326">
        <f t="shared" si="1"/>
        <v>0</v>
      </c>
      <c r="R29" s="320">
        <v>0</v>
      </c>
      <c r="T29" s="448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51"/>
      <c r="P30" s="34">
        <f t="shared" si="0"/>
        <v>0</v>
      </c>
      <c r="Q30" s="326">
        <f t="shared" si="1"/>
        <v>0</v>
      </c>
      <c r="R30" s="321">
        <v>0</v>
      </c>
      <c r="T30" s="448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50"/>
      <c r="P31" s="34">
        <f t="shared" si="0"/>
        <v>0</v>
      </c>
      <c r="Q31" s="326">
        <f t="shared" si="1"/>
        <v>0</v>
      </c>
      <c r="R31" s="322">
        <v>0</v>
      </c>
      <c r="T31" s="448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8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9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4">
        <f t="shared" si="2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08">
        <f>SUM(M5:M35)</f>
        <v>501224.16000000003</v>
      </c>
      <c r="N36" s="510">
        <f>SUM(N5:N35)</f>
        <v>291433</v>
      </c>
      <c r="O36" s="276"/>
      <c r="P36" s="277">
        <v>0</v>
      </c>
      <c r="Q36" s="535">
        <f>SUM(Q5:Q35)</f>
        <v>1.5700000000069849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09"/>
      <c r="N37" s="511"/>
      <c r="O37" s="276"/>
      <c r="P37" s="277">
        <v>0</v>
      </c>
      <c r="Q37" s="536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37">
        <f>M36+N36</f>
        <v>792657.16</v>
      </c>
      <c r="N39" s="538"/>
      <c r="P39" s="34">
        <f>SUM(P5:P38)</f>
        <v>1016494.5700000001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171788</v>
      </c>
      <c r="D50" s="88"/>
      <c r="E50" s="89" t="s">
        <v>8</v>
      </c>
      <c r="F50" s="90">
        <f>SUM(F5:F49)</f>
        <v>974324</v>
      </c>
      <c r="G50" s="88"/>
      <c r="H50" s="91" t="s">
        <v>9</v>
      </c>
      <c r="I50" s="92">
        <f>SUM(I5:I49)</f>
        <v>39940</v>
      </c>
      <c r="J50" s="93"/>
      <c r="K50" s="94" t="s">
        <v>10</v>
      </c>
      <c r="L50" s="95">
        <f>SUM(L5:L49)</f>
        <v>27304.67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67244.67</v>
      </c>
      <c r="L52" s="498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735291.33</v>
      </c>
      <c r="I53" s="102"/>
      <c r="J53" s="103"/>
    </row>
    <row r="54" spans="1:17" ht="18.75" x14ac:dyDescent="0.3">
      <c r="D54" s="499" t="s">
        <v>95</v>
      </c>
      <c r="E54" s="499"/>
      <c r="F54" s="111">
        <v>0</v>
      </c>
      <c r="I54" s="470" t="s">
        <v>13</v>
      </c>
      <c r="J54" s="471"/>
      <c r="K54" s="472">
        <f>F56+F57+F58</f>
        <v>735291.33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735291.33</v>
      </c>
      <c r="H56" s="23"/>
      <c r="I56" s="108" t="s">
        <v>15</v>
      </c>
      <c r="J56" s="109"/>
      <c r="K56" s="474">
        <f>-C4</f>
        <v>-1266568.45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2" t="s">
        <v>18</v>
      </c>
      <c r="E58" s="453"/>
      <c r="F58" s="113">
        <v>0</v>
      </c>
      <c r="I58" s="454" t="s">
        <v>198</v>
      </c>
      <c r="J58" s="455"/>
      <c r="K58" s="456">
        <f>K54+K56</f>
        <v>-531277.12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4:X5"/>
    <mergeCell ref="W19:W20"/>
    <mergeCell ref="W21:X21"/>
    <mergeCell ref="W23:X24"/>
    <mergeCell ref="W25:X2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C26" sqref="C2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14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5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45" t="s">
        <v>320</v>
      </c>
      <c r="D1" s="545"/>
      <c r="E1" s="546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47" t="s">
        <v>316</v>
      </c>
      <c r="C4" s="548"/>
      <c r="D4" s="548"/>
      <c r="E4" s="548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49" t="s">
        <v>317</v>
      </c>
      <c r="C6" s="550"/>
      <c r="D6" s="550"/>
      <c r="E6" s="550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51" t="s">
        <v>315</v>
      </c>
      <c r="F8" s="553">
        <f>SUM(F4:F7)</f>
        <v>1281104.8799999999</v>
      </c>
    </row>
    <row r="9" spans="2:6" ht="16.5" thickBot="1" x14ac:dyDescent="0.3">
      <c r="B9" s="388"/>
      <c r="C9" s="381"/>
      <c r="D9" s="382"/>
      <c r="E9" s="552"/>
      <c r="F9" s="554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55" t="s">
        <v>318</v>
      </c>
      <c r="C13" s="556"/>
      <c r="D13" s="556"/>
      <c r="E13" s="556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55" t="s">
        <v>319</v>
      </c>
      <c r="C15" s="556"/>
      <c r="D15" s="556"/>
      <c r="E15" s="556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57" t="s">
        <v>315</v>
      </c>
      <c r="F17" s="559">
        <f>SUM(F13:F16)</f>
        <v>261497.74</v>
      </c>
    </row>
    <row r="18" spans="2:6" ht="16.5" thickBot="1" x14ac:dyDescent="0.3">
      <c r="B18" s="388"/>
      <c r="C18" s="381"/>
      <c r="D18" s="382"/>
      <c r="E18" s="558"/>
      <c r="F18" s="560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39" t="s">
        <v>321</v>
      </c>
      <c r="C22" s="540"/>
      <c r="D22" s="540"/>
      <c r="E22" s="540"/>
      <c r="F22" s="543">
        <v>12020</v>
      </c>
    </row>
    <row r="23" spans="2:6" ht="15.75" thickBot="1" x14ac:dyDescent="0.3">
      <c r="B23" s="541"/>
      <c r="C23" s="542"/>
      <c r="D23" s="542"/>
      <c r="E23" s="542"/>
      <c r="F23" s="544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8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8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76"/>
      <c r="C1" s="478" t="s">
        <v>208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25" ht="16.5" thickBot="1" x14ac:dyDescent="0.3">
      <c r="B2" s="477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0" t="s">
        <v>0</v>
      </c>
      <c r="C3" s="481"/>
      <c r="D3" s="10"/>
      <c r="E3" s="11"/>
      <c r="F3" s="11"/>
      <c r="H3" s="482" t="s">
        <v>26</v>
      </c>
      <c r="I3" s="482"/>
      <c r="K3" s="165"/>
      <c r="L3" s="13"/>
      <c r="M3" s="14"/>
      <c r="P3" s="50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83" t="s">
        <v>2</v>
      </c>
      <c r="F4" s="484"/>
      <c r="H4" s="485" t="s">
        <v>3</v>
      </c>
      <c r="I4" s="486"/>
      <c r="J4" s="19"/>
      <c r="K4" s="166"/>
      <c r="L4" s="20"/>
      <c r="M4" s="21" t="s">
        <v>4</v>
      </c>
      <c r="N4" s="22" t="s">
        <v>5</v>
      </c>
      <c r="P4" s="507"/>
      <c r="Q4" s="286" t="s">
        <v>209</v>
      </c>
      <c r="W4" s="489" t="s">
        <v>124</v>
      </c>
      <c r="X4" s="48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9"/>
      <c r="X5" s="48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9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9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95"/>
      <c r="X21" s="49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96"/>
      <c r="X23" s="49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96"/>
      <c r="X24" s="49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97"/>
      <c r="X25" s="49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97"/>
      <c r="X26" s="49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90"/>
      <c r="X27" s="491"/>
      <c r="Y27" s="49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91"/>
      <c r="X28" s="491"/>
      <c r="Y28" s="49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08">
        <f>SUM(M5:M35)</f>
        <v>321168.83</v>
      </c>
      <c r="N36" s="510">
        <f>SUM(N5:N35)</f>
        <v>467016</v>
      </c>
      <c r="O36" s="276"/>
      <c r="P36" s="277">
        <v>0</v>
      </c>
      <c r="Q36" s="51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09"/>
      <c r="N37" s="511"/>
      <c r="O37" s="276"/>
      <c r="P37" s="277">
        <v>0</v>
      </c>
      <c r="Q37" s="51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71911.59</v>
      </c>
      <c r="L52" s="498"/>
      <c r="M52" s="272"/>
      <c r="N52" s="272"/>
      <c r="P52" s="34"/>
      <c r="Q52" s="13"/>
    </row>
    <row r="53" spans="1:17" ht="16.5" thickBot="1" x14ac:dyDescent="0.3">
      <c r="D53" s="469" t="s">
        <v>12</v>
      </c>
      <c r="E53" s="469"/>
      <c r="F53" s="313">
        <f>F50-K52-C50</f>
        <v>-25952.549999999814</v>
      </c>
      <c r="I53" s="102"/>
      <c r="J53" s="103"/>
    </row>
    <row r="54" spans="1:17" ht="18.75" x14ac:dyDescent="0.3">
      <c r="D54" s="499" t="s">
        <v>95</v>
      </c>
      <c r="E54" s="499"/>
      <c r="F54" s="111">
        <v>-706888.38</v>
      </c>
      <c r="I54" s="470" t="s">
        <v>13</v>
      </c>
      <c r="J54" s="471"/>
      <c r="K54" s="472">
        <f>F56+F57+F58</f>
        <v>1308778.3500000003</v>
      </c>
      <c r="L54" s="472"/>
      <c r="M54" s="500" t="s">
        <v>211</v>
      </c>
      <c r="N54" s="501"/>
      <c r="O54" s="501"/>
      <c r="P54" s="501"/>
      <c r="Q54" s="502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03"/>
      <c r="N55" s="504"/>
      <c r="O55" s="504"/>
      <c r="P55" s="504"/>
      <c r="Q55" s="50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4">
        <f>-C4</f>
        <v>-567389.35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2" t="s">
        <v>18</v>
      </c>
      <c r="E58" s="453"/>
      <c r="F58" s="113">
        <v>2142307.62</v>
      </c>
      <c r="I58" s="454" t="s">
        <v>198</v>
      </c>
      <c r="J58" s="455"/>
      <c r="K58" s="456">
        <f>K54+K56</f>
        <v>741389.00000000035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1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1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6"/>
      <c r="C1" s="478" t="s">
        <v>208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25" ht="16.5" thickBot="1" x14ac:dyDescent="0.3">
      <c r="B2" s="477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0" t="s">
        <v>0</v>
      </c>
      <c r="C3" s="481"/>
      <c r="D3" s="10"/>
      <c r="E3" s="11"/>
      <c r="F3" s="11"/>
      <c r="H3" s="482" t="s">
        <v>26</v>
      </c>
      <c r="I3" s="482"/>
      <c r="K3" s="165"/>
      <c r="L3" s="13"/>
      <c r="M3" s="14"/>
      <c r="P3" s="506" t="s">
        <v>6</v>
      </c>
      <c r="R3" s="51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83" t="s">
        <v>2</v>
      </c>
      <c r="F4" s="484"/>
      <c r="H4" s="485" t="s">
        <v>3</v>
      </c>
      <c r="I4" s="486"/>
      <c r="J4" s="19"/>
      <c r="K4" s="166"/>
      <c r="L4" s="20"/>
      <c r="M4" s="21" t="s">
        <v>4</v>
      </c>
      <c r="N4" s="22" t="s">
        <v>5</v>
      </c>
      <c r="P4" s="507"/>
      <c r="Q4" s="323" t="s">
        <v>217</v>
      </c>
      <c r="R4" s="517"/>
      <c r="W4" s="489" t="s">
        <v>124</v>
      </c>
      <c r="X4" s="48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9"/>
      <c r="X5" s="48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9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9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95"/>
      <c r="X21" s="49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96"/>
      <c r="X23" s="49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96"/>
      <c r="X24" s="49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97"/>
      <c r="X25" s="49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97"/>
      <c r="X26" s="49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90"/>
      <c r="X27" s="491"/>
      <c r="Y27" s="49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91"/>
      <c r="X28" s="491"/>
      <c r="Y28" s="49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8">
        <f>SUM(M5:M35)</f>
        <v>1077791.3</v>
      </c>
      <c r="N36" s="510">
        <f>SUM(N5:N35)</f>
        <v>936398</v>
      </c>
      <c r="O36" s="276"/>
      <c r="P36" s="277">
        <v>0</v>
      </c>
      <c r="Q36" s="51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09"/>
      <c r="N37" s="511"/>
      <c r="O37" s="276"/>
      <c r="P37" s="277">
        <v>0</v>
      </c>
      <c r="Q37" s="51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90750.75</v>
      </c>
      <c r="L52" s="498"/>
      <c r="M52" s="272"/>
      <c r="N52" s="272"/>
      <c r="P52" s="34"/>
      <c r="Q52" s="13"/>
    </row>
    <row r="53" spans="1:17" ht="16.5" thickBot="1" x14ac:dyDescent="0.3">
      <c r="D53" s="469" t="s">
        <v>12</v>
      </c>
      <c r="E53" s="469"/>
      <c r="F53" s="313">
        <f>F50-K52-C50</f>
        <v>1739855.03</v>
      </c>
      <c r="I53" s="102"/>
      <c r="J53" s="103"/>
    </row>
    <row r="54" spans="1:17" ht="18.75" x14ac:dyDescent="0.3">
      <c r="D54" s="499" t="s">
        <v>95</v>
      </c>
      <c r="E54" s="499"/>
      <c r="F54" s="111">
        <v>-1567070.66</v>
      </c>
      <c r="I54" s="470" t="s">
        <v>13</v>
      </c>
      <c r="J54" s="471"/>
      <c r="K54" s="472">
        <f>F56+F57+F58</f>
        <v>703192.8600000001</v>
      </c>
      <c r="L54" s="472"/>
      <c r="M54" s="500" t="s">
        <v>211</v>
      </c>
      <c r="N54" s="501"/>
      <c r="O54" s="501"/>
      <c r="P54" s="501"/>
      <c r="Q54" s="502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03"/>
      <c r="N55" s="504"/>
      <c r="O55" s="504"/>
      <c r="P55" s="504"/>
      <c r="Q55" s="50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4">
        <f>-C4</f>
        <v>-567389.35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2" t="s">
        <v>18</v>
      </c>
      <c r="E58" s="453"/>
      <c r="F58" s="113">
        <v>754143.23</v>
      </c>
      <c r="I58" s="454" t="s">
        <v>198</v>
      </c>
      <c r="J58" s="455"/>
      <c r="K58" s="456">
        <f>K54+K56</f>
        <v>135803.51000000013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1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1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6"/>
      <c r="C1" s="518" t="s">
        <v>323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</row>
    <row r="2" spans="1:25" ht="16.5" thickBot="1" x14ac:dyDescent="0.3">
      <c r="B2" s="477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0" t="s">
        <v>0</v>
      </c>
      <c r="C3" s="481"/>
      <c r="D3" s="10"/>
      <c r="E3" s="11"/>
      <c r="F3" s="11"/>
      <c r="H3" s="482" t="s">
        <v>26</v>
      </c>
      <c r="I3" s="482"/>
      <c r="K3" s="165"/>
      <c r="L3" s="13"/>
      <c r="M3" s="14"/>
      <c r="P3" s="506" t="s">
        <v>6</v>
      </c>
      <c r="R3" s="51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83" t="s">
        <v>2</v>
      </c>
      <c r="F4" s="484"/>
      <c r="H4" s="485" t="s">
        <v>3</v>
      </c>
      <c r="I4" s="486"/>
      <c r="J4" s="19"/>
      <c r="K4" s="166"/>
      <c r="L4" s="20"/>
      <c r="M4" s="21" t="s">
        <v>4</v>
      </c>
      <c r="N4" s="22" t="s">
        <v>5</v>
      </c>
      <c r="P4" s="507"/>
      <c r="Q4" s="323" t="s">
        <v>217</v>
      </c>
      <c r="R4" s="517"/>
      <c r="W4" s="489" t="s">
        <v>124</v>
      </c>
      <c r="X4" s="48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9"/>
      <c r="X5" s="48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9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9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95"/>
      <c r="X21" s="49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96"/>
      <c r="X23" s="49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96"/>
      <c r="X24" s="49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97"/>
      <c r="X25" s="49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97"/>
      <c r="X26" s="49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90"/>
      <c r="X27" s="491"/>
      <c r="Y27" s="49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91"/>
      <c r="X28" s="491"/>
      <c r="Y28" s="49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08">
        <f>SUM(M5:M35)</f>
        <v>1818445.73</v>
      </c>
      <c r="N36" s="510">
        <f>SUM(N5:N35)</f>
        <v>739014</v>
      </c>
      <c r="O36" s="276"/>
      <c r="P36" s="277">
        <v>0</v>
      </c>
      <c r="Q36" s="51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09"/>
      <c r="N37" s="511"/>
      <c r="O37" s="276"/>
      <c r="P37" s="277">
        <v>0</v>
      </c>
      <c r="Q37" s="51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144994.20000000001</v>
      </c>
      <c r="L52" s="498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2135426.1199999996</v>
      </c>
      <c r="I53" s="102"/>
      <c r="J53" s="103"/>
    </row>
    <row r="54" spans="1:17" ht="18.75" x14ac:dyDescent="0.3">
      <c r="D54" s="499" t="s">
        <v>95</v>
      </c>
      <c r="E54" s="499"/>
      <c r="F54" s="111">
        <v>-1448401.2</v>
      </c>
      <c r="I54" s="470" t="s">
        <v>13</v>
      </c>
      <c r="J54" s="471"/>
      <c r="K54" s="472">
        <f>F56+F57+F58</f>
        <v>1082916.0699999996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4">
        <f>-C4</f>
        <v>-754143.23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2" t="s">
        <v>18</v>
      </c>
      <c r="E58" s="453"/>
      <c r="F58" s="113">
        <v>1149740.4099999999</v>
      </c>
      <c r="I58" s="454" t="s">
        <v>198</v>
      </c>
      <c r="J58" s="455"/>
      <c r="K58" s="456">
        <f>K54+K56</f>
        <v>328772.83999999962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20" t="s">
        <v>420</v>
      </c>
      <c r="C43" s="521"/>
      <c r="D43" s="521"/>
      <c r="E43" s="522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23"/>
      <c r="C44" s="524"/>
      <c r="D44" s="524"/>
      <c r="E44" s="525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26"/>
      <c r="C45" s="527"/>
      <c r="D45" s="527"/>
      <c r="E45" s="528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9" t="s">
        <v>421</v>
      </c>
      <c r="K48" s="530"/>
      <c r="L48" s="531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32"/>
      <c r="K49" s="533"/>
      <c r="L49" s="534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14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5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F19" workbookViewId="0">
      <selection activeCell="O32" sqref="O3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6"/>
      <c r="C1" s="518" t="s">
        <v>323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</row>
    <row r="2" spans="1:25" ht="16.5" thickBot="1" x14ac:dyDescent="0.3">
      <c r="B2" s="477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0" t="s">
        <v>0</v>
      </c>
      <c r="C3" s="481"/>
      <c r="D3" s="10"/>
      <c r="E3" s="11"/>
      <c r="F3" s="11"/>
      <c r="H3" s="482" t="s">
        <v>26</v>
      </c>
      <c r="I3" s="482"/>
      <c r="K3" s="165"/>
      <c r="L3" s="13"/>
      <c r="M3" s="14"/>
      <c r="P3" s="506" t="s">
        <v>6</v>
      </c>
      <c r="R3" s="51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83" t="s">
        <v>2</v>
      </c>
      <c r="F4" s="484"/>
      <c r="H4" s="485" t="s">
        <v>3</v>
      </c>
      <c r="I4" s="486"/>
      <c r="J4" s="19"/>
      <c r="K4" s="166"/>
      <c r="L4" s="20"/>
      <c r="M4" s="21" t="s">
        <v>4</v>
      </c>
      <c r="N4" s="22" t="s">
        <v>5</v>
      </c>
      <c r="P4" s="507"/>
      <c r="Q4" s="323" t="s">
        <v>217</v>
      </c>
      <c r="R4" s="517"/>
      <c r="W4" s="489" t="s">
        <v>124</v>
      </c>
      <c r="X4" s="48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89"/>
      <c r="X5" s="48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2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49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49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41">
        <v>-1515</v>
      </c>
      <c r="R21" s="407">
        <v>18072</v>
      </c>
      <c r="S21" s="147"/>
      <c r="W21" s="495"/>
      <c r="X21" s="49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496"/>
      <c r="X23" s="49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496"/>
      <c r="X24" s="49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497"/>
      <c r="X25" s="49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497"/>
      <c r="X26" s="49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490"/>
      <c r="X27" s="491"/>
      <c r="Y27" s="49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491"/>
      <c r="X28" s="491"/>
      <c r="Y28" s="49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3">
        <f>7491+411</f>
        <v>7902</v>
      </c>
      <c r="O29" s="446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8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3">
        <v>26626</v>
      </c>
      <c r="O30" s="447" t="s">
        <v>469</v>
      </c>
      <c r="P30" s="34">
        <f t="shared" si="0"/>
        <v>842352.21</v>
      </c>
      <c r="Q30" s="326">
        <v>0</v>
      </c>
      <c r="R30" s="445">
        <v>92514</v>
      </c>
      <c r="T30" s="448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443">
        <f>10137+26711</f>
        <v>36848</v>
      </c>
      <c r="O31" s="446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8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8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9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4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8">
        <f>SUM(M5:M35)</f>
        <v>2143864.4900000002</v>
      </c>
      <c r="N36" s="510">
        <f>SUM(N5:N35)</f>
        <v>791108</v>
      </c>
      <c r="O36" s="276"/>
      <c r="P36" s="277">
        <v>0</v>
      </c>
      <c r="Q36" s="53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09"/>
      <c r="N37" s="511"/>
      <c r="O37" s="276"/>
      <c r="P37" s="277">
        <v>0</v>
      </c>
      <c r="Q37" s="53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37">
        <f>M36+N36</f>
        <v>2934972.49</v>
      </c>
      <c r="N39" s="53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180192.62</v>
      </c>
      <c r="L52" s="498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2717217.48</v>
      </c>
      <c r="I53" s="102"/>
      <c r="J53" s="103"/>
    </row>
    <row r="54" spans="1:17" ht="18.75" x14ac:dyDescent="0.3">
      <c r="D54" s="499" t="s">
        <v>95</v>
      </c>
      <c r="E54" s="499"/>
      <c r="F54" s="111">
        <v>0</v>
      </c>
      <c r="I54" s="470" t="s">
        <v>13</v>
      </c>
      <c r="J54" s="471"/>
      <c r="K54" s="472">
        <f>F56+F57+F58</f>
        <v>4063498.9299999997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74">
        <f>-C4</f>
        <v>-1149740.4099999999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52" t="s">
        <v>18</v>
      </c>
      <c r="E58" s="453"/>
      <c r="F58" s="113">
        <v>1266568.45</v>
      </c>
      <c r="I58" s="454" t="s">
        <v>198</v>
      </c>
      <c r="J58" s="455"/>
      <c r="K58" s="456">
        <f>K54+K56</f>
        <v>2913758.5199999996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2022-03-15T21:49:49Z</dcterms:modified>
</cp:coreProperties>
</file>