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710" windowHeight="10305" firstSheet="8" activeTab="9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Hoja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<sst xmlns="http://schemas.openxmlformats.org/spreadsheetml/2006/main" count="538" uniqueCount="311">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</sst>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2" fillId="0" borderId="63" xfId="0" applyNumberFormat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16" fontId="27" fillId="0" borderId="25" xfId="0" applyNumberFormat="1" applyFont="1" applyFill="1" applyBorder="1" applyAlignment="1">
      <alignment horizontal="center" wrapText="1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01"/>
      <c r="C1" s="303" t="s">
        <v>28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18" ht="16.5" thickBot="1" x14ac:dyDescent="0.3">
      <c r="B2" s="302"/>
      <c r="C2" s="3"/>
      <c r="H2" s="5"/>
      <c r="I2" s="6"/>
      <c r="J2" s="7"/>
      <c r="L2" s="8"/>
      <c r="M2" s="6"/>
      <c r="N2" s="9"/>
    </row>
    <row r="3" spans="1:18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83">
        <f>SUM(M5:M39)</f>
        <v>1527030</v>
      </c>
      <c r="N40" s="285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84"/>
      <c r="N41" s="28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50143.28</v>
      </c>
      <c r="L53" s="290"/>
      <c r="M53" s="291">
        <f>N40+M40</f>
        <v>1577043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-1419082.77</v>
      </c>
      <c r="I55" s="295" t="s">
        <v>15</v>
      </c>
      <c r="J55" s="296"/>
      <c r="K55" s="297">
        <f>F57+F58+F59</f>
        <v>296963.46999999997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99">
        <f>-C4</f>
        <v>-221059.7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76" t="s">
        <v>20</v>
      </c>
      <c r="E59" s="277"/>
      <c r="F59" s="134">
        <v>154314.51999999999</v>
      </c>
      <c r="I59" s="278" t="s">
        <v>168</v>
      </c>
      <c r="J59" s="279"/>
      <c r="K59" s="280">
        <f>K55+K57</f>
        <v>75903.76999999996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15"/>
  <sheetViews>
    <sheetView tabSelected="1" topLeftCell="A7" workbookViewId="0">
      <selection activeCell="C33" sqref="C33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65">
        <v>44683</v>
      </c>
      <c r="B3" s="266" t="s">
        <v>281</v>
      </c>
      <c r="C3" s="267">
        <v>12615</v>
      </c>
      <c r="D3" s="268"/>
      <c r="E3" s="267"/>
      <c r="F3" s="158">
        <f>C3-E3</f>
        <v>12615</v>
      </c>
    </row>
    <row r="4" spans="1:7" ht="15.75" x14ac:dyDescent="0.25">
      <c r="A4" s="269">
        <v>44684</v>
      </c>
      <c r="B4" s="270" t="s">
        <v>282</v>
      </c>
      <c r="C4" s="132">
        <v>17596.349999999999</v>
      </c>
      <c r="D4" s="271"/>
      <c r="E4" s="132"/>
      <c r="F4" s="196">
        <f>C4-E4+F3</f>
        <v>30211.35</v>
      </c>
    </row>
    <row r="5" spans="1:7" s="35" customFormat="1" ht="15.75" x14ac:dyDescent="0.25">
      <c r="A5" s="269">
        <v>44684</v>
      </c>
      <c r="B5" s="270" t="s">
        <v>283</v>
      </c>
      <c r="C5" s="132">
        <v>74815.3</v>
      </c>
      <c r="D5" s="271"/>
      <c r="E5" s="132"/>
      <c r="F5" s="196">
        <f t="shared" ref="F5:F68" si="0">C5-E5+F4</f>
        <v>105026.65</v>
      </c>
    </row>
    <row r="6" spans="1:7" ht="18.75" x14ac:dyDescent="0.3">
      <c r="A6" s="269">
        <v>44684</v>
      </c>
      <c r="B6" s="270" t="s">
        <v>284</v>
      </c>
      <c r="C6" s="132">
        <v>41825.300000000003</v>
      </c>
      <c r="D6" s="271"/>
      <c r="E6" s="132"/>
      <c r="F6" s="196">
        <f t="shared" si="0"/>
        <v>146851.95000000001</v>
      </c>
      <c r="G6" s="162"/>
    </row>
    <row r="7" spans="1:7" ht="15.75" x14ac:dyDescent="0.25">
      <c r="A7" s="269">
        <v>44685</v>
      </c>
      <c r="B7" s="270" t="s">
        <v>285</v>
      </c>
      <c r="C7" s="132">
        <v>16650.34</v>
      </c>
      <c r="D7" s="271"/>
      <c r="E7" s="132"/>
      <c r="F7" s="196">
        <f t="shared" si="0"/>
        <v>163502.29</v>
      </c>
    </row>
    <row r="8" spans="1:7" ht="15.75" x14ac:dyDescent="0.25">
      <c r="A8" s="269">
        <v>44686</v>
      </c>
      <c r="B8" s="270" t="s">
        <v>286</v>
      </c>
      <c r="C8" s="132">
        <v>123347.09</v>
      </c>
      <c r="D8" s="271"/>
      <c r="E8" s="132"/>
      <c r="F8" s="196">
        <f t="shared" si="0"/>
        <v>286849.38</v>
      </c>
    </row>
    <row r="9" spans="1:7" ht="15.75" x14ac:dyDescent="0.25">
      <c r="A9" s="269">
        <v>44686</v>
      </c>
      <c r="B9" s="270" t="s">
        <v>287</v>
      </c>
      <c r="C9" s="132">
        <v>8068.6</v>
      </c>
      <c r="D9" s="271"/>
      <c r="E9" s="132"/>
      <c r="F9" s="196">
        <f t="shared" si="0"/>
        <v>294917.98</v>
      </c>
    </row>
    <row r="10" spans="1:7" ht="15.75" x14ac:dyDescent="0.25">
      <c r="A10" s="269">
        <v>44687</v>
      </c>
      <c r="B10" s="270" t="s">
        <v>288</v>
      </c>
      <c r="C10" s="132">
        <v>150685.6</v>
      </c>
      <c r="D10" s="271"/>
      <c r="E10" s="132"/>
      <c r="F10" s="196">
        <f t="shared" si="0"/>
        <v>445603.57999999996</v>
      </c>
    </row>
    <row r="11" spans="1:7" ht="15.75" x14ac:dyDescent="0.25">
      <c r="A11" s="269">
        <v>44687</v>
      </c>
      <c r="B11" s="270" t="s">
        <v>289</v>
      </c>
      <c r="C11" s="132">
        <v>7806</v>
      </c>
      <c r="D11" s="271"/>
      <c r="E11" s="132"/>
      <c r="F11" s="196">
        <f t="shared" si="0"/>
        <v>453409.57999999996</v>
      </c>
    </row>
    <row r="12" spans="1:7" ht="18.75" x14ac:dyDescent="0.3">
      <c r="A12" s="269">
        <v>44688</v>
      </c>
      <c r="B12" s="270" t="s">
        <v>290</v>
      </c>
      <c r="C12" s="132">
        <v>3240</v>
      </c>
      <c r="D12" s="271"/>
      <c r="E12" s="132"/>
      <c r="F12" s="196">
        <f t="shared" si="0"/>
        <v>456649.57999999996</v>
      </c>
      <c r="G12" s="162"/>
    </row>
    <row r="13" spans="1:7" ht="15.75" x14ac:dyDescent="0.25">
      <c r="A13" s="269">
        <v>44688</v>
      </c>
      <c r="B13" s="270" t="s">
        <v>291</v>
      </c>
      <c r="C13" s="132">
        <v>75100.639999999999</v>
      </c>
      <c r="D13" s="271"/>
      <c r="E13" s="132"/>
      <c r="F13" s="196">
        <f t="shared" si="0"/>
        <v>531750.22</v>
      </c>
    </row>
    <row r="14" spans="1:7" ht="15.75" x14ac:dyDescent="0.25">
      <c r="A14" s="269">
        <v>44690</v>
      </c>
      <c r="B14" s="270" t="s">
        <v>292</v>
      </c>
      <c r="C14" s="132">
        <v>119272.64</v>
      </c>
      <c r="D14" s="271"/>
      <c r="E14" s="132"/>
      <c r="F14" s="196">
        <f t="shared" si="0"/>
        <v>651022.86</v>
      </c>
    </row>
    <row r="15" spans="1:7" ht="15.75" x14ac:dyDescent="0.25">
      <c r="A15" s="269">
        <v>44690</v>
      </c>
      <c r="B15" s="270" t="s">
        <v>293</v>
      </c>
      <c r="C15" s="132">
        <v>1299.5999999999999</v>
      </c>
      <c r="D15" s="271"/>
      <c r="E15" s="132"/>
      <c r="F15" s="196">
        <f t="shared" si="0"/>
        <v>652322.46</v>
      </c>
    </row>
    <row r="16" spans="1:7" ht="15.75" x14ac:dyDescent="0.25">
      <c r="A16" s="269">
        <v>44690</v>
      </c>
      <c r="B16" s="270" t="s">
        <v>294</v>
      </c>
      <c r="C16" s="132">
        <v>259440</v>
      </c>
      <c r="D16" s="271"/>
      <c r="E16" s="132"/>
      <c r="F16" s="196">
        <f t="shared" si="0"/>
        <v>911762.46</v>
      </c>
    </row>
    <row r="17" spans="1:7" ht="15.75" x14ac:dyDescent="0.25">
      <c r="A17" s="269">
        <v>44692</v>
      </c>
      <c r="B17" s="270" t="s">
        <v>295</v>
      </c>
      <c r="C17" s="132">
        <v>111401.12</v>
      </c>
      <c r="D17" s="271"/>
      <c r="E17" s="132"/>
      <c r="F17" s="196">
        <f t="shared" si="0"/>
        <v>1023163.58</v>
      </c>
    </row>
    <row r="18" spans="1:7" ht="15.75" x14ac:dyDescent="0.25">
      <c r="A18" s="269">
        <v>44693</v>
      </c>
      <c r="B18" s="270" t="s">
        <v>296</v>
      </c>
      <c r="C18" s="132">
        <v>35804.199999999997</v>
      </c>
      <c r="D18" s="271"/>
      <c r="E18" s="132"/>
      <c r="F18" s="196">
        <f t="shared" si="0"/>
        <v>1058967.78</v>
      </c>
    </row>
    <row r="19" spans="1:7" ht="15.75" x14ac:dyDescent="0.25">
      <c r="A19" s="269">
        <v>44694</v>
      </c>
      <c r="B19" s="270" t="s">
        <v>297</v>
      </c>
      <c r="C19" s="132">
        <v>1607.16</v>
      </c>
      <c r="D19" s="271"/>
      <c r="E19" s="132"/>
      <c r="F19" s="196">
        <f t="shared" si="0"/>
        <v>1060574.94</v>
      </c>
    </row>
    <row r="20" spans="1:7" ht="15.75" x14ac:dyDescent="0.25">
      <c r="A20" s="269">
        <v>44694</v>
      </c>
      <c r="B20" s="270" t="s">
        <v>298</v>
      </c>
      <c r="C20" s="132">
        <v>110870.6</v>
      </c>
      <c r="D20" s="271"/>
      <c r="E20" s="132"/>
      <c r="F20" s="196">
        <f t="shared" si="0"/>
        <v>1171445.54</v>
      </c>
    </row>
    <row r="21" spans="1:7" ht="15.75" x14ac:dyDescent="0.25">
      <c r="A21" s="269">
        <v>44695</v>
      </c>
      <c r="B21" s="270" t="s">
        <v>299</v>
      </c>
      <c r="C21" s="132">
        <v>130766.36</v>
      </c>
      <c r="D21" s="271"/>
      <c r="E21" s="132"/>
      <c r="F21" s="196">
        <f t="shared" si="0"/>
        <v>1302211.9000000001</v>
      </c>
    </row>
    <row r="22" spans="1:7" ht="15.75" x14ac:dyDescent="0.25">
      <c r="A22" s="269">
        <v>44697</v>
      </c>
      <c r="B22" s="270" t="s">
        <v>300</v>
      </c>
      <c r="C22" s="132">
        <v>114866.53</v>
      </c>
      <c r="D22" s="271"/>
      <c r="E22" s="132"/>
      <c r="F22" s="196">
        <f t="shared" si="0"/>
        <v>1417078.4300000002</v>
      </c>
    </row>
    <row r="23" spans="1:7" ht="15.75" x14ac:dyDescent="0.25">
      <c r="A23" s="269">
        <v>44698</v>
      </c>
      <c r="B23" s="270" t="s">
        <v>301</v>
      </c>
      <c r="C23" s="132">
        <v>6227.2</v>
      </c>
      <c r="D23" s="271"/>
      <c r="E23" s="132"/>
      <c r="F23" s="196">
        <f t="shared" si="0"/>
        <v>1423305.6300000001</v>
      </c>
    </row>
    <row r="24" spans="1:7" ht="18.75" x14ac:dyDescent="0.3">
      <c r="A24" s="269">
        <v>44699</v>
      </c>
      <c r="B24" s="270" t="s">
        <v>302</v>
      </c>
      <c r="C24" s="132">
        <v>66522.98</v>
      </c>
      <c r="D24" s="271"/>
      <c r="E24" s="132"/>
      <c r="F24" s="196">
        <f t="shared" si="0"/>
        <v>1489828.61</v>
      </c>
      <c r="G24" s="162"/>
    </row>
    <row r="25" spans="1:7" ht="15.75" x14ac:dyDescent="0.25">
      <c r="A25" s="269">
        <v>44700</v>
      </c>
      <c r="B25" s="270" t="s">
        <v>303</v>
      </c>
      <c r="C25" s="132">
        <v>98570.79</v>
      </c>
      <c r="D25" s="271"/>
      <c r="E25" s="132"/>
      <c r="F25" s="196">
        <f t="shared" si="0"/>
        <v>1588399.4000000001</v>
      </c>
    </row>
    <row r="26" spans="1:7" ht="15.75" x14ac:dyDescent="0.25">
      <c r="A26" s="269">
        <v>44702</v>
      </c>
      <c r="B26" s="270" t="s">
        <v>304</v>
      </c>
      <c r="C26" s="132">
        <v>94991.4</v>
      </c>
      <c r="D26" s="271"/>
      <c r="E26" s="132"/>
      <c r="F26" s="196">
        <f t="shared" si="0"/>
        <v>1683390.8</v>
      </c>
    </row>
    <row r="27" spans="1:7" ht="15.75" x14ac:dyDescent="0.25">
      <c r="A27" s="269">
        <v>44702</v>
      </c>
      <c r="B27" s="270" t="s">
        <v>305</v>
      </c>
      <c r="C27" s="132">
        <v>39581.199999999997</v>
      </c>
      <c r="D27" s="271"/>
      <c r="E27" s="132"/>
      <c r="F27" s="196">
        <f t="shared" si="0"/>
        <v>1722972</v>
      </c>
    </row>
    <row r="28" spans="1:7" ht="15.75" x14ac:dyDescent="0.25">
      <c r="A28" s="269">
        <v>44702</v>
      </c>
      <c r="B28" s="270" t="s">
        <v>306</v>
      </c>
      <c r="C28" s="132">
        <v>83382</v>
      </c>
      <c r="D28" s="271"/>
      <c r="E28" s="132"/>
      <c r="F28" s="196">
        <f t="shared" si="0"/>
        <v>1806354</v>
      </c>
    </row>
    <row r="29" spans="1:7" ht="15.75" x14ac:dyDescent="0.25">
      <c r="A29" s="269">
        <v>44702</v>
      </c>
      <c r="B29" s="270" t="s">
        <v>307</v>
      </c>
      <c r="C29" s="132">
        <v>1534.4</v>
      </c>
      <c r="D29" s="271"/>
      <c r="E29" s="132"/>
      <c r="F29" s="196">
        <f t="shared" si="0"/>
        <v>1807888.4</v>
      </c>
    </row>
    <row r="30" spans="1:7" ht="15.75" x14ac:dyDescent="0.25">
      <c r="A30" s="269">
        <v>44704</v>
      </c>
      <c r="B30" s="270" t="s">
        <v>308</v>
      </c>
      <c r="C30" s="132">
        <v>58225.08</v>
      </c>
      <c r="D30" s="269"/>
      <c r="E30" s="132"/>
      <c r="F30" s="196">
        <f t="shared" si="0"/>
        <v>1866113.48</v>
      </c>
    </row>
    <row r="31" spans="1:7" ht="15.75" x14ac:dyDescent="0.25">
      <c r="A31" s="269">
        <v>44705</v>
      </c>
      <c r="B31" s="270" t="s">
        <v>309</v>
      </c>
      <c r="C31" s="132">
        <v>24879.42</v>
      </c>
      <c r="D31" s="271"/>
      <c r="E31" s="132"/>
      <c r="F31" s="196">
        <f t="shared" si="0"/>
        <v>1890992.9</v>
      </c>
    </row>
    <row r="32" spans="1:7" ht="18.75" x14ac:dyDescent="0.3">
      <c r="A32" s="269">
        <v>44705</v>
      </c>
      <c r="B32" s="270" t="s">
        <v>310</v>
      </c>
      <c r="C32" s="132">
        <v>480</v>
      </c>
      <c r="D32" s="271"/>
      <c r="E32" s="132"/>
      <c r="F32" s="196">
        <f t="shared" si="0"/>
        <v>1891472.9</v>
      </c>
      <c r="G32" s="162"/>
    </row>
    <row r="33" spans="1:6" ht="15.75" x14ac:dyDescent="0.25">
      <c r="A33" s="269"/>
      <c r="B33" s="270"/>
      <c r="C33" s="132"/>
      <c r="D33" s="271"/>
      <c r="E33" s="132"/>
      <c r="F33" s="196">
        <f t="shared" si="0"/>
        <v>1891472.9</v>
      </c>
    </row>
    <row r="34" spans="1:6" ht="15.75" x14ac:dyDescent="0.25">
      <c r="A34" s="269"/>
      <c r="B34" s="270"/>
      <c r="C34" s="132"/>
      <c r="D34" s="271"/>
      <c r="E34" s="132"/>
      <c r="F34" s="196">
        <f t="shared" si="0"/>
        <v>1891472.9</v>
      </c>
    </row>
    <row r="35" spans="1:6" ht="15.75" x14ac:dyDescent="0.25">
      <c r="A35" s="269"/>
      <c r="B35" s="270"/>
      <c r="C35" s="132"/>
      <c r="D35" s="271"/>
      <c r="E35" s="132"/>
      <c r="F35" s="196">
        <f t="shared" si="0"/>
        <v>1891472.9</v>
      </c>
    </row>
    <row r="36" spans="1:6" ht="15.75" x14ac:dyDescent="0.25">
      <c r="A36" s="269"/>
      <c r="B36" s="270"/>
      <c r="C36" s="132"/>
      <c r="D36" s="271"/>
      <c r="E36" s="132"/>
      <c r="F36" s="196">
        <f t="shared" si="0"/>
        <v>1891472.9</v>
      </c>
    </row>
    <row r="37" spans="1:6" ht="15.75" x14ac:dyDescent="0.25">
      <c r="A37" s="269"/>
      <c r="B37" s="270"/>
      <c r="C37" s="132"/>
      <c r="D37" s="271"/>
      <c r="E37" s="132"/>
      <c r="F37" s="196">
        <f t="shared" si="0"/>
        <v>1891472.9</v>
      </c>
    </row>
    <row r="38" spans="1:6" ht="15.75" x14ac:dyDescent="0.25">
      <c r="A38" s="269"/>
      <c r="B38" s="270"/>
      <c r="C38" s="132"/>
      <c r="D38" s="271"/>
      <c r="E38" s="132"/>
      <c r="F38" s="196">
        <f t="shared" si="0"/>
        <v>1891472.9</v>
      </c>
    </row>
    <row r="39" spans="1:6" ht="15.75" x14ac:dyDescent="0.25">
      <c r="A39" s="269"/>
      <c r="B39" s="270"/>
      <c r="C39" s="132"/>
      <c r="D39" s="271"/>
      <c r="E39" s="132"/>
      <c r="F39" s="196">
        <f t="shared" si="0"/>
        <v>1891472.9</v>
      </c>
    </row>
    <row r="40" spans="1:6" ht="15.75" x14ac:dyDescent="0.25">
      <c r="A40" s="269"/>
      <c r="B40" s="270"/>
      <c r="C40" s="132"/>
      <c r="D40" s="271"/>
      <c r="E40" s="86"/>
      <c r="F40" s="196">
        <f t="shared" si="0"/>
        <v>1891472.9</v>
      </c>
    </row>
    <row r="41" spans="1:6" ht="15.75" x14ac:dyDescent="0.25">
      <c r="A41" s="269"/>
      <c r="B41" s="270"/>
      <c r="C41" s="132"/>
      <c r="D41" s="271"/>
      <c r="E41" s="86"/>
      <c r="F41" s="196">
        <f t="shared" si="0"/>
        <v>1891472.9</v>
      </c>
    </row>
    <row r="42" spans="1:6" ht="15.75" x14ac:dyDescent="0.25">
      <c r="A42" s="271"/>
      <c r="B42" s="272"/>
      <c r="C42" s="86"/>
      <c r="D42" s="271"/>
      <c r="E42" s="86"/>
      <c r="F42" s="196">
        <f t="shared" si="0"/>
        <v>1891472.9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1891472.9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1891472.9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1891472.9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1891472.9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1891472.9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1891472.9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1891472.9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1891472.9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1891472.9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1891472.9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1891472.9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1891472.9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1891472.9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1891472.9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1891472.9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1891472.9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1891472.9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1891472.9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1891472.9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1891472.9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1891472.9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1891472.9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1891472.9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1891472.9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1891472.9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1891472.9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1891472.9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1891472.9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1891472.9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1891472.9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1891472.9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1891472.9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1891472.9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1891472.9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1891472.9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1891472.9</v>
      </c>
    </row>
    <row r="79" spans="1:6" ht="19.5" thickBot="1" x14ac:dyDescent="0.35">
      <c r="A79" s="212"/>
      <c r="B79" s="232"/>
      <c r="C79" s="251">
        <f>SUM(C3:C78)</f>
        <v>1891472.9</v>
      </c>
      <c r="D79" s="189"/>
      <c r="E79" s="178">
        <f>SUM(E3:E78)</f>
        <v>0</v>
      </c>
      <c r="F79" s="179">
        <f>F78</f>
        <v>1891472.9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2"/>
    </sheetView>
  </sheetViews>
  <sheetFormatPr baseColWidth="10" defaultRowHeight="15" x14ac:dyDescent="0.25"/>
  <sheetData/>
  <sortState ref="B7:C9">
    <sortCondition ref="B7:B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2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1"/>
      <c r="C1" s="303" t="s">
        <v>125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6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7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12">
        <f>SUM(M5:M39)</f>
        <v>1636108</v>
      </c>
      <c r="N40" s="285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84"/>
      <c r="N41" s="28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45634.280000000006</v>
      </c>
      <c r="L53" s="290"/>
      <c r="M53" s="291">
        <f>N40+M40</f>
        <v>1691783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-1631962.77</v>
      </c>
      <c r="I55" s="295" t="s">
        <v>15</v>
      </c>
      <c r="J55" s="296"/>
      <c r="K55" s="297">
        <f>F57+F58+F59</f>
        <v>238822.13999999996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99">
        <f>-C4</f>
        <v>-154314.51999999999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76" t="s">
        <v>20</v>
      </c>
      <c r="E59" s="277"/>
      <c r="F59" s="134">
        <v>184342.19</v>
      </c>
      <c r="I59" s="278" t="s">
        <v>168</v>
      </c>
      <c r="J59" s="279"/>
      <c r="K59" s="280">
        <f>K55+K57</f>
        <v>84507.619999999966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8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A13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01"/>
      <c r="C1" s="303" t="s">
        <v>135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83">
        <f>SUM(M5:M39)</f>
        <v>1793435</v>
      </c>
      <c r="N40" s="285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5" t="s">
        <v>190</v>
      </c>
      <c r="L41" s="75">
        <v>25678</v>
      </c>
      <c r="M41" s="284"/>
      <c r="N41" s="28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82963.709999999992</v>
      </c>
      <c r="L53" s="290"/>
      <c r="M53" s="291">
        <f>N40+M40</f>
        <v>1857430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-1848136.64</v>
      </c>
      <c r="I55" s="295" t="s">
        <v>15</v>
      </c>
      <c r="J55" s="296"/>
      <c r="K55" s="297">
        <f>F57+F58+F59</f>
        <v>203012.02000000014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-16405.34999999986</v>
      </c>
      <c r="H57" s="24"/>
      <c r="I57" s="129" t="s">
        <v>17</v>
      </c>
      <c r="J57" s="130"/>
      <c r="K57" s="299">
        <f>-C4</f>
        <v>-184342.19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44647</v>
      </c>
      <c r="D59" s="276" t="s">
        <v>20</v>
      </c>
      <c r="E59" s="277"/>
      <c r="F59" s="134">
        <v>219417.37</v>
      </c>
      <c r="I59" s="278" t="s">
        <v>226</v>
      </c>
      <c r="J59" s="279"/>
      <c r="K59" s="280">
        <f>K55+K57</f>
        <v>18669.830000000133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1">
        <v>44631</v>
      </c>
      <c r="E11" s="242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1">
        <v>44631</v>
      </c>
      <c r="E12" s="242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1">
        <v>44631</v>
      </c>
      <c r="E13" s="242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1">
        <v>44631</v>
      </c>
      <c r="E14" s="242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1">
        <v>44631</v>
      </c>
      <c r="E15" s="242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1">
        <v>44631</v>
      </c>
      <c r="E16" s="242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1">
        <v>44631</v>
      </c>
      <c r="E17" s="242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3">
        <v>44645</v>
      </c>
      <c r="E28" s="244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3">
        <v>44645</v>
      </c>
      <c r="E29" s="244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3">
        <v>44645</v>
      </c>
      <c r="E30" s="244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3">
        <v>44645</v>
      </c>
      <c r="E31" s="244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3">
        <v>44645</v>
      </c>
      <c r="E32" s="244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3">
        <v>44645</v>
      </c>
      <c r="E33" s="244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3">
        <v>44645</v>
      </c>
      <c r="E34" s="244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3">
        <v>44645</v>
      </c>
      <c r="E35" s="244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9">
        <v>44652</v>
      </c>
      <c r="E36" s="240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9">
        <v>44652</v>
      </c>
      <c r="E37" s="240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9">
        <v>44652</v>
      </c>
      <c r="E38" s="240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9">
        <v>44652</v>
      </c>
      <c r="E39" s="240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9">
        <v>44652</v>
      </c>
      <c r="E40" s="240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G19" workbookViewId="0">
      <selection activeCell="Q26" sqref="Q2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301"/>
      <c r="C1" s="303" t="s">
        <v>225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44676</v>
      </c>
      <c r="K40" s="247" t="s">
        <v>190</v>
      </c>
      <c r="L40" s="75">
        <v>30225</v>
      </c>
      <c r="M40" s="283">
        <f>SUM(M5:M39)</f>
        <v>2146671</v>
      </c>
      <c r="N40" s="285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60"/>
      <c r="G41" s="2"/>
      <c r="H41" s="261"/>
      <c r="I41" s="88"/>
      <c r="J41" s="73"/>
      <c r="K41" s="246"/>
      <c r="L41" s="75"/>
      <c r="M41" s="284"/>
      <c r="N41" s="286"/>
      <c r="P41" s="34"/>
      <c r="Q41" s="9"/>
    </row>
    <row r="42" spans="1:18" ht="18" thickBot="1" x14ac:dyDescent="0.35">
      <c r="A42" s="24"/>
      <c r="B42" s="159"/>
      <c r="C42" s="86"/>
      <c r="D42" s="84"/>
      <c r="E42" s="263"/>
      <c r="F42" s="246"/>
      <c r="G42" s="262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3"/>
      <c r="F43" s="246"/>
      <c r="G43" s="262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3"/>
      <c r="F44" s="246"/>
      <c r="G44" s="262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3"/>
      <c r="F45" s="246"/>
      <c r="G45" s="262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4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5682</v>
      </c>
      <c r="J51" s="112"/>
      <c r="K51" s="113" t="s">
        <v>11</v>
      </c>
      <c r="L51" s="114">
        <f>SUM(L5:L50)</f>
        <v>80442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86124</v>
      </c>
      <c r="L53" s="290"/>
      <c r="M53" s="291">
        <f>N40+M40</f>
        <v>2215261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2185028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-2227493.48</v>
      </c>
      <c r="I55" s="295" t="s">
        <v>15</v>
      </c>
      <c r="J55" s="296"/>
      <c r="K55" s="297">
        <f>F57+F58+F59</f>
        <v>266670.11000000004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-42465.479999999981</v>
      </c>
      <c r="H57" s="24"/>
      <c r="I57" s="129" t="s">
        <v>17</v>
      </c>
      <c r="J57" s="130"/>
      <c r="K57" s="299">
        <f>-C4</f>
        <v>-219417.37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76" t="s">
        <v>20</v>
      </c>
      <c r="E59" s="277"/>
      <c r="F59" s="134">
        <v>297874.59000000003</v>
      </c>
      <c r="I59" s="278"/>
      <c r="J59" s="279"/>
      <c r="K59" s="280">
        <f>K55+K57</f>
        <v>47252.740000000049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B84" sqref="B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2">
        <v>44679</v>
      </c>
      <c r="B3" s="253" t="s">
        <v>237</v>
      </c>
      <c r="C3" s="254">
        <v>38714.910000000003</v>
      </c>
      <c r="D3" s="239">
        <v>44652</v>
      </c>
      <c r="E3" s="255">
        <v>38714.910000000003</v>
      </c>
      <c r="F3" s="158">
        <f>C3-E3</f>
        <v>0</v>
      </c>
    </row>
    <row r="4" spans="1:7" ht="15.75" x14ac:dyDescent="0.25">
      <c r="A4" s="252">
        <v>44679</v>
      </c>
      <c r="B4" s="253" t="s">
        <v>238</v>
      </c>
      <c r="C4" s="254">
        <v>7324.6</v>
      </c>
      <c r="D4" s="239">
        <v>44652</v>
      </c>
      <c r="E4" s="255">
        <v>7324.6</v>
      </c>
      <c r="F4" s="196">
        <f>C4-E4+F3</f>
        <v>0</v>
      </c>
    </row>
    <row r="5" spans="1:7" s="35" customFormat="1" ht="15.75" x14ac:dyDescent="0.25">
      <c r="A5" s="252">
        <v>44680</v>
      </c>
      <c r="B5" s="253" t="s">
        <v>239</v>
      </c>
      <c r="C5" s="254">
        <v>794.4</v>
      </c>
      <c r="D5" s="239">
        <v>44652</v>
      </c>
      <c r="E5" s="255">
        <v>794.4</v>
      </c>
      <c r="F5" s="196">
        <f t="shared" ref="F5:F47" si="0">C5-E5+F4</f>
        <v>0</v>
      </c>
    </row>
    <row r="6" spans="1:7" ht="18.75" x14ac:dyDescent="0.3">
      <c r="A6" s="252">
        <v>44681</v>
      </c>
      <c r="B6" s="253" t="s">
        <v>240</v>
      </c>
      <c r="C6" s="254">
        <v>112563.39</v>
      </c>
      <c r="D6" s="239">
        <v>44652</v>
      </c>
      <c r="E6" s="255">
        <v>112563.39</v>
      </c>
      <c r="F6" s="196">
        <f t="shared" si="0"/>
        <v>0</v>
      </c>
      <c r="G6" s="162"/>
    </row>
    <row r="7" spans="1:7" ht="15.75" x14ac:dyDescent="0.25">
      <c r="A7" s="252">
        <v>44681</v>
      </c>
      <c r="B7" s="253" t="s">
        <v>241</v>
      </c>
      <c r="C7" s="254">
        <v>1341.6</v>
      </c>
      <c r="D7" s="239">
        <v>44652</v>
      </c>
      <c r="E7" s="255">
        <v>1341.6</v>
      </c>
      <c r="F7" s="196">
        <f t="shared" si="0"/>
        <v>0</v>
      </c>
    </row>
    <row r="8" spans="1:7" ht="15.75" x14ac:dyDescent="0.25">
      <c r="A8" s="249">
        <v>44652</v>
      </c>
      <c r="B8" s="248" t="s">
        <v>242</v>
      </c>
      <c r="C8" s="115">
        <v>109475.36</v>
      </c>
      <c r="D8" s="239">
        <v>44652</v>
      </c>
      <c r="E8" s="256">
        <v>109475.36</v>
      </c>
      <c r="F8" s="196">
        <f t="shared" si="0"/>
        <v>0</v>
      </c>
    </row>
    <row r="9" spans="1:7" ht="15.75" x14ac:dyDescent="0.25">
      <c r="A9" s="249">
        <v>44653</v>
      </c>
      <c r="B9" s="248" t="s">
        <v>243</v>
      </c>
      <c r="C9" s="115">
        <v>93380.9</v>
      </c>
      <c r="D9" s="241">
        <v>44659</v>
      </c>
      <c r="E9" s="259">
        <v>93380.9</v>
      </c>
      <c r="F9" s="196">
        <f t="shared" si="0"/>
        <v>0</v>
      </c>
    </row>
    <row r="10" spans="1:7" ht="15.75" x14ac:dyDescent="0.25">
      <c r="A10" s="249">
        <v>44655</v>
      </c>
      <c r="B10" s="248" t="s">
        <v>244</v>
      </c>
      <c r="C10" s="115">
        <v>90010.89</v>
      </c>
      <c r="D10" s="241">
        <v>44659</v>
      </c>
      <c r="E10" s="259">
        <v>90010.89</v>
      </c>
      <c r="F10" s="196">
        <f t="shared" si="0"/>
        <v>0</v>
      </c>
    </row>
    <row r="11" spans="1:7" ht="15.75" x14ac:dyDescent="0.25">
      <c r="A11" s="249">
        <v>44656</v>
      </c>
      <c r="B11" s="248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9">
        <v>44656</v>
      </c>
      <c r="B12" s="248" t="s">
        <v>246</v>
      </c>
      <c r="C12" s="115">
        <v>20042.650000000001</v>
      </c>
      <c r="D12" s="241">
        <v>44659</v>
      </c>
      <c r="E12" s="259">
        <v>20042.650000000001</v>
      </c>
      <c r="F12" s="196">
        <f t="shared" si="0"/>
        <v>0</v>
      </c>
      <c r="G12" s="162"/>
    </row>
    <row r="13" spans="1:7" ht="15.75" x14ac:dyDescent="0.25">
      <c r="A13" s="249">
        <v>44657</v>
      </c>
      <c r="B13" s="248" t="s">
        <v>247</v>
      </c>
      <c r="C13" s="115">
        <v>91542.2</v>
      </c>
      <c r="D13" s="241">
        <v>44659</v>
      </c>
      <c r="E13" s="259">
        <v>91542.2</v>
      </c>
      <c r="F13" s="196">
        <f t="shared" si="0"/>
        <v>0</v>
      </c>
    </row>
    <row r="14" spans="1:7" ht="15.75" x14ac:dyDescent="0.25">
      <c r="A14" s="249">
        <v>44658</v>
      </c>
      <c r="B14" s="248" t="s">
        <v>248</v>
      </c>
      <c r="C14" s="115">
        <v>98059.12</v>
      </c>
      <c r="D14" s="241">
        <v>44659</v>
      </c>
      <c r="E14" s="259">
        <v>98059.12</v>
      </c>
      <c r="F14" s="196">
        <f t="shared" si="0"/>
        <v>0</v>
      </c>
    </row>
    <row r="15" spans="1:7" ht="15.75" x14ac:dyDescent="0.25">
      <c r="A15" s="249">
        <v>44659</v>
      </c>
      <c r="B15" s="248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9">
        <v>44660</v>
      </c>
      <c r="B16" s="248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9">
        <v>44660</v>
      </c>
      <c r="B17" s="248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9">
        <v>44660</v>
      </c>
      <c r="B18" s="248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9">
        <v>44662</v>
      </c>
      <c r="B19" s="248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9">
        <v>44663</v>
      </c>
      <c r="B20" s="248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9">
        <v>44664</v>
      </c>
      <c r="B21" s="248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9">
        <v>44665</v>
      </c>
      <c r="B22" s="248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9">
        <v>44665</v>
      </c>
      <c r="B23" s="248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9">
        <v>44667</v>
      </c>
      <c r="B24" s="248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9">
        <v>44668</v>
      </c>
      <c r="B25" s="248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9">
        <v>44669</v>
      </c>
      <c r="B26" s="248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9">
        <v>44670</v>
      </c>
      <c r="B27" s="248" t="s">
        <v>261</v>
      </c>
      <c r="C27" s="115">
        <v>19804.8</v>
      </c>
      <c r="D27" s="257">
        <v>44673</v>
      </c>
      <c r="E27" s="258">
        <v>19804.8</v>
      </c>
      <c r="F27" s="196">
        <f t="shared" si="0"/>
        <v>0</v>
      </c>
    </row>
    <row r="28" spans="1:7" ht="15.75" x14ac:dyDescent="0.25">
      <c r="A28" s="249">
        <v>44671</v>
      </c>
      <c r="B28" s="248" t="s">
        <v>262</v>
      </c>
      <c r="C28" s="115">
        <v>97519.7</v>
      </c>
      <c r="D28" s="257">
        <v>44673</v>
      </c>
      <c r="E28" s="258">
        <v>97519.7</v>
      </c>
      <c r="F28" s="196">
        <f t="shared" si="0"/>
        <v>0</v>
      </c>
    </row>
    <row r="29" spans="1:7" ht="15.75" x14ac:dyDescent="0.25">
      <c r="A29" s="249">
        <v>44672</v>
      </c>
      <c r="B29" s="248" t="s">
        <v>263</v>
      </c>
      <c r="C29" s="115">
        <v>108559.18</v>
      </c>
      <c r="D29" s="257">
        <v>44673</v>
      </c>
      <c r="E29" s="258">
        <v>108559.18</v>
      </c>
      <c r="F29" s="196">
        <f t="shared" si="0"/>
        <v>0</v>
      </c>
    </row>
    <row r="30" spans="1:7" ht="15.75" x14ac:dyDescent="0.25">
      <c r="A30" s="249">
        <v>44673</v>
      </c>
      <c r="B30" s="248" t="s">
        <v>264</v>
      </c>
      <c r="C30" s="115">
        <v>0</v>
      </c>
      <c r="D30" s="250" t="s">
        <v>122</v>
      </c>
      <c r="E30" s="115">
        <v>0</v>
      </c>
      <c r="F30" s="196">
        <f t="shared" si="0"/>
        <v>0</v>
      </c>
    </row>
    <row r="31" spans="1:7" ht="15.75" x14ac:dyDescent="0.25">
      <c r="A31" s="249">
        <v>44673</v>
      </c>
      <c r="B31" s="248" t="s">
        <v>265</v>
      </c>
      <c r="C31" s="115">
        <v>90834.65</v>
      </c>
      <c r="D31" s="257">
        <v>44673</v>
      </c>
      <c r="E31" s="258">
        <v>90834.65</v>
      </c>
      <c r="F31" s="196">
        <f t="shared" si="0"/>
        <v>0</v>
      </c>
    </row>
    <row r="32" spans="1:7" ht="18.75" x14ac:dyDescent="0.3">
      <c r="A32" s="249">
        <v>44673</v>
      </c>
      <c r="B32" s="248" t="s">
        <v>266</v>
      </c>
      <c r="C32" s="115">
        <v>6798</v>
      </c>
      <c r="D32" s="257">
        <v>44673</v>
      </c>
      <c r="E32" s="258">
        <v>6798</v>
      </c>
      <c r="F32" s="196">
        <f t="shared" si="0"/>
        <v>0</v>
      </c>
      <c r="G32" s="162"/>
    </row>
    <row r="33" spans="1:6" ht="15.75" x14ac:dyDescent="0.25">
      <c r="A33" s="249">
        <v>44674</v>
      </c>
      <c r="B33" s="248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9">
        <v>44676</v>
      </c>
      <c r="B34" s="248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9">
        <v>44677</v>
      </c>
      <c r="B35" s="248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9">
        <v>44678</v>
      </c>
      <c r="B36" s="248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9">
        <v>44679</v>
      </c>
      <c r="B37" s="248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9">
        <v>44679</v>
      </c>
      <c r="B38" s="248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9">
        <v>44680</v>
      </c>
      <c r="B39" s="248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9" t="s">
        <v>274</v>
      </c>
      <c r="B40" s="248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9" t="s">
        <v>274</v>
      </c>
      <c r="B41" s="248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1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topLeftCell="J3" zoomScale="115" zoomScaleNormal="115" workbookViewId="0">
      <selection activeCell="P12" sqref="P12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301"/>
      <c r="C1" s="303" t="s">
        <v>277</v>
      </c>
      <c r="D1" s="304"/>
      <c r="E1" s="304"/>
      <c r="F1" s="304"/>
      <c r="G1" s="304"/>
      <c r="H1" s="304"/>
      <c r="I1" s="304"/>
      <c r="J1" s="304"/>
      <c r="K1" s="304"/>
      <c r="L1" s="304"/>
      <c r="M1" s="304"/>
    </row>
    <row r="2" spans="1:21" ht="16.5" thickBot="1" x14ac:dyDescent="0.3">
      <c r="B2" s="30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05" t="s">
        <v>0</v>
      </c>
      <c r="C3" s="306"/>
      <c r="D3" s="10"/>
      <c r="E3" s="11"/>
      <c r="F3" s="11"/>
      <c r="H3" s="307" t="s">
        <v>1</v>
      </c>
      <c r="I3" s="307"/>
      <c r="K3" s="13"/>
      <c r="L3" s="13"/>
      <c r="M3" s="14"/>
      <c r="R3" s="274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08" t="s">
        <v>3</v>
      </c>
      <c r="F4" s="309"/>
      <c r="H4" s="310" t="s">
        <v>4</v>
      </c>
      <c r="I4" s="311"/>
      <c r="J4" s="19"/>
      <c r="K4" s="20"/>
      <c r="L4" s="21"/>
      <c r="M4" s="22" t="s">
        <v>5</v>
      </c>
      <c r="N4" s="23" t="s">
        <v>6</v>
      </c>
      <c r="P4" s="281" t="s">
        <v>7</v>
      </c>
      <c r="Q4" s="282"/>
      <c r="R4" s="275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9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/>
      <c r="G22" s="2"/>
      <c r="H22" s="30">
        <v>44700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0</v>
      </c>
      <c r="D23" s="36"/>
      <c r="E23" s="28">
        <v>44701</v>
      </c>
      <c r="F23" s="29"/>
      <c r="G23" s="2"/>
      <c r="H23" s="30">
        <v>44701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0</v>
      </c>
      <c r="D24" s="41"/>
      <c r="E24" s="28">
        <v>44702</v>
      </c>
      <c r="F24" s="29"/>
      <c r="G24" s="2"/>
      <c r="H24" s="30">
        <v>44702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/>
      <c r="G25" s="2"/>
      <c r="H25" s="30">
        <v>44703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/>
      <c r="G26" s="2"/>
      <c r="H26" s="30">
        <v>44704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0</v>
      </c>
      <c r="D27" s="41"/>
      <c r="E27" s="28">
        <v>44705</v>
      </c>
      <c r="F27" s="29"/>
      <c r="G27" s="2"/>
      <c r="H27" s="30">
        <v>44705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/>
      <c r="G28" s="2"/>
      <c r="H28" s="30">
        <v>44706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0</v>
      </c>
      <c r="D29" s="71"/>
      <c r="E29" s="28">
        <v>44707</v>
      </c>
      <c r="F29" s="29"/>
      <c r="G29" s="2"/>
      <c r="H29" s="30">
        <v>44707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0</v>
      </c>
      <c r="D30" s="71"/>
      <c r="E30" s="28">
        <v>44708</v>
      </c>
      <c r="F30" s="29"/>
      <c r="G30" s="2"/>
      <c r="H30" s="30">
        <v>44708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/>
      <c r="G31" s="2"/>
      <c r="H31" s="30">
        <v>44709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/>
      <c r="G32" s="2"/>
      <c r="H32" s="30">
        <v>44710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32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32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273"/>
      <c r="L40" s="75"/>
      <c r="M40" s="283">
        <f>SUM(M5:M39)</f>
        <v>1303681</v>
      </c>
      <c r="N40" s="285">
        <f>SUM(N5:N39)</f>
        <v>37417</v>
      </c>
      <c r="P40" s="34">
        <f>SUM(P5:P39)</f>
        <v>1403650</v>
      </c>
      <c r="Q40" s="13">
        <f t="shared" si="1"/>
        <v>1403650</v>
      </c>
    </row>
    <row r="41" spans="1:18" ht="18" thickBot="1" x14ac:dyDescent="0.35">
      <c r="A41" s="24"/>
      <c r="B41" s="25"/>
      <c r="C41" s="86"/>
      <c r="D41" s="84"/>
      <c r="E41" s="28"/>
      <c r="F41" s="260"/>
      <c r="G41" s="2"/>
      <c r="H41" s="261"/>
      <c r="I41" s="88"/>
      <c r="J41" s="73"/>
      <c r="K41" s="246"/>
      <c r="L41" s="75"/>
      <c r="M41" s="284"/>
      <c r="N41" s="286"/>
      <c r="P41" s="34"/>
      <c r="Q41" s="9"/>
    </row>
    <row r="42" spans="1:18" ht="18" thickBot="1" x14ac:dyDescent="0.35">
      <c r="A42" s="24"/>
      <c r="B42" s="159"/>
      <c r="C42" s="86"/>
      <c r="D42" s="84"/>
      <c r="E42" s="263"/>
      <c r="F42" s="246"/>
      <c r="G42" s="262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3"/>
      <c r="F43" s="246"/>
      <c r="G43" s="262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3"/>
      <c r="F44" s="246"/>
      <c r="G44" s="262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3"/>
      <c r="F45" s="246"/>
      <c r="G45" s="262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4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39247</v>
      </c>
      <c r="D51" s="107"/>
      <c r="E51" s="108" t="s">
        <v>9</v>
      </c>
      <c r="F51" s="109">
        <f>SUM(F5:F50)</f>
        <v>1392186</v>
      </c>
      <c r="G51" s="107"/>
      <c r="H51" s="110" t="s">
        <v>10</v>
      </c>
      <c r="I51" s="111">
        <f>SUM(I5:I50)</f>
        <v>1688</v>
      </c>
      <c r="J51" s="112"/>
      <c r="K51" s="113" t="s">
        <v>11</v>
      </c>
      <c r="L51" s="114">
        <f>SUM(L5:L50)</f>
        <v>21617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7" t="s">
        <v>12</v>
      </c>
      <c r="I53" s="288"/>
      <c r="J53" s="119"/>
      <c r="K53" s="289">
        <f>I51+L51</f>
        <v>23305</v>
      </c>
      <c r="L53" s="290"/>
      <c r="M53" s="291">
        <f>N40+M40</f>
        <v>1341098</v>
      </c>
      <c r="N53" s="292"/>
      <c r="P53" s="34"/>
      <c r="Q53" s="9"/>
    </row>
    <row r="54" spans="1:17" ht="15.75" x14ac:dyDescent="0.25">
      <c r="D54" s="293" t="s">
        <v>13</v>
      </c>
      <c r="E54" s="293"/>
      <c r="F54" s="120">
        <f>F51-K53-C51</f>
        <v>1329634</v>
      </c>
      <c r="I54" s="121"/>
      <c r="J54" s="122"/>
      <c r="P54" s="34"/>
      <c r="Q54" s="9"/>
    </row>
    <row r="55" spans="1:17" ht="18.75" x14ac:dyDescent="0.3">
      <c r="D55" s="294" t="s">
        <v>14</v>
      </c>
      <c r="E55" s="294"/>
      <c r="F55" s="115">
        <v>0</v>
      </c>
      <c r="I55" s="295" t="s">
        <v>15</v>
      </c>
      <c r="J55" s="296"/>
      <c r="K55" s="297">
        <f>F57+F58+F59</f>
        <v>1329634</v>
      </c>
      <c r="L55" s="29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1329634</v>
      </c>
      <c r="H57" s="24"/>
      <c r="I57" s="129" t="s">
        <v>17</v>
      </c>
      <c r="J57" s="130"/>
      <c r="K57" s="299">
        <f>-C4</f>
        <v>-297874.59000000003</v>
      </c>
      <c r="L57" s="30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76" t="s">
        <v>20</v>
      </c>
      <c r="E59" s="277"/>
      <c r="F59" s="134">
        <v>0</v>
      </c>
      <c r="I59" s="278"/>
      <c r="J59" s="279"/>
      <c r="K59" s="280">
        <f>K55+K57</f>
        <v>1031759.4099999999</v>
      </c>
      <c r="L59" s="28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2022-05-25T14:30:40Z</dcterms:modified>
</cp:coreProperties>
</file>