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W82" i="14" l="1"/>
  <c r="O81" i="14"/>
  <c r="Q82" i="14" s="1"/>
  <c r="P80" i="14"/>
  <c r="R80" i="14" s="1"/>
  <c r="W80" i="14" s="1"/>
  <c r="P79" i="14"/>
  <c r="R79" i="14" s="1"/>
  <c r="W79" i="14" s="1"/>
  <c r="P78" i="14"/>
  <c r="R78" i="14" s="1"/>
  <c r="W78" i="14" s="1"/>
  <c r="R77" i="14"/>
  <c r="W77" i="14" s="1"/>
  <c r="P77" i="14"/>
  <c r="R76" i="14"/>
  <c r="W76" i="14" s="1"/>
  <c r="P76" i="14"/>
  <c r="P75" i="14"/>
  <c r="R75" i="14" s="1"/>
  <c r="W75" i="14" s="1"/>
  <c r="P74" i="14"/>
  <c r="R74" i="14" s="1"/>
  <c r="W74" i="14" s="1"/>
  <c r="R73" i="14"/>
  <c r="W73" i="14" s="1"/>
  <c r="P73" i="14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R68" i="14"/>
  <c r="W68" i="14" s="1"/>
  <c r="P68" i="14"/>
  <c r="P67" i="14"/>
  <c r="R67" i="14" s="1"/>
  <c r="W67" i="14" s="1"/>
  <c r="P66" i="14"/>
  <c r="R66" i="14" s="1"/>
  <c r="W66" i="14" s="1"/>
  <c r="R65" i="14"/>
  <c r="W65" i="14" s="1"/>
  <c r="P65" i="14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R37" i="14"/>
  <c r="W37" i="14" s="1"/>
  <c r="P37" i="14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R25" i="14"/>
  <c r="W25" i="14" s="1"/>
  <c r="P25" i="14"/>
  <c r="P24" i="14"/>
  <c r="R24" i="14" s="1"/>
  <c r="W24" i="14" s="1"/>
  <c r="P23" i="14"/>
  <c r="R23" i="14" s="1"/>
  <c r="W23" i="14" s="1"/>
  <c r="W22" i="14"/>
  <c r="P22" i="14"/>
  <c r="R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R17" i="14"/>
  <c r="W17" i="14" s="1"/>
  <c r="P17" i="14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R9" i="14"/>
  <c r="W9" i="14" s="1"/>
  <c r="P9" i="14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W68" i="188"/>
  <c r="P68" i="188"/>
  <c r="R68" i="188" s="1"/>
  <c r="R67" i="188"/>
  <c r="W67" i="188" s="1"/>
  <c r="P67" i="188"/>
  <c r="R66" i="188"/>
  <c r="W66" i="188" s="1"/>
  <c r="P66" i="188"/>
  <c r="P65" i="188"/>
  <c r="R65" i="188" s="1"/>
  <c r="W65" i="188" s="1"/>
  <c r="P64" i="188"/>
  <c r="R64" i="188" s="1"/>
  <c r="W64" i="188" s="1"/>
  <c r="R63" i="188"/>
  <c r="W63" i="188" s="1"/>
  <c r="P63" i="188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R58" i="188"/>
  <c r="W58" i="188" s="1"/>
  <c r="P58" i="188"/>
  <c r="P57" i="188"/>
  <c r="R57" i="188" s="1"/>
  <c r="W57" i="188" s="1"/>
  <c r="P56" i="188"/>
  <c r="R56" i="188" s="1"/>
  <c r="W56" i="188" s="1"/>
  <c r="R55" i="188"/>
  <c r="W55" i="188" s="1"/>
  <c r="P55" i="188"/>
  <c r="R54" i="188"/>
  <c r="W54" i="188" s="1"/>
  <c r="P54" i="188"/>
  <c r="P53" i="188"/>
  <c r="R53" i="188" s="1"/>
  <c r="W53" i="188" s="1"/>
  <c r="W52" i="188"/>
  <c r="P52" i="188"/>
  <c r="R52" i="188" s="1"/>
  <c r="R51" i="188"/>
  <c r="W51" i="188" s="1"/>
  <c r="P51" i="188"/>
  <c r="R50" i="188"/>
  <c r="W50" i="188" s="1"/>
  <c r="P50" i="188"/>
  <c r="P49" i="188"/>
  <c r="R49" i="188" s="1"/>
  <c r="W49" i="188" s="1"/>
  <c r="P48" i="188"/>
  <c r="R48" i="188" s="1"/>
  <c r="W48" i="188" s="1"/>
  <c r="R47" i="188"/>
  <c r="W47" i="188" s="1"/>
  <c r="P47" i="188"/>
  <c r="R46" i="188"/>
  <c r="W46" i="188" s="1"/>
  <c r="P46" i="188"/>
  <c r="P45" i="188"/>
  <c r="R45" i="188" s="1"/>
  <c r="W45" i="188" s="1"/>
  <c r="P44" i="188"/>
  <c r="R44" i="188" s="1"/>
  <c r="W44" i="188" s="1"/>
  <c r="R43" i="188"/>
  <c r="W43" i="188" s="1"/>
  <c r="P43" i="188"/>
  <c r="R42" i="188"/>
  <c r="W42" i="188" s="1"/>
  <c r="P42" i="188"/>
  <c r="P41" i="188"/>
  <c r="R41" i="188" s="1"/>
  <c r="W41" i="188" s="1"/>
  <c r="P40" i="188"/>
  <c r="R40" i="188" s="1"/>
  <c r="W40" i="188" s="1"/>
  <c r="R39" i="188"/>
  <c r="W39" i="188" s="1"/>
  <c r="P39" i="188"/>
  <c r="R38" i="188"/>
  <c r="W38" i="188" s="1"/>
  <c r="P38" i="188"/>
  <c r="P37" i="188"/>
  <c r="R37" i="188" s="1"/>
  <c r="W37" i="188" s="1"/>
  <c r="W36" i="188"/>
  <c r="P36" i="188"/>
  <c r="R36" i="188" s="1"/>
  <c r="R35" i="188"/>
  <c r="W35" i="188" s="1"/>
  <c r="P35" i="188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R30" i="188"/>
  <c r="W30" i="188" s="1"/>
  <c r="P30" i="188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F69" i="188"/>
  <c r="D69" i="188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F63" i="188"/>
  <c r="K63" i="188" s="1"/>
  <c r="D63" i="188"/>
  <c r="F62" i="188"/>
  <c r="K62" i="188" s="1"/>
  <c r="D62" i="188"/>
  <c r="F61" i="188"/>
  <c r="K61" i="188" s="1"/>
  <c r="D61" i="188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F55" i="188"/>
  <c r="K55" i="188" s="1"/>
  <c r="D55" i="188"/>
  <c r="F54" i="188"/>
  <c r="K54" i="188" s="1"/>
  <c r="D54" i="188"/>
  <c r="F53" i="188"/>
  <c r="K53" i="188" s="1"/>
  <c r="D53" i="188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F47" i="188"/>
  <c r="K47" i="188" s="1"/>
  <c r="D47" i="188"/>
  <c r="F46" i="188"/>
  <c r="K46" i="188" s="1"/>
  <c r="D46" i="188"/>
  <c r="F45" i="188"/>
  <c r="K45" i="188" s="1"/>
  <c r="D45" i="188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F39" i="188"/>
  <c r="K39" i="188" s="1"/>
  <c r="D39" i="188"/>
  <c r="F38" i="188"/>
  <c r="K38" i="188" s="1"/>
  <c r="D38" i="188"/>
  <c r="F37" i="188"/>
  <c r="K37" i="188" s="1"/>
  <c r="D37" i="188"/>
  <c r="D36" i="188"/>
  <c r="F36" i="188" s="1"/>
  <c r="K36" i="188" s="1"/>
  <c r="F35" i="188"/>
  <c r="K35" i="188" s="1"/>
  <c r="D35" i="188"/>
  <c r="D34" i="188"/>
  <c r="F34" i="188" s="1"/>
  <c r="K34" i="188" s="1"/>
  <c r="F33" i="188"/>
  <c r="K33" i="188" s="1"/>
  <c r="D33" i="188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81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81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84" i="14" l="1"/>
  <c r="W81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Z12" i="150"/>
  <c r="AB11" i="150"/>
  <c r="Z11" i="150"/>
  <c r="AB10" i="150"/>
  <c r="Z10" i="150"/>
  <c r="Z45" i="150" s="1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F45" i="150" s="1"/>
  <c r="AF46" i="150" s="1"/>
  <c r="AB9" i="150"/>
  <c r="AB45" i="150" s="1"/>
  <c r="AC5" i="150" l="1"/>
  <c r="AD6" i="150" s="1"/>
  <c r="AA48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 l="1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8" i="178"/>
  <c r="D9" i="178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E60" i="187" l="1"/>
  <c r="G5" i="187"/>
  <c r="H5" i="187" s="1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R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K47" i="14" l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<sst xmlns="http://schemas.openxmlformats.org/spreadsheetml/2006/main" count="2721" uniqueCount="377">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</sst>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16" fontId="0" fillId="0" borderId="0" xfId="1" applyNumberFormat="1" applyFont="1" applyFill="1"/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2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4" fontId="10" fillId="0" borderId="71" xfId="0" applyNumberFormat="1" applyFont="1" applyFill="1" applyBorder="1" applyAlignment="1">
      <alignment horizontal="center"/>
    </xf>
    <xf numFmtId="164" fontId="10" fillId="0" borderId="71" xfId="0" applyNumberFormat="1" applyFont="1" applyFill="1" applyBorder="1" applyAlignment="1">
      <alignment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FF00"/>
      <color rgb="FFFF66FF"/>
      <color rgb="FFFF3399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4">
                  <c:v>77477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4">
                  <c:v>557395.31094999996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645582.03</c:v>
                </c:pt>
                <c:pt idx="9">
                  <c:v>638592.30900000001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41973</c:v>
                </c:pt>
                <c:pt idx="13">
                  <c:v>41123</c:v>
                </c:pt>
                <c:pt idx="14">
                  <c:v>597218.31094999996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33.800460214243081</c:v>
                </c:pt>
                <c:pt idx="9">
                  <c:v>33.833924030110758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2.1872443316536301</c:v>
                </c:pt>
                <c:pt idx="13">
                  <c:v>2.2426598931874433</c:v>
                </c:pt>
                <c:pt idx="14">
                  <c:v>31.765416823301042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N15" sqref="N15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46" t="s">
        <v>26</v>
      </c>
      <c r="L1" s="733"/>
      <c r="M1" s="1048" t="s">
        <v>27</v>
      </c>
      <c r="N1" s="494"/>
      <c r="P1" s="98" t="s">
        <v>38</v>
      </c>
      <c r="Q1" s="1044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47"/>
      <c r="L2" s="734" t="s">
        <v>29</v>
      </c>
      <c r="M2" s="1049"/>
      <c r="N2" s="495" t="s">
        <v>29</v>
      </c>
      <c r="O2" s="653" t="s">
        <v>30</v>
      </c>
      <c r="P2" s="99" t="s">
        <v>39</v>
      </c>
      <c r="Q2" s="1045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7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8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>
        <v>62</v>
      </c>
      <c r="P12" s="1042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>
        <v>10963</v>
      </c>
      <c r="L15" s="637" t="s">
        <v>347</v>
      </c>
      <c r="M15" s="636">
        <v>30160</v>
      </c>
      <c r="N15" s="647" t="s">
        <v>333</v>
      </c>
      <c r="O15" s="654">
        <v>1945556</v>
      </c>
      <c r="P15" s="576"/>
      <c r="Q15" s="642">
        <f>28867.75*19.88</f>
        <v>573890.87</v>
      </c>
      <c r="R15" s="648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>
        <v>11813</v>
      </c>
      <c r="L16" s="637" t="s">
        <v>344</v>
      </c>
      <c r="M16" s="636">
        <v>30160</v>
      </c>
      <c r="N16" s="647" t="s">
        <v>345</v>
      </c>
      <c r="O16" s="641"/>
      <c r="P16" s="645"/>
      <c r="Q16" s="639"/>
      <c r="R16" s="640"/>
      <c r="S16" s="66">
        <f t="shared" si="0"/>
        <v>41973</v>
      </c>
      <c r="T16" s="66">
        <f>S16/H16</f>
        <v>2.1872443316536301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7" t="s">
        <v>345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2.2426598931874433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3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6" t="s">
        <v>345</v>
      </c>
      <c r="M18" s="636">
        <v>30160</v>
      </c>
      <c r="N18" s="638" t="s">
        <v>354</v>
      </c>
      <c r="O18" s="656">
        <v>77477</v>
      </c>
      <c r="P18" s="639"/>
      <c r="Q18" s="639">
        <f>27738.01*20.095</f>
        <v>557395.31094999996</v>
      </c>
      <c r="R18" s="640" t="s">
        <v>355</v>
      </c>
      <c r="S18" s="66">
        <f t="shared" si="0"/>
        <v>597218.31094999996</v>
      </c>
      <c r="T18" s="66">
        <f t="shared" si="4"/>
        <v>31.765416823301042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3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>
        <f>S19/H19+0.1</f>
        <v>0.1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3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>
        <f>S20/H20+0.1</f>
        <v>0.1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3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>
        <f>S21/H21</f>
        <v>0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7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>
        <f t="shared" si="4"/>
        <v>0.1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7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>
        <f t="shared" si="4"/>
        <v>0.1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7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7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7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1">
        <f>PIERNA!JO5</f>
        <v>0</v>
      </c>
      <c r="G30" s="1012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2">
        <f>PIERNA!JV5</f>
        <v>0</v>
      </c>
      <c r="D31" s="614">
        <f>PIERNA!JW5</f>
        <v>0</v>
      </c>
      <c r="E31" s="492">
        <f>PIERNA!JX5</f>
        <v>0</v>
      </c>
      <c r="F31" s="1011">
        <f>PIERNA!JY5</f>
        <v>0</v>
      </c>
      <c r="G31" s="1012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1">
        <f>PIERNA!KI5</f>
        <v>0</v>
      </c>
      <c r="G32" s="1012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3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50" t="s">
        <v>293</v>
      </c>
      <c r="C98" s="984" t="s">
        <v>134</v>
      </c>
      <c r="D98" s="984"/>
      <c r="E98" s="986">
        <v>44447</v>
      </c>
      <c r="F98" s="984">
        <v>25</v>
      </c>
      <c r="G98" s="984">
        <v>5</v>
      </c>
      <c r="H98" s="984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52" t="s">
        <v>294</v>
      </c>
      <c r="P98" s="1008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51"/>
      <c r="C99" s="914" t="s">
        <v>295</v>
      </c>
      <c r="D99" s="914"/>
      <c r="E99" s="985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53"/>
      <c r="P99" s="1009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8" t="s">
        <v>302</v>
      </c>
      <c r="C100" s="914" t="s">
        <v>299</v>
      </c>
      <c r="D100" s="914"/>
      <c r="E100" s="985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09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8" t="s">
        <v>322</v>
      </c>
      <c r="C101" s="914" t="s">
        <v>301</v>
      </c>
      <c r="D101" s="914"/>
      <c r="E101" s="985">
        <v>44448</v>
      </c>
      <c r="F101" s="987">
        <v>3412.85</v>
      </c>
      <c r="G101" s="987">
        <v>160</v>
      </c>
      <c r="H101" s="987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5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40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4" t="s">
        <v>322</v>
      </c>
      <c r="C103" s="914" t="s">
        <v>301</v>
      </c>
      <c r="D103" s="914"/>
      <c r="E103" s="985">
        <v>44452</v>
      </c>
      <c r="F103" s="914">
        <v>6683.56</v>
      </c>
      <c r="G103" s="914">
        <v>265</v>
      </c>
      <c r="H103" s="914">
        <v>6683.56</v>
      </c>
      <c r="I103" s="865">
        <f t="shared" si="17"/>
        <v>0</v>
      </c>
      <c r="J103" s="799"/>
      <c r="K103" s="633"/>
      <c r="L103" s="880"/>
      <c r="M103" s="633"/>
      <c r="N103" s="878"/>
      <c r="O103" s="1010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8" t="s">
        <v>68</v>
      </c>
      <c r="C104" s="914" t="s">
        <v>305</v>
      </c>
      <c r="D104" s="914"/>
      <c r="E104" s="985">
        <v>44457</v>
      </c>
      <c r="F104" s="987">
        <v>3120.47</v>
      </c>
      <c r="G104" s="914">
        <v>100</v>
      </c>
      <c r="H104" s="987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914" t="s">
        <v>350</v>
      </c>
      <c r="C105" s="914" t="s">
        <v>120</v>
      </c>
      <c r="D105" s="914"/>
      <c r="E105" s="985">
        <v>44461</v>
      </c>
      <c r="F105" s="987">
        <v>387.1</v>
      </c>
      <c r="G105" s="914">
        <v>30</v>
      </c>
      <c r="H105" s="987">
        <v>387.1</v>
      </c>
      <c r="I105" s="107">
        <f t="shared" si="17"/>
        <v>0</v>
      </c>
      <c r="J105" s="799"/>
      <c r="K105" s="633"/>
      <c r="L105" s="665"/>
      <c r="M105" s="633"/>
      <c r="N105" s="873"/>
      <c r="O105" s="893" t="s">
        <v>351</v>
      </c>
      <c r="P105" s="1008"/>
      <c r="Q105" s="633"/>
      <c r="R105" s="632"/>
      <c r="S105" s="66">
        <f t="shared" si="14"/>
        <v>0</v>
      </c>
      <c r="T105" s="192">
        <f t="shared" si="18"/>
        <v>0</v>
      </c>
    </row>
    <row r="106" spans="1:20" s="163" customFormat="1" ht="29.25" thickBot="1" x14ac:dyDescent="0.3">
      <c r="A106" s="101">
        <v>69</v>
      </c>
      <c r="B106" s="984" t="s">
        <v>369</v>
      </c>
      <c r="C106" s="914" t="s">
        <v>370</v>
      </c>
      <c r="D106" s="914"/>
      <c r="E106" s="985">
        <v>44467</v>
      </c>
      <c r="F106" s="987">
        <v>18506.759999999998</v>
      </c>
      <c r="G106" s="914">
        <v>680</v>
      </c>
      <c r="H106" s="987">
        <v>18506.759999999998</v>
      </c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145" t="s">
        <v>371</v>
      </c>
      <c r="C107" s="1143" t="s">
        <v>45</v>
      </c>
      <c r="D107" s="914"/>
      <c r="E107" s="985">
        <v>44468</v>
      </c>
      <c r="F107" s="987">
        <v>839.9</v>
      </c>
      <c r="G107" s="914">
        <v>185</v>
      </c>
      <c r="H107" s="987">
        <v>839.9</v>
      </c>
      <c r="I107" s="484">
        <f t="shared" si="19"/>
        <v>0</v>
      </c>
      <c r="J107" s="800"/>
      <c r="K107" s="633"/>
      <c r="L107" s="665"/>
      <c r="M107" s="633"/>
      <c r="N107" s="873"/>
      <c r="O107" s="1140" t="s">
        <v>372</v>
      </c>
      <c r="P107" s="892"/>
      <c r="Q107" s="633"/>
      <c r="R107" s="632"/>
      <c r="S107" s="66">
        <f t="shared" si="14"/>
        <v>0</v>
      </c>
      <c r="T107" s="192">
        <f t="shared" si="18"/>
        <v>0</v>
      </c>
    </row>
    <row r="108" spans="1:20" s="163" customFormat="1" ht="28.5" x14ac:dyDescent="0.25">
      <c r="A108" s="101">
        <v>71</v>
      </c>
      <c r="B108" s="1146"/>
      <c r="C108" s="1143" t="s">
        <v>373</v>
      </c>
      <c r="D108" s="914"/>
      <c r="E108" s="985">
        <v>44468</v>
      </c>
      <c r="F108" s="987">
        <v>50</v>
      </c>
      <c r="G108" s="914">
        <v>5</v>
      </c>
      <c r="H108" s="987">
        <v>50</v>
      </c>
      <c r="I108" s="107">
        <f t="shared" ref="I108:I173" si="20">H108-F108</f>
        <v>0</v>
      </c>
      <c r="J108" s="799"/>
      <c r="K108" s="633"/>
      <c r="L108" s="665"/>
      <c r="M108" s="633"/>
      <c r="N108" s="873"/>
      <c r="O108" s="1142"/>
      <c r="P108" s="892"/>
      <c r="Q108" s="633"/>
      <c r="R108" s="880"/>
      <c r="S108" s="66">
        <f t="shared" si="14"/>
        <v>0</v>
      </c>
      <c r="T108" s="192">
        <f t="shared" ref="T108:T120" si="21">S108/H108</f>
        <v>0</v>
      </c>
    </row>
    <row r="109" spans="1:20" s="163" customFormat="1" ht="18.75" customHeight="1" thickBot="1" x14ac:dyDescent="0.3">
      <c r="A109" s="101">
        <v>72</v>
      </c>
      <c r="B109" s="1146"/>
      <c r="C109" s="1143" t="s">
        <v>374</v>
      </c>
      <c r="D109" s="914"/>
      <c r="E109" s="985">
        <v>44468</v>
      </c>
      <c r="F109" s="987">
        <v>50</v>
      </c>
      <c r="G109" s="914">
        <v>5</v>
      </c>
      <c r="H109" s="987">
        <v>50</v>
      </c>
      <c r="I109" s="107">
        <f t="shared" si="20"/>
        <v>0</v>
      </c>
      <c r="J109" s="799"/>
      <c r="K109" s="633"/>
      <c r="L109" s="665"/>
      <c r="M109" s="633"/>
      <c r="N109" s="873"/>
      <c r="O109" s="1142"/>
      <c r="P109" s="892"/>
      <c r="Q109" s="633"/>
      <c r="R109" s="632"/>
      <c r="S109" s="66">
        <f t="shared" si="14"/>
        <v>0</v>
      </c>
      <c r="T109" s="192">
        <f t="shared" si="21"/>
        <v>0</v>
      </c>
    </row>
    <row r="110" spans="1:20" s="163" customFormat="1" ht="29.25" thickTop="1" x14ac:dyDescent="0.25">
      <c r="A110" s="854">
        <v>73</v>
      </c>
      <c r="B110" s="1151" t="s">
        <v>68</v>
      </c>
      <c r="C110" s="1143" t="s">
        <v>375</v>
      </c>
      <c r="D110" s="914"/>
      <c r="E110" s="985">
        <v>44468</v>
      </c>
      <c r="F110" s="987">
        <v>300</v>
      </c>
      <c r="G110" s="914">
        <v>20</v>
      </c>
      <c r="H110" s="987">
        <v>300</v>
      </c>
      <c r="I110" s="107">
        <f t="shared" si="20"/>
        <v>0</v>
      </c>
      <c r="J110" s="801"/>
      <c r="K110" s="633"/>
      <c r="L110" s="665"/>
      <c r="M110" s="633"/>
      <c r="N110" s="874"/>
      <c r="O110" s="1149"/>
      <c r="P110" s="1147"/>
      <c r="Q110" s="633"/>
      <c r="R110" s="632"/>
      <c r="S110" s="66">
        <f t="shared" si="14"/>
        <v>0</v>
      </c>
      <c r="T110" s="66">
        <f t="shared" si="21"/>
        <v>0</v>
      </c>
    </row>
    <row r="111" spans="1:20" s="163" customFormat="1" ht="18.75" customHeight="1" thickBot="1" x14ac:dyDescent="0.3">
      <c r="A111" s="101">
        <v>74</v>
      </c>
      <c r="B111" s="1152"/>
      <c r="C111" s="1143" t="s">
        <v>376</v>
      </c>
      <c r="D111" s="914"/>
      <c r="E111" s="985">
        <v>44468</v>
      </c>
      <c r="F111" s="987">
        <v>205.81</v>
      </c>
      <c r="G111" s="914">
        <v>7</v>
      </c>
      <c r="H111" s="987">
        <v>205.81</v>
      </c>
      <c r="I111" s="107">
        <f t="shared" si="20"/>
        <v>0</v>
      </c>
      <c r="J111" s="801"/>
      <c r="K111" s="633"/>
      <c r="L111" s="665"/>
      <c r="M111" s="633"/>
      <c r="N111" s="874"/>
      <c r="O111" s="1150"/>
      <c r="P111" s="1148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19.5" thickTop="1" x14ac:dyDescent="0.25">
      <c r="A112" s="854">
        <v>75</v>
      </c>
      <c r="B112" s="1144"/>
      <c r="C112" s="914"/>
      <c r="D112" s="914"/>
      <c r="E112" s="985"/>
      <c r="F112" s="987"/>
      <c r="G112" s="914"/>
      <c r="H112" s="987"/>
      <c r="I112" s="107">
        <f t="shared" si="20"/>
        <v>0</v>
      </c>
      <c r="J112" s="801"/>
      <c r="K112" s="633"/>
      <c r="L112" s="665"/>
      <c r="M112" s="633"/>
      <c r="N112" s="874"/>
      <c r="O112" s="1141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5"/>
      <c r="F113" s="987"/>
      <c r="G113" s="914"/>
      <c r="H113" s="987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5"/>
      <c r="F114" s="987"/>
      <c r="G114" s="914"/>
      <c r="H114" s="987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5"/>
      <c r="F115" s="987"/>
      <c r="G115" s="914"/>
      <c r="H115" s="987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5"/>
      <c r="F116" s="987"/>
      <c r="G116" s="914"/>
      <c r="H116" s="987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5"/>
      <c r="F117" s="987"/>
      <c r="G117" s="914"/>
      <c r="H117" s="987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5"/>
      <c r="F118" s="987"/>
      <c r="G118" s="914"/>
      <c r="H118" s="987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5"/>
      <c r="F119" s="987"/>
      <c r="G119" s="914"/>
      <c r="H119" s="987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5"/>
      <c r="F120" s="987"/>
      <c r="G120" s="914"/>
      <c r="H120" s="987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5"/>
      <c r="F121" s="987"/>
      <c r="G121" s="914"/>
      <c r="H121" s="987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5"/>
      <c r="F122" s="987"/>
      <c r="G122" s="914"/>
      <c r="H122" s="987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5"/>
      <c r="F123" s="987"/>
      <c r="G123" s="914"/>
      <c r="H123" s="987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5"/>
      <c r="F124" s="987"/>
      <c r="G124" s="914"/>
      <c r="H124" s="987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5"/>
      <c r="F125" s="987"/>
      <c r="G125" s="914"/>
      <c r="H125" s="987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5"/>
      <c r="F126" s="987"/>
      <c r="G126" s="914"/>
      <c r="H126" s="987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5"/>
      <c r="F127" s="987"/>
      <c r="G127" s="914"/>
      <c r="H127" s="987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5"/>
      <c r="F128" s="987"/>
      <c r="G128" s="914"/>
      <c r="H128" s="987"/>
      <c r="I128" s="297">
        <f t="shared" si="20"/>
        <v>0</v>
      </c>
      <c r="J128" s="802"/>
      <c r="K128" s="803"/>
      <c r="L128" s="637"/>
      <c r="M128" s="803"/>
      <c r="N128" s="908"/>
      <c r="O128" s="932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2"/>
      <c r="P129" s="928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2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3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3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2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29"/>
      <c r="Q134" s="930"/>
      <c r="R134" s="931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2525</v>
      </c>
      <c r="H174" s="590">
        <f>SUM(H3:H173)</f>
        <v>418624.14</v>
      </c>
      <c r="I174" s="866">
        <f>PIERNA!I37</f>
        <v>0</v>
      </c>
      <c r="J174" s="46"/>
      <c r="K174" s="177">
        <f>SUM(K5:K173)</f>
        <v>143289</v>
      </c>
      <c r="L174" s="739"/>
      <c r="M174" s="177">
        <f>SUM(M5:M173)</f>
        <v>392080</v>
      </c>
      <c r="N174" s="499"/>
      <c r="O174" s="662"/>
      <c r="P174" s="120"/>
      <c r="Q174" s="178">
        <f>SUM(Q5:Q173)</f>
        <v>7168644.0321500003</v>
      </c>
      <c r="R174" s="158"/>
      <c r="S174" s="189">
        <f>Q174+M174+K174</f>
        <v>7704013.0321500003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9">
    <mergeCell ref="B107:B109"/>
    <mergeCell ref="O107:O109"/>
    <mergeCell ref="O110:O111"/>
    <mergeCell ref="B110:B111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75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75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54" t="s">
        <v>21</v>
      </c>
      <c r="E31" s="1055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54" t="s">
        <v>21</v>
      </c>
      <c r="E31" s="1055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58"/>
      <c r="B1" s="1058"/>
      <c r="C1" s="1058"/>
      <c r="D1" s="1058"/>
      <c r="E1" s="1058"/>
      <c r="F1" s="1058"/>
      <c r="G1" s="1058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54" t="s">
        <v>21</v>
      </c>
      <c r="E32" s="1055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63" t="s">
        <v>253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4"/>
      <c r="E10" s="957"/>
      <c r="F10" s="958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4"/>
      <c r="E11" s="957"/>
      <c r="F11" s="953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4"/>
      <c r="E12" s="957"/>
      <c r="F12" s="953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0"/>
      <c r="F13" s="969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0"/>
      <c r="F14" s="969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0"/>
      <c r="F15" s="969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0"/>
      <c r="F16" s="969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0"/>
      <c r="F17" s="969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0"/>
      <c r="F18" s="969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0"/>
      <c r="F19" s="969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0"/>
      <c r="F20" s="969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54" t="s">
        <v>21</v>
      </c>
      <c r="E28" s="1055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2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2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2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2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2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2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2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2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2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2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4" t="s">
        <v>21</v>
      </c>
      <c r="E32" s="1055"/>
      <c r="F32" s="147">
        <f>E5-F30+E6+E7</f>
        <v>0</v>
      </c>
    </row>
    <row r="33" spans="1:6" ht="15.75" thickBot="1" x14ac:dyDescent="0.3">
      <c r="A33" s="129"/>
      <c r="D33" s="940" t="s">
        <v>4</v>
      </c>
      <c r="E33" s="94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5"/>
    </row>
    <row r="6" spans="1:8" ht="15.75" customHeight="1" x14ac:dyDescent="0.25">
      <c r="A6" s="1061"/>
      <c r="B6" s="1076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61"/>
      <c r="B7" s="1077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54" t="s">
        <v>21</v>
      </c>
      <c r="E30" s="1055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zoomScale="98" zoomScaleNormal="98" workbookViewId="0">
      <pane xSplit="1" ySplit="8" topLeftCell="Y9" activePane="bottomRight" state="frozen"/>
      <selection pane="topRight" activeCell="B1" sqref="B1"/>
      <selection pane="bottomLeft" activeCell="A9" sqref="A9"/>
      <selection pane="bottomRight" activeCell="AA4" sqref="AA4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078" t="s">
        <v>268</v>
      </c>
      <c r="B1" s="1078"/>
      <c r="C1" s="1078"/>
      <c r="D1" s="1078"/>
      <c r="E1" s="1078"/>
      <c r="F1" s="1078"/>
      <c r="G1" s="1078"/>
      <c r="H1" s="1078"/>
      <c r="I1" s="1078"/>
      <c r="J1" s="1078"/>
      <c r="K1" s="981">
        <v>1</v>
      </c>
      <c r="M1" s="1078" t="str">
        <f>A1</f>
        <v>INVENTARIO    DEL MES DE AGOSTO DEL  2021</v>
      </c>
      <c r="N1" s="1078"/>
      <c r="O1" s="1078"/>
      <c r="P1" s="1078"/>
      <c r="Q1" s="1078"/>
      <c r="R1" s="1078"/>
      <c r="S1" s="1078"/>
      <c r="T1" s="1078"/>
      <c r="U1" s="1078"/>
      <c r="V1" s="1078"/>
      <c r="W1" s="981">
        <v>2</v>
      </c>
      <c r="Y1" s="1137" t="s">
        <v>253</v>
      </c>
      <c r="Z1" s="1137"/>
      <c r="AA1" s="1137"/>
      <c r="AB1" s="1137"/>
      <c r="AC1" s="1137"/>
      <c r="AD1" s="1137"/>
      <c r="AE1" s="1137"/>
      <c r="AF1" s="1137"/>
      <c r="AG1" s="1137"/>
      <c r="AH1" s="1137"/>
      <c r="AI1" s="98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081" t="s">
        <v>189</v>
      </c>
      <c r="B4" s="347"/>
      <c r="C4" s="742"/>
      <c r="D4" s="265"/>
      <c r="E4" s="291"/>
      <c r="F4" s="263"/>
      <c r="G4" s="623"/>
      <c r="H4" s="260"/>
      <c r="I4" s="260"/>
      <c r="M4" s="1079" t="s">
        <v>68</v>
      </c>
      <c r="N4" s="347">
        <v>18506.88</v>
      </c>
      <c r="O4" s="742">
        <v>18509.599999999999</v>
      </c>
      <c r="P4" s="265"/>
      <c r="Q4" s="291"/>
      <c r="R4" s="263"/>
      <c r="S4" s="623"/>
      <c r="T4" s="260"/>
      <c r="U4" s="260"/>
      <c r="Y4" s="1079" t="s">
        <v>189</v>
      </c>
      <c r="Z4" s="347">
        <v>18506.759999999998</v>
      </c>
      <c r="AA4" s="742"/>
      <c r="AB4" s="265"/>
      <c r="AC4" s="291"/>
      <c r="AD4" s="263"/>
      <c r="AE4" s="623"/>
      <c r="AF4" s="260"/>
      <c r="AG4" s="260"/>
    </row>
    <row r="5" spans="1:35" ht="15.75" customHeight="1" x14ac:dyDescent="0.25">
      <c r="A5" s="1082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11867.919999999998</v>
      </c>
      <c r="H5" s="165">
        <f>E5+E6-G5+E4</f>
        <v>6747.9600000000028</v>
      </c>
      <c r="M5" s="1080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0</v>
      </c>
      <c r="T5" s="165">
        <f>Q5+Q6-S5+Q4</f>
        <v>18506.88</v>
      </c>
      <c r="Y5" s="1080"/>
      <c r="Z5" s="12" t="s">
        <v>51</v>
      </c>
      <c r="AA5" s="743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082"/>
      <c r="B6" s="169" t="s">
        <v>42</v>
      </c>
      <c r="C6" s="167"/>
      <c r="D6" s="141"/>
      <c r="E6" s="992">
        <v>108.88</v>
      </c>
      <c r="F6" s="993">
        <v>4</v>
      </c>
      <c r="M6" s="1080"/>
      <c r="N6" s="169" t="s">
        <v>42</v>
      </c>
      <c r="O6" s="167"/>
      <c r="P6" s="141"/>
      <c r="Q6" s="79"/>
      <c r="R6" s="63"/>
      <c r="Y6" s="1080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76"/>
      <c r="B7" s="169"/>
      <c r="C7" s="814"/>
      <c r="D7" s="265"/>
      <c r="E7" s="79"/>
      <c r="F7" s="63"/>
      <c r="M7" s="976"/>
      <c r="N7" s="169"/>
      <c r="O7" s="814"/>
      <c r="P7" s="265"/>
      <c r="Q7" s="79"/>
      <c r="R7" s="63"/>
      <c r="Y7" s="1043"/>
      <c r="Z7" s="169"/>
      <c r="AA7" s="814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4">
        <f>Q5-R9+Q4+Q6</f>
        <v>18506.88</v>
      </c>
      <c r="V9" s="785">
        <f>R5-O9+R4+R6</f>
        <v>680</v>
      </c>
      <c r="W9" s="786">
        <f>R9*T9</f>
        <v>0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18509.599999999999</v>
      </c>
      <c r="AH9" s="785">
        <f>AD5-AA9+AD4+AD6</f>
        <v>680</v>
      </c>
      <c r="AI9" s="786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6">F10*H10</f>
        <v>41156.639999999999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7">
        <f>U9-R10</f>
        <v>18506.88</v>
      </c>
      <c r="V10" s="788">
        <f>V9-O10</f>
        <v>680</v>
      </c>
      <c r="W10" s="789">
        <f t="shared" ref="W10:W73" si="7">R10*T10</f>
        <v>0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18509.599999999999</v>
      </c>
      <c r="AH10" s="788">
        <f>AH9-AA10</f>
        <v>680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9">J10-C11</f>
        <v>604</v>
      </c>
      <c r="K11" s="789">
        <f t="shared" si="6"/>
        <v>40503.360000000001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8">
        <f>U10-R11+Q7</f>
        <v>18506.88</v>
      </c>
      <c r="V11" s="788">
        <f t="shared" ref="V11" si="10">V10-O11</f>
        <v>680</v>
      </c>
      <c r="W11" s="789">
        <f t="shared" si="7"/>
        <v>0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8">
        <f>AG10-AD11+AC7</f>
        <v>18509.599999999999</v>
      </c>
      <c r="AH11" s="788">
        <f t="shared" ref="AH11" si="11">AH10-AA11</f>
        <v>680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6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7">
        <f>U11-R12</f>
        <v>18506.88</v>
      </c>
      <c r="V12" s="788">
        <f>V11-O12</f>
        <v>680</v>
      </c>
      <c r="W12" s="789">
        <f t="shared" si="7"/>
        <v>0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18509.599999999999</v>
      </c>
      <c r="AH12" s="788">
        <f>AH11-AA12</f>
        <v>680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12">I12-F13</f>
        <v>15131.720000000001</v>
      </c>
      <c r="J13" s="788">
        <f t="shared" ref="J13:J76" si="13">J12-C13</f>
        <v>556</v>
      </c>
      <c r="K13" s="789">
        <f t="shared" si="6"/>
        <v>40503.360000000001</v>
      </c>
      <c r="M13" s="741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7">
        <f t="shared" ref="U13:U76" si="14">U12-R13</f>
        <v>18506.88</v>
      </c>
      <c r="V13" s="788">
        <f t="shared" ref="V13:V76" si="15">V12-O13</f>
        <v>680</v>
      </c>
      <c r="W13" s="789">
        <f t="shared" si="7"/>
        <v>0</v>
      </c>
      <c r="Y13" s="741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7">
        <f t="shared" ref="AG13:AG76" si="16">AG12-AD13</f>
        <v>18509.599999999999</v>
      </c>
      <c r="AH13" s="788">
        <f t="shared" ref="AH13:AH76" si="17">AH12-AA13</f>
        <v>680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12"/>
        <v>14995.62</v>
      </c>
      <c r="J14" s="788">
        <f t="shared" si="13"/>
        <v>551</v>
      </c>
      <c r="K14" s="789">
        <f t="shared" si="6"/>
        <v>8438.1999999999989</v>
      </c>
      <c r="M14" s="741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7">
        <f t="shared" si="14"/>
        <v>18506.88</v>
      </c>
      <c r="V14" s="788">
        <f t="shared" si="15"/>
        <v>680</v>
      </c>
      <c r="W14" s="789">
        <f t="shared" si="7"/>
        <v>0</v>
      </c>
      <c r="Y14" s="741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7">
        <f t="shared" si="16"/>
        <v>18509.599999999999</v>
      </c>
      <c r="AH14" s="788">
        <f t="shared" si="17"/>
        <v>680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12"/>
        <v>14342.34</v>
      </c>
      <c r="J15" s="788">
        <f t="shared" si="13"/>
        <v>527</v>
      </c>
      <c r="K15" s="789">
        <f t="shared" si="6"/>
        <v>40503.360000000001</v>
      </c>
      <c r="M15" s="741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7">
        <f t="shared" si="14"/>
        <v>18506.88</v>
      </c>
      <c r="V15" s="788">
        <f t="shared" si="15"/>
        <v>680</v>
      </c>
      <c r="W15" s="789">
        <f t="shared" si="7"/>
        <v>0</v>
      </c>
      <c r="Y15" s="741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7">
        <f t="shared" si="16"/>
        <v>18509.599999999999</v>
      </c>
      <c r="AH15" s="788">
        <f t="shared" si="17"/>
        <v>680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12"/>
        <v>13689.06</v>
      </c>
      <c r="J16" s="788">
        <f t="shared" si="13"/>
        <v>503</v>
      </c>
      <c r="K16" s="789">
        <f t="shared" si="6"/>
        <v>40503.360000000001</v>
      </c>
      <c r="M16" s="741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7">
        <f t="shared" si="14"/>
        <v>18506.88</v>
      </c>
      <c r="V16" s="788">
        <f t="shared" si="15"/>
        <v>680</v>
      </c>
      <c r="W16" s="789">
        <f t="shared" si="7"/>
        <v>0</v>
      </c>
      <c r="Y16" s="741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7">
        <f t="shared" si="16"/>
        <v>18509.599999999999</v>
      </c>
      <c r="AH16" s="788">
        <f t="shared" si="17"/>
        <v>680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12"/>
        <v>13552.96</v>
      </c>
      <c r="J17" s="788">
        <f t="shared" si="13"/>
        <v>498</v>
      </c>
      <c r="K17" s="789">
        <f t="shared" si="6"/>
        <v>8438.1999999999989</v>
      </c>
      <c r="M17" s="741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7">
        <f t="shared" si="14"/>
        <v>18506.88</v>
      </c>
      <c r="V17" s="788">
        <f t="shared" si="15"/>
        <v>680</v>
      </c>
      <c r="W17" s="789">
        <f t="shared" si="7"/>
        <v>0</v>
      </c>
      <c r="Y17" s="741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7">
        <f t="shared" si="16"/>
        <v>18509.599999999999</v>
      </c>
      <c r="AH17" s="788">
        <f t="shared" si="17"/>
        <v>680</v>
      </c>
      <c r="AI17" s="789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12"/>
        <v>13498.519999999999</v>
      </c>
      <c r="J18" s="788">
        <f t="shared" si="13"/>
        <v>496</v>
      </c>
      <c r="K18" s="789">
        <f t="shared" si="6"/>
        <v>3375.2799999999997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7">
        <f t="shared" si="14"/>
        <v>18506.88</v>
      </c>
      <c r="V18" s="788">
        <f t="shared" si="15"/>
        <v>680</v>
      </c>
      <c r="W18" s="789">
        <f t="shared" si="7"/>
        <v>0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7">
        <f t="shared" si="16"/>
        <v>18509.599999999999</v>
      </c>
      <c r="AH18" s="788">
        <f t="shared" si="17"/>
        <v>680</v>
      </c>
      <c r="AI18" s="789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12"/>
        <v>12845.239999999998</v>
      </c>
      <c r="J19" s="788">
        <f t="shared" si="13"/>
        <v>472</v>
      </c>
      <c r="K19" s="789">
        <f t="shared" si="6"/>
        <v>40503.360000000001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7">
        <f t="shared" si="14"/>
        <v>18506.88</v>
      </c>
      <c r="V19" s="788">
        <f t="shared" si="15"/>
        <v>680</v>
      </c>
      <c r="W19" s="789">
        <f t="shared" si="7"/>
        <v>0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7">
        <f t="shared" si="16"/>
        <v>18509.599999999999</v>
      </c>
      <c r="AH19" s="788">
        <f t="shared" si="17"/>
        <v>680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12"/>
        <v>12191.959999999997</v>
      </c>
      <c r="J20" s="788">
        <f t="shared" si="13"/>
        <v>448</v>
      </c>
      <c r="K20" s="789">
        <f t="shared" si="6"/>
        <v>40503.360000000001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7">
        <f t="shared" si="14"/>
        <v>18506.88</v>
      </c>
      <c r="V20" s="788">
        <f t="shared" si="15"/>
        <v>680</v>
      </c>
      <c r="W20" s="789">
        <f t="shared" si="7"/>
        <v>0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7">
        <f t="shared" si="16"/>
        <v>18509.599999999999</v>
      </c>
      <c r="AH20" s="788">
        <f t="shared" si="17"/>
        <v>680</v>
      </c>
      <c r="AI20" s="789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12"/>
        <v>11538.679999999997</v>
      </c>
      <c r="J21" s="788">
        <f t="shared" si="13"/>
        <v>424</v>
      </c>
      <c r="K21" s="789">
        <f t="shared" si="6"/>
        <v>40503.360000000001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7">
        <f t="shared" si="14"/>
        <v>18506.88</v>
      </c>
      <c r="V21" s="788">
        <f t="shared" si="15"/>
        <v>680</v>
      </c>
      <c r="W21" s="789">
        <f t="shared" si="7"/>
        <v>0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7">
        <f t="shared" si="16"/>
        <v>18509.599999999999</v>
      </c>
      <c r="AH21" s="788">
        <f t="shared" si="17"/>
        <v>680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12"/>
        <v>11266.479999999996</v>
      </c>
      <c r="J22" s="788">
        <f t="shared" si="13"/>
        <v>414</v>
      </c>
      <c r="K22" s="789">
        <f t="shared" si="6"/>
        <v>16876.399999999998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7">
        <f t="shared" si="14"/>
        <v>18506.88</v>
      </c>
      <c r="V22" s="788">
        <f t="shared" si="15"/>
        <v>680</v>
      </c>
      <c r="W22" s="789">
        <f t="shared" si="7"/>
        <v>0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7">
        <f t="shared" si="16"/>
        <v>18509.599999999999</v>
      </c>
      <c r="AH22" s="788">
        <f t="shared" si="17"/>
        <v>680</v>
      </c>
      <c r="AI22" s="789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12"/>
        <v>11184.819999999996</v>
      </c>
      <c r="J23" s="788">
        <f t="shared" si="13"/>
        <v>411</v>
      </c>
      <c r="K23" s="789">
        <f t="shared" si="6"/>
        <v>5062.92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7">
        <f t="shared" si="14"/>
        <v>18506.88</v>
      </c>
      <c r="V23" s="788">
        <f t="shared" si="15"/>
        <v>680</v>
      </c>
      <c r="W23" s="789">
        <f t="shared" si="7"/>
        <v>0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7">
        <f t="shared" si="16"/>
        <v>18509.599999999999</v>
      </c>
      <c r="AH23" s="788">
        <f t="shared" si="17"/>
        <v>680</v>
      </c>
      <c r="AI23" s="789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12"/>
        <v>10531.539999999995</v>
      </c>
      <c r="J24" s="788">
        <f t="shared" si="13"/>
        <v>387</v>
      </c>
      <c r="K24" s="789">
        <f t="shared" si="6"/>
        <v>40503.360000000001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7">
        <f t="shared" si="14"/>
        <v>18506.88</v>
      </c>
      <c r="V24" s="788">
        <f t="shared" si="15"/>
        <v>680</v>
      </c>
      <c r="W24" s="789">
        <f t="shared" si="7"/>
        <v>0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7">
        <f t="shared" si="16"/>
        <v>18509.599999999999</v>
      </c>
      <c r="AH24" s="788">
        <f t="shared" si="17"/>
        <v>680</v>
      </c>
      <c r="AI24" s="789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12"/>
        <v>10477.099999999995</v>
      </c>
      <c r="J25" s="788">
        <f t="shared" si="13"/>
        <v>385</v>
      </c>
      <c r="K25" s="789">
        <f t="shared" si="6"/>
        <v>3375.2799999999997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7">
        <f t="shared" si="14"/>
        <v>18506.88</v>
      </c>
      <c r="V25" s="788">
        <f t="shared" si="15"/>
        <v>680</v>
      </c>
      <c r="W25" s="789">
        <f t="shared" si="7"/>
        <v>0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7">
        <f t="shared" si="16"/>
        <v>18509.599999999999</v>
      </c>
      <c r="AH25" s="788">
        <f t="shared" si="17"/>
        <v>680</v>
      </c>
      <c r="AI25" s="789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12"/>
        <v>10449.879999999996</v>
      </c>
      <c r="J26" s="788">
        <f t="shared" si="13"/>
        <v>384</v>
      </c>
      <c r="K26" s="789">
        <f t="shared" si="6"/>
        <v>1687.6399999999999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7">
        <f t="shared" si="14"/>
        <v>18506.88</v>
      </c>
      <c r="V26" s="788">
        <f t="shared" si="15"/>
        <v>680</v>
      </c>
      <c r="W26" s="789">
        <f t="shared" si="7"/>
        <v>0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7">
        <f t="shared" si="16"/>
        <v>18509.599999999999</v>
      </c>
      <c r="AH26" s="788">
        <f t="shared" si="17"/>
        <v>680</v>
      </c>
      <c r="AI26" s="789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12"/>
        <v>9796.5999999999949</v>
      </c>
      <c r="J27" s="788">
        <f t="shared" si="13"/>
        <v>360</v>
      </c>
      <c r="K27" s="789">
        <f t="shared" si="6"/>
        <v>40503.360000000001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7">
        <f t="shared" si="14"/>
        <v>18506.88</v>
      </c>
      <c r="V27" s="788">
        <f t="shared" si="15"/>
        <v>680</v>
      </c>
      <c r="W27" s="789">
        <f t="shared" si="7"/>
        <v>0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7">
        <f t="shared" si="16"/>
        <v>18509.599999999999</v>
      </c>
      <c r="AH27" s="788">
        <f t="shared" si="17"/>
        <v>680</v>
      </c>
      <c r="AI27" s="789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12"/>
        <v>9606.059999999994</v>
      </c>
      <c r="J28" s="788">
        <f t="shared" si="13"/>
        <v>353</v>
      </c>
      <c r="K28" s="789">
        <f t="shared" si="6"/>
        <v>11813.48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7">
        <f t="shared" si="14"/>
        <v>18506.88</v>
      </c>
      <c r="V28" s="788">
        <f t="shared" si="15"/>
        <v>680</v>
      </c>
      <c r="W28" s="789">
        <f t="shared" si="7"/>
        <v>0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7">
        <f t="shared" si="16"/>
        <v>18509.599999999999</v>
      </c>
      <c r="AH28" s="788">
        <f t="shared" si="17"/>
        <v>680</v>
      </c>
      <c r="AI28" s="789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12"/>
        <v>8952.7799999999934</v>
      </c>
      <c r="J29" s="791">
        <f t="shared" si="13"/>
        <v>329</v>
      </c>
      <c r="K29" s="789">
        <f t="shared" si="6"/>
        <v>40503.360000000001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90">
        <f t="shared" si="14"/>
        <v>18506.88</v>
      </c>
      <c r="V29" s="791">
        <f t="shared" si="15"/>
        <v>680</v>
      </c>
      <c r="W29" s="789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90">
        <f t="shared" si="16"/>
        <v>18509.599999999999</v>
      </c>
      <c r="AH29" s="791">
        <f t="shared" si="17"/>
        <v>680</v>
      </c>
      <c r="AI29" s="789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12"/>
        <v>8871.1199999999935</v>
      </c>
      <c r="J30" s="791">
        <f t="shared" si="13"/>
        <v>326</v>
      </c>
      <c r="K30" s="789">
        <f t="shared" si="6"/>
        <v>5062.92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90">
        <f t="shared" si="14"/>
        <v>18506.88</v>
      </c>
      <c r="V30" s="791">
        <f t="shared" si="15"/>
        <v>680</v>
      </c>
      <c r="W30" s="789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90">
        <f t="shared" si="16"/>
        <v>18509.599999999999</v>
      </c>
      <c r="AH30" s="791">
        <f t="shared" si="17"/>
        <v>680</v>
      </c>
      <c r="AI30" s="789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12"/>
        <v>8843.8999999999942</v>
      </c>
      <c r="J31" s="791">
        <f t="shared" si="13"/>
        <v>325</v>
      </c>
      <c r="K31" s="789">
        <f t="shared" si="6"/>
        <v>1687.6399999999999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90">
        <f t="shared" si="14"/>
        <v>18506.88</v>
      </c>
      <c r="V31" s="791">
        <f t="shared" si="15"/>
        <v>680</v>
      </c>
      <c r="W31" s="789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90">
        <f t="shared" si="16"/>
        <v>18509.599999999999</v>
      </c>
      <c r="AH31" s="791">
        <f t="shared" si="17"/>
        <v>680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12"/>
        <v>8816.6799999999948</v>
      </c>
      <c r="J32" s="791">
        <f t="shared" si="13"/>
        <v>324</v>
      </c>
      <c r="K32" s="789">
        <f t="shared" si="6"/>
        <v>1687.6399999999999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90">
        <f t="shared" si="14"/>
        <v>18506.88</v>
      </c>
      <c r="V32" s="791">
        <f t="shared" si="15"/>
        <v>680</v>
      </c>
      <c r="W32" s="789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90">
        <f t="shared" si="16"/>
        <v>18509.599999999999</v>
      </c>
      <c r="AH32" s="791">
        <f t="shared" si="17"/>
        <v>680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12"/>
        <v>8789.4599999999955</v>
      </c>
      <c r="J33" s="791">
        <f t="shared" si="13"/>
        <v>323</v>
      </c>
      <c r="K33" s="789">
        <f t="shared" si="6"/>
        <v>1687.6399999999999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90">
        <f t="shared" si="14"/>
        <v>18506.88</v>
      </c>
      <c r="V33" s="791">
        <f t="shared" si="15"/>
        <v>680</v>
      </c>
      <c r="W33" s="789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90">
        <f t="shared" si="16"/>
        <v>18509.599999999999</v>
      </c>
      <c r="AH33" s="791">
        <f t="shared" si="17"/>
        <v>680</v>
      </c>
      <c r="AI33" s="789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12"/>
        <v>8762.2399999999961</v>
      </c>
      <c r="J34" s="788">
        <f t="shared" si="13"/>
        <v>322</v>
      </c>
      <c r="K34" s="789">
        <f t="shared" si="6"/>
        <v>1687.6399999999999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7">
        <f t="shared" si="14"/>
        <v>18506.88</v>
      </c>
      <c r="V34" s="788">
        <f t="shared" si="15"/>
        <v>680</v>
      </c>
      <c r="W34" s="789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7">
        <f t="shared" si="16"/>
        <v>18509.599999999999</v>
      </c>
      <c r="AH34" s="788">
        <f t="shared" si="17"/>
        <v>680</v>
      </c>
      <c r="AI34" s="789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12"/>
        <v>8735.0199999999968</v>
      </c>
      <c r="J35" s="788">
        <f t="shared" si="13"/>
        <v>321</v>
      </c>
      <c r="K35" s="789">
        <f t="shared" si="6"/>
        <v>1687.6399999999999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7">
        <f t="shared" si="14"/>
        <v>18506.88</v>
      </c>
      <c r="V35" s="788">
        <f t="shared" si="15"/>
        <v>680</v>
      </c>
      <c r="W35" s="789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7">
        <f t="shared" si="16"/>
        <v>18509.599999999999</v>
      </c>
      <c r="AH35" s="788">
        <f t="shared" si="17"/>
        <v>680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12"/>
        <v>8707.7999999999975</v>
      </c>
      <c r="J36" s="788">
        <f t="shared" si="13"/>
        <v>320</v>
      </c>
      <c r="K36" s="789">
        <f t="shared" si="6"/>
        <v>1687.6399999999999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7">
        <f t="shared" si="14"/>
        <v>18506.88</v>
      </c>
      <c r="V36" s="788">
        <f t="shared" si="15"/>
        <v>680</v>
      </c>
      <c r="W36" s="789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7">
        <f t="shared" si="16"/>
        <v>18509.599999999999</v>
      </c>
      <c r="AH36" s="788">
        <f t="shared" si="17"/>
        <v>680</v>
      </c>
      <c r="AI36" s="789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12"/>
        <v>8054.5199999999977</v>
      </c>
      <c r="J37" s="788">
        <f t="shared" si="13"/>
        <v>296</v>
      </c>
      <c r="K37" s="789">
        <f t="shared" si="6"/>
        <v>40503.360000000001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7">
        <f t="shared" si="14"/>
        <v>18506.88</v>
      </c>
      <c r="V37" s="788">
        <f t="shared" si="15"/>
        <v>680</v>
      </c>
      <c r="W37" s="789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7">
        <f t="shared" si="16"/>
        <v>18509.599999999999</v>
      </c>
      <c r="AH37" s="788">
        <f t="shared" si="17"/>
        <v>680</v>
      </c>
      <c r="AI37" s="789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12"/>
        <v>7401.239999999998</v>
      </c>
      <c r="J38" s="788">
        <f t="shared" si="13"/>
        <v>272</v>
      </c>
      <c r="K38" s="789">
        <f t="shared" si="6"/>
        <v>40503.360000000001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7">
        <f t="shared" si="14"/>
        <v>18506.88</v>
      </c>
      <c r="V38" s="788">
        <f t="shared" si="15"/>
        <v>680</v>
      </c>
      <c r="W38" s="789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7">
        <f t="shared" si="16"/>
        <v>18509.599999999999</v>
      </c>
      <c r="AH38" s="788">
        <f t="shared" si="17"/>
        <v>680</v>
      </c>
      <c r="AI38" s="789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12"/>
        <v>6747.9599999999982</v>
      </c>
      <c r="J39" s="788">
        <f t="shared" si="13"/>
        <v>248</v>
      </c>
      <c r="K39" s="789">
        <f t="shared" si="6"/>
        <v>40503.360000000001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7">
        <f t="shared" si="14"/>
        <v>18506.88</v>
      </c>
      <c r="V39" s="788">
        <f t="shared" si="15"/>
        <v>680</v>
      </c>
      <c r="W39" s="789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7">
        <f t="shared" si="16"/>
        <v>18509.599999999999</v>
      </c>
      <c r="AH39" s="788">
        <f t="shared" si="17"/>
        <v>680</v>
      </c>
      <c r="AI39" s="789">
        <f t="shared" si="8"/>
        <v>0</v>
      </c>
    </row>
    <row r="40" spans="2:35" x14ac:dyDescent="0.25">
      <c r="B40" s="2">
        <v>27.22</v>
      </c>
      <c r="C40" s="15"/>
      <c r="D40" s="244">
        <f t="shared" si="0"/>
        <v>0</v>
      </c>
      <c r="E40" s="355"/>
      <c r="F40" s="244">
        <f t="shared" si="1"/>
        <v>0</v>
      </c>
      <c r="G40" s="183"/>
      <c r="H40" s="121"/>
      <c r="I40" s="787">
        <f t="shared" si="12"/>
        <v>6747.9599999999982</v>
      </c>
      <c r="J40" s="788">
        <f t="shared" si="13"/>
        <v>248</v>
      </c>
      <c r="K40" s="789">
        <f t="shared" si="6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4"/>
        <v>18506.88</v>
      </c>
      <c r="V40" s="788">
        <f t="shared" si="15"/>
        <v>680</v>
      </c>
      <c r="W40" s="789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7">
        <f t="shared" si="16"/>
        <v>18509.599999999999</v>
      </c>
      <c r="AH40" s="788">
        <f t="shared" si="17"/>
        <v>680</v>
      </c>
      <c r="AI40" s="789">
        <f t="shared" si="8"/>
        <v>0</v>
      </c>
    </row>
    <row r="41" spans="2:35" x14ac:dyDescent="0.25">
      <c r="B41" s="2">
        <v>27.22</v>
      </c>
      <c r="C41" s="15"/>
      <c r="D41" s="244">
        <f t="shared" si="0"/>
        <v>0</v>
      </c>
      <c r="E41" s="355"/>
      <c r="F41" s="244">
        <f t="shared" si="1"/>
        <v>0</v>
      </c>
      <c r="G41" s="183"/>
      <c r="H41" s="121"/>
      <c r="I41" s="787">
        <f t="shared" si="12"/>
        <v>6747.9599999999982</v>
      </c>
      <c r="J41" s="788">
        <f t="shared" si="13"/>
        <v>248</v>
      </c>
      <c r="K41" s="789">
        <f t="shared" si="6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4"/>
        <v>18506.88</v>
      </c>
      <c r="V41" s="788">
        <f t="shared" si="15"/>
        <v>680</v>
      </c>
      <c r="W41" s="789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7">
        <f t="shared" si="16"/>
        <v>18509.599999999999</v>
      </c>
      <c r="AH41" s="788">
        <f t="shared" si="17"/>
        <v>680</v>
      </c>
      <c r="AI41" s="789">
        <f t="shared" si="8"/>
        <v>0</v>
      </c>
    </row>
    <row r="42" spans="2:35" x14ac:dyDescent="0.25">
      <c r="B42" s="2">
        <v>27.22</v>
      </c>
      <c r="C42" s="15"/>
      <c r="D42" s="244">
        <f t="shared" si="0"/>
        <v>0</v>
      </c>
      <c r="E42" s="355"/>
      <c r="F42" s="244">
        <f t="shared" si="1"/>
        <v>0</v>
      </c>
      <c r="G42" s="183"/>
      <c r="H42" s="121"/>
      <c r="I42" s="787">
        <f t="shared" si="12"/>
        <v>6747.9599999999982</v>
      </c>
      <c r="J42" s="788">
        <f t="shared" si="13"/>
        <v>248</v>
      </c>
      <c r="K42" s="789">
        <f t="shared" si="6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4"/>
        <v>18506.88</v>
      </c>
      <c r="V42" s="788">
        <f t="shared" si="15"/>
        <v>680</v>
      </c>
      <c r="W42" s="789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7">
        <f t="shared" si="16"/>
        <v>18509.599999999999</v>
      </c>
      <c r="AH42" s="788">
        <f t="shared" si="17"/>
        <v>680</v>
      </c>
      <c r="AI42" s="789">
        <f t="shared" si="8"/>
        <v>0</v>
      </c>
    </row>
    <row r="43" spans="2:35" x14ac:dyDescent="0.25">
      <c r="B43" s="2">
        <v>27.22</v>
      </c>
      <c r="C43" s="15"/>
      <c r="D43" s="244">
        <f t="shared" si="0"/>
        <v>0</v>
      </c>
      <c r="E43" s="355"/>
      <c r="F43" s="244">
        <f t="shared" si="1"/>
        <v>0</v>
      </c>
      <c r="G43" s="183"/>
      <c r="H43" s="121"/>
      <c r="I43" s="787">
        <f t="shared" si="12"/>
        <v>6747.9599999999982</v>
      </c>
      <c r="J43" s="788">
        <f t="shared" si="13"/>
        <v>248</v>
      </c>
      <c r="K43" s="789">
        <f t="shared" si="6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4"/>
        <v>18506.88</v>
      </c>
      <c r="V43" s="788">
        <f t="shared" si="15"/>
        <v>680</v>
      </c>
      <c r="W43" s="789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7">
        <f t="shared" si="16"/>
        <v>18509.599999999999</v>
      </c>
      <c r="AH43" s="788">
        <f t="shared" si="17"/>
        <v>680</v>
      </c>
      <c r="AI43" s="789">
        <f t="shared" si="8"/>
        <v>0</v>
      </c>
    </row>
    <row r="44" spans="2:35" x14ac:dyDescent="0.25">
      <c r="B44" s="2">
        <v>27.22</v>
      </c>
      <c r="C44" s="15"/>
      <c r="D44" s="244">
        <f t="shared" si="0"/>
        <v>0</v>
      </c>
      <c r="E44" s="355"/>
      <c r="F44" s="244">
        <f t="shared" si="1"/>
        <v>0</v>
      </c>
      <c r="G44" s="183"/>
      <c r="H44" s="121"/>
      <c r="I44" s="787">
        <f t="shared" si="12"/>
        <v>6747.9599999999982</v>
      </c>
      <c r="J44" s="788">
        <f t="shared" si="13"/>
        <v>248</v>
      </c>
      <c r="K44" s="789">
        <f t="shared" si="6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4"/>
        <v>18506.88</v>
      </c>
      <c r="V44" s="788">
        <f t="shared" si="15"/>
        <v>680</v>
      </c>
      <c r="W44" s="789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7">
        <f t="shared" si="16"/>
        <v>18509.599999999999</v>
      </c>
      <c r="AH44" s="788">
        <f t="shared" si="17"/>
        <v>680</v>
      </c>
      <c r="AI44" s="789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83"/>
      <c r="H45" s="121"/>
      <c r="I45" s="787">
        <f t="shared" si="12"/>
        <v>6747.9599999999982</v>
      </c>
      <c r="J45" s="788">
        <f t="shared" si="13"/>
        <v>248</v>
      </c>
      <c r="K45" s="789">
        <f t="shared" si="6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7">
        <f t="shared" si="14"/>
        <v>18506.88</v>
      </c>
      <c r="V45" s="788">
        <f t="shared" si="15"/>
        <v>680</v>
      </c>
      <c r="W45" s="789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7">
        <f t="shared" si="16"/>
        <v>18509.599999999999</v>
      </c>
      <c r="AH45" s="788">
        <f t="shared" si="17"/>
        <v>680</v>
      </c>
      <c r="AI45" s="789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83"/>
      <c r="H46" s="121"/>
      <c r="I46" s="787">
        <f t="shared" si="12"/>
        <v>6747.9599999999982</v>
      </c>
      <c r="J46" s="788">
        <f t="shared" si="13"/>
        <v>248</v>
      </c>
      <c r="K46" s="789">
        <f t="shared" si="6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7">
        <f t="shared" si="14"/>
        <v>18506.88</v>
      </c>
      <c r="V46" s="788">
        <f t="shared" si="15"/>
        <v>680</v>
      </c>
      <c r="W46" s="789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7">
        <f t="shared" si="16"/>
        <v>18509.599999999999</v>
      </c>
      <c r="AH46" s="788">
        <f t="shared" si="17"/>
        <v>680</v>
      </c>
      <c r="AI46" s="789">
        <f t="shared" si="8"/>
        <v>0</v>
      </c>
    </row>
    <row r="47" spans="2:35" x14ac:dyDescent="0.25">
      <c r="B47" s="2">
        <v>27.22</v>
      </c>
      <c r="C47" s="15"/>
      <c r="D47" s="244">
        <f t="shared" si="0"/>
        <v>0</v>
      </c>
      <c r="E47" s="355"/>
      <c r="F47" s="244">
        <f t="shared" si="1"/>
        <v>0</v>
      </c>
      <c r="G47" s="183"/>
      <c r="H47" s="121"/>
      <c r="I47" s="787">
        <f t="shared" si="12"/>
        <v>6747.9599999999982</v>
      </c>
      <c r="J47" s="788">
        <f t="shared" si="13"/>
        <v>248</v>
      </c>
      <c r="K47" s="789">
        <f t="shared" si="6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7">
        <f t="shared" si="14"/>
        <v>18506.88</v>
      </c>
      <c r="V47" s="788">
        <f t="shared" si="15"/>
        <v>680</v>
      </c>
      <c r="W47" s="789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7">
        <f t="shared" si="16"/>
        <v>18509.599999999999</v>
      </c>
      <c r="AH47" s="788">
        <f t="shared" si="17"/>
        <v>680</v>
      </c>
      <c r="AI47" s="789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12"/>
        <v>6747.9599999999982</v>
      </c>
      <c r="J48" s="788">
        <f t="shared" si="13"/>
        <v>248</v>
      </c>
      <c r="K48" s="789">
        <f t="shared" si="6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7">
        <f t="shared" si="14"/>
        <v>18506.88</v>
      </c>
      <c r="V48" s="788">
        <f t="shared" si="15"/>
        <v>680</v>
      </c>
      <c r="W48" s="789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7">
        <f t="shared" si="16"/>
        <v>18509.599999999999</v>
      </c>
      <c r="AH48" s="788">
        <f t="shared" si="17"/>
        <v>680</v>
      </c>
      <c r="AI48" s="789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12"/>
        <v>6747.9599999999982</v>
      </c>
      <c r="J49" s="788">
        <f t="shared" si="13"/>
        <v>248</v>
      </c>
      <c r="K49" s="789">
        <f t="shared" si="6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7">
        <f t="shared" si="14"/>
        <v>18506.88</v>
      </c>
      <c r="V49" s="788">
        <f t="shared" si="15"/>
        <v>680</v>
      </c>
      <c r="W49" s="789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7">
        <f t="shared" si="16"/>
        <v>18509.599999999999</v>
      </c>
      <c r="AH49" s="788">
        <f t="shared" si="17"/>
        <v>680</v>
      </c>
      <c r="AI49" s="789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12"/>
        <v>6747.9599999999982</v>
      </c>
      <c r="J50" s="788">
        <f t="shared" si="13"/>
        <v>248</v>
      </c>
      <c r="K50" s="789">
        <f t="shared" si="6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7">
        <f t="shared" si="14"/>
        <v>18506.88</v>
      </c>
      <c r="V50" s="788">
        <f t="shared" si="15"/>
        <v>680</v>
      </c>
      <c r="W50" s="789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7">
        <f t="shared" si="16"/>
        <v>18509.599999999999</v>
      </c>
      <c r="AH50" s="788">
        <f t="shared" si="17"/>
        <v>680</v>
      </c>
      <c r="AI50" s="789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12"/>
        <v>6747.9599999999982</v>
      </c>
      <c r="J51" s="788">
        <f t="shared" si="13"/>
        <v>248</v>
      </c>
      <c r="K51" s="789">
        <f t="shared" si="6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7">
        <f t="shared" si="14"/>
        <v>18506.88</v>
      </c>
      <c r="V51" s="788">
        <f t="shared" si="15"/>
        <v>680</v>
      </c>
      <c r="W51" s="789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7">
        <f t="shared" si="16"/>
        <v>18509.599999999999</v>
      </c>
      <c r="AH51" s="788">
        <f t="shared" si="17"/>
        <v>680</v>
      </c>
      <c r="AI51" s="789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12"/>
        <v>6747.9599999999982</v>
      </c>
      <c r="J52" s="788">
        <f t="shared" si="13"/>
        <v>248</v>
      </c>
      <c r="K52" s="789">
        <f t="shared" si="6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7">
        <f t="shared" si="14"/>
        <v>18506.88</v>
      </c>
      <c r="V52" s="788">
        <f t="shared" si="15"/>
        <v>680</v>
      </c>
      <c r="W52" s="789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7">
        <f t="shared" si="16"/>
        <v>18509.599999999999</v>
      </c>
      <c r="AH52" s="788">
        <f t="shared" si="17"/>
        <v>680</v>
      </c>
      <c r="AI52" s="789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12"/>
        <v>6747.9599999999982</v>
      </c>
      <c r="J53" s="788">
        <f t="shared" si="13"/>
        <v>248</v>
      </c>
      <c r="K53" s="789">
        <f t="shared" si="6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7">
        <f t="shared" si="14"/>
        <v>18506.88</v>
      </c>
      <c r="V53" s="788">
        <f t="shared" si="15"/>
        <v>680</v>
      </c>
      <c r="W53" s="789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7">
        <f t="shared" si="16"/>
        <v>18509.599999999999</v>
      </c>
      <c r="AH53" s="788">
        <f t="shared" si="17"/>
        <v>680</v>
      </c>
      <c r="AI53" s="789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12"/>
        <v>6747.9599999999982</v>
      </c>
      <c r="J54" s="788">
        <f t="shared" si="13"/>
        <v>248</v>
      </c>
      <c r="K54" s="789">
        <f t="shared" si="6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7">
        <f t="shared" si="14"/>
        <v>18506.88</v>
      </c>
      <c r="V54" s="788">
        <f t="shared" si="15"/>
        <v>680</v>
      </c>
      <c r="W54" s="789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7">
        <f t="shared" si="16"/>
        <v>18509.599999999999</v>
      </c>
      <c r="AH54" s="788">
        <f t="shared" si="17"/>
        <v>680</v>
      </c>
      <c r="AI54" s="789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12"/>
        <v>6747.9599999999982</v>
      </c>
      <c r="J55" s="788">
        <f t="shared" si="13"/>
        <v>248</v>
      </c>
      <c r="K55" s="789">
        <f t="shared" si="6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7">
        <f t="shared" si="14"/>
        <v>18506.88</v>
      </c>
      <c r="V55" s="788">
        <f t="shared" si="15"/>
        <v>680</v>
      </c>
      <c r="W55" s="789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7">
        <f t="shared" si="16"/>
        <v>18509.599999999999</v>
      </c>
      <c r="AH55" s="788">
        <f t="shared" si="17"/>
        <v>680</v>
      </c>
      <c r="AI55" s="789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12"/>
        <v>6747.9599999999982</v>
      </c>
      <c r="J56" s="788">
        <f t="shared" si="13"/>
        <v>248</v>
      </c>
      <c r="K56" s="789">
        <f t="shared" si="6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7">
        <f t="shared" si="14"/>
        <v>18506.88</v>
      </c>
      <c r="V56" s="788">
        <f t="shared" si="15"/>
        <v>680</v>
      </c>
      <c r="W56" s="789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7">
        <f t="shared" si="16"/>
        <v>18509.599999999999</v>
      </c>
      <c r="AH56" s="788">
        <f t="shared" si="17"/>
        <v>680</v>
      </c>
      <c r="AI56" s="789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12"/>
        <v>6747.9599999999982</v>
      </c>
      <c r="J57" s="788">
        <f t="shared" si="13"/>
        <v>248</v>
      </c>
      <c r="K57" s="789">
        <f t="shared" si="6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7">
        <f t="shared" si="14"/>
        <v>18506.88</v>
      </c>
      <c r="V57" s="788">
        <f t="shared" si="15"/>
        <v>680</v>
      </c>
      <c r="W57" s="789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7">
        <f t="shared" si="16"/>
        <v>18509.599999999999</v>
      </c>
      <c r="AH57" s="788">
        <f t="shared" si="17"/>
        <v>680</v>
      </c>
      <c r="AI57" s="789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12"/>
        <v>6747.9599999999982</v>
      </c>
      <c r="J58" s="788">
        <f t="shared" si="13"/>
        <v>248</v>
      </c>
      <c r="K58" s="789">
        <f t="shared" si="6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7">
        <f t="shared" si="14"/>
        <v>18506.88</v>
      </c>
      <c r="V58" s="788">
        <f t="shared" si="15"/>
        <v>680</v>
      </c>
      <c r="W58" s="789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7">
        <f t="shared" si="16"/>
        <v>18509.599999999999</v>
      </c>
      <c r="AH58" s="788">
        <f t="shared" si="17"/>
        <v>680</v>
      </c>
      <c r="AI58" s="789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12"/>
        <v>6747.9599999999982</v>
      </c>
      <c r="J59" s="788">
        <f t="shared" si="13"/>
        <v>248</v>
      </c>
      <c r="K59" s="789">
        <f t="shared" si="6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7">
        <f t="shared" si="14"/>
        <v>18506.88</v>
      </c>
      <c r="V59" s="788">
        <f t="shared" si="15"/>
        <v>680</v>
      </c>
      <c r="W59" s="789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7">
        <f t="shared" si="16"/>
        <v>18509.599999999999</v>
      </c>
      <c r="AH59" s="788">
        <f t="shared" si="17"/>
        <v>680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12"/>
        <v>6747.9599999999982</v>
      </c>
      <c r="J60" s="788">
        <f t="shared" si="13"/>
        <v>248</v>
      </c>
      <c r="K60" s="789">
        <f t="shared" si="6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7">
        <f t="shared" si="14"/>
        <v>18506.88</v>
      </c>
      <c r="V60" s="788">
        <f t="shared" si="15"/>
        <v>680</v>
      </c>
      <c r="W60" s="789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7">
        <f t="shared" si="16"/>
        <v>18509.599999999999</v>
      </c>
      <c r="AH60" s="788">
        <f t="shared" si="17"/>
        <v>680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12"/>
        <v>6747.9599999999982</v>
      </c>
      <c r="J61" s="788">
        <f t="shared" si="13"/>
        <v>248</v>
      </c>
      <c r="K61" s="789">
        <f t="shared" si="6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7">
        <f t="shared" si="14"/>
        <v>18506.88</v>
      </c>
      <c r="V61" s="788">
        <f t="shared" si="15"/>
        <v>680</v>
      </c>
      <c r="W61" s="789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7">
        <f t="shared" si="16"/>
        <v>18509.599999999999</v>
      </c>
      <c r="AH61" s="788">
        <f t="shared" si="17"/>
        <v>680</v>
      </c>
      <c r="AI61" s="789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12"/>
        <v>6747.9599999999982</v>
      </c>
      <c r="J62" s="788">
        <f t="shared" si="13"/>
        <v>248</v>
      </c>
      <c r="K62" s="789">
        <f t="shared" si="6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7">
        <f t="shared" si="14"/>
        <v>18506.88</v>
      </c>
      <c r="V62" s="788">
        <f t="shared" si="15"/>
        <v>680</v>
      </c>
      <c r="W62" s="789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7">
        <f t="shared" si="16"/>
        <v>18509.599999999999</v>
      </c>
      <c r="AH62" s="788">
        <f t="shared" si="17"/>
        <v>680</v>
      </c>
      <c r="AI62" s="789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12"/>
        <v>6747.9599999999982</v>
      </c>
      <c r="J63" s="788">
        <f t="shared" si="13"/>
        <v>248</v>
      </c>
      <c r="K63" s="789">
        <f t="shared" si="6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7">
        <f t="shared" si="14"/>
        <v>18506.88</v>
      </c>
      <c r="V63" s="788">
        <f t="shared" si="15"/>
        <v>680</v>
      </c>
      <c r="W63" s="789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7">
        <f t="shared" si="16"/>
        <v>18509.599999999999</v>
      </c>
      <c r="AH63" s="788">
        <f t="shared" si="17"/>
        <v>680</v>
      </c>
      <c r="AI63" s="789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12"/>
        <v>6747.9599999999982</v>
      </c>
      <c r="J64" s="788">
        <f t="shared" si="13"/>
        <v>248</v>
      </c>
      <c r="K64" s="789">
        <f t="shared" si="6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7">
        <f t="shared" si="14"/>
        <v>18506.88</v>
      </c>
      <c r="V64" s="788">
        <f t="shared" si="15"/>
        <v>680</v>
      </c>
      <c r="W64" s="789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7">
        <f t="shared" si="16"/>
        <v>18509.599999999999</v>
      </c>
      <c r="AH64" s="788">
        <f t="shared" si="17"/>
        <v>680</v>
      </c>
      <c r="AI64" s="789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12"/>
        <v>6747.9599999999982</v>
      </c>
      <c r="J65" s="788">
        <f t="shared" si="13"/>
        <v>248</v>
      </c>
      <c r="K65" s="789">
        <f t="shared" si="6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7">
        <f t="shared" si="14"/>
        <v>18506.88</v>
      </c>
      <c r="V65" s="788">
        <f t="shared" si="15"/>
        <v>680</v>
      </c>
      <c r="W65" s="789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7">
        <f t="shared" si="16"/>
        <v>18509.599999999999</v>
      </c>
      <c r="AH65" s="788">
        <f t="shared" si="17"/>
        <v>680</v>
      </c>
      <c r="AI65" s="789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12"/>
        <v>6747.9599999999982</v>
      </c>
      <c r="J66" s="788">
        <f t="shared" si="13"/>
        <v>248</v>
      </c>
      <c r="K66" s="789">
        <f t="shared" si="6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7">
        <f t="shared" si="14"/>
        <v>18506.88</v>
      </c>
      <c r="V66" s="788">
        <f t="shared" si="15"/>
        <v>680</v>
      </c>
      <c r="W66" s="789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7">
        <f t="shared" si="16"/>
        <v>18509.599999999999</v>
      </c>
      <c r="AH66" s="788">
        <f t="shared" si="17"/>
        <v>680</v>
      </c>
      <c r="AI66" s="789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12"/>
        <v>6747.9599999999982</v>
      </c>
      <c r="J67" s="788">
        <f t="shared" si="13"/>
        <v>248</v>
      </c>
      <c r="K67" s="789">
        <f t="shared" si="6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7">
        <f t="shared" si="14"/>
        <v>18506.88</v>
      </c>
      <c r="V67" s="788">
        <f t="shared" si="15"/>
        <v>680</v>
      </c>
      <c r="W67" s="789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7">
        <f t="shared" si="16"/>
        <v>18509.599999999999</v>
      </c>
      <c r="AH67" s="788">
        <f t="shared" si="17"/>
        <v>680</v>
      </c>
      <c r="AI67" s="789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12"/>
        <v>6747.9599999999982</v>
      </c>
      <c r="J68" s="788">
        <f t="shared" si="13"/>
        <v>248</v>
      </c>
      <c r="K68" s="789">
        <f t="shared" si="6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7">
        <f t="shared" si="14"/>
        <v>18506.88</v>
      </c>
      <c r="V68" s="788">
        <f t="shared" si="15"/>
        <v>680</v>
      </c>
      <c r="W68" s="789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7">
        <f t="shared" si="16"/>
        <v>18509.599999999999</v>
      </c>
      <c r="AH68" s="788">
        <f t="shared" si="17"/>
        <v>680</v>
      </c>
      <c r="AI68" s="789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12"/>
        <v>6747.9599999999982</v>
      </c>
      <c r="J69" s="788">
        <f t="shared" si="13"/>
        <v>248</v>
      </c>
      <c r="K69" s="789">
        <f t="shared" si="6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7">
        <f t="shared" si="14"/>
        <v>18506.88</v>
      </c>
      <c r="V69" s="788">
        <f t="shared" si="15"/>
        <v>680</v>
      </c>
      <c r="W69" s="789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7">
        <f t="shared" si="16"/>
        <v>18509.599999999999</v>
      </c>
      <c r="AH69" s="788">
        <f t="shared" si="17"/>
        <v>680</v>
      </c>
      <c r="AI69" s="789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12"/>
        <v>6747.9599999999982</v>
      </c>
      <c r="J70" s="788">
        <f t="shared" si="13"/>
        <v>248</v>
      </c>
      <c r="K70" s="789">
        <f t="shared" si="6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90">
        <f t="shared" si="14"/>
        <v>18506.88</v>
      </c>
      <c r="V70" s="791">
        <f t="shared" si="15"/>
        <v>680</v>
      </c>
      <c r="W70" s="789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90">
        <f t="shared" si="16"/>
        <v>18509.599999999999</v>
      </c>
      <c r="AH70" s="791">
        <f t="shared" si="17"/>
        <v>680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9"/>
      <c r="H71" s="960"/>
      <c r="I71" s="961">
        <f t="shared" si="12"/>
        <v>6747.9599999999982</v>
      </c>
      <c r="J71" s="962">
        <f t="shared" si="13"/>
        <v>248</v>
      </c>
      <c r="K71" s="789">
        <f t="shared" si="6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90">
        <f t="shared" si="14"/>
        <v>18506.88</v>
      </c>
      <c r="V71" s="791">
        <f t="shared" si="15"/>
        <v>680</v>
      </c>
      <c r="W71" s="789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90">
        <f t="shared" si="16"/>
        <v>18509.599999999999</v>
      </c>
      <c r="AH71" s="791">
        <f t="shared" si="17"/>
        <v>680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1">
        <f t="shared" si="12"/>
        <v>6747.9599999999982</v>
      </c>
      <c r="J72" s="962">
        <f t="shared" si="13"/>
        <v>248</v>
      </c>
      <c r="K72" s="789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90">
        <f t="shared" si="14"/>
        <v>18506.88</v>
      </c>
      <c r="V72" s="791">
        <f t="shared" si="15"/>
        <v>680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90">
        <f t="shared" si="16"/>
        <v>18509.599999999999</v>
      </c>
      <c r="AH72" s="791">
        <f t="shared" si="17"/>
        <v>680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3" si="19">D73</f>
        <v>0</v>
      </c>
      <c r="G73" s="848"/>
      <c r="H73" s="849"/>
      <c r="I73" s="961">
        <f t="shared" si="12"/>
        <v>6747.9599999999982</v>
      </c>
      <c r="J73" s="962">
        <f t="shared" si="13"/>
        <v>248</v>
      </c>
      <c r="K73" s="789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285">
        <f t="shared" ref="R73:R93" si="21">P73</f>
        <v>0</v>
      </c>
      <c r="S73" s="286"/>
      <c r="T73" s="287"/>
      <c r="U73" s="790">
        <f t="shared" si="14"/>
        <v>18506.88</v>
      </c>
      <c r="V73" s="791">
        <f t="shared" si="15"/>
        <v>680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285">
        <f t="shared" ref="AD73:AD93" si="23">AB73</f>
        <v>0</v>
      </c>
      <c r="AE73" s="286"/>
      <c r="AF73" s="287"/>
      <c r="AG73" s="790">
        <f t="shared" si="16"/>
        <v>18509.599999999999</v>
      </c>
      <c r="AH73" s="791">
        <f t="shared" si="17"/>
        <v>680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48"/>
      <c r="H74" s="849"/>
      <c r="I74" s="961">
        <f t="shared" si="12"/>
        <v>6747.9599999999982</v>
      </c>
      <c r="J74" s="962">
        <f t="shared" si="13"/>
        <v>248</v>
      </c>
      <c r="K74" s="789">
        <f t="shared" ref="K74:K93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285">
        <f t="shared" si="21"/>
        <v>0</v>
      </c>
      <c r="S74" s="286"/>
      <c r="T74" s="287"/>
      <c r="U74" s="790">
        <f t="shared" si="14"/>
        <v>18506.88</v>
      </c>
      <c r="V74" s="791">
        <f t="shared" si="15"/>
        <v>680</v>
      </c>
      <c r="W74" s="789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285">
        <f t="shared" si="23"/>
        <v>0</v>
      </c>
      <c r="AE74" s="286"/>
      <c r="AF74" s="287"/>
      <c r="AG74" s="790">
        <f t="shared" si="16"/>
        <v>18509.599999999999</v>
      </c>
      <c r="AH74" s="791">
        <f t="shared" si="17"/>
        <v>680</v>
      </c>
      <c r="AI74" s="789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87">
        <f t="shared" si="12"/>
        <v>6747.9599999999982</v>
      </c>
      <c r="J75" s="788">
        <f t="shared" si="13"/>
        <v>248</v>
      </c>
      <c r="K75" s="789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285">
        <f t="shared" si="21"/>
        <v>0</v>
      </c>
      <c r="S75" s="286"/>
      <c r="T75" s="287"/>
      <c r="U75" s="790">
        <f t="shared" si="14"/>
        <v>18506.88</v>
      </c>
      <c r="V75" s="791">
        <f t="shared" si="15"/>
        <v>680</v>
      </c>
      <c r="W75" s="789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285">
        <f t="shared" si="23"/>
        <v>0</v>
      </c>
      <c r="AE75" s="286"/>
      <c r="AF75" s="287"/>
      <c r="AG75" s="790">
        <f t="shared" si="16"/>
        <v>18509.599999999999</v>
      </c>
      <c r="AH75" s="791">
        <f t="shared" si="17"/>
        <v>680</v>
      </c>
      <c r="AI75" s="789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87">
        <f t="shared" si="12"/>
        <v>6747.9599999999982</v>
      </c>
      <c r="J76" s="788">
        <f t="shared" si="13"/>
        <v>248</v>
      </c>
      <c r="K76" s="789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87">
        <f t="shared" si="14"/>
        <v>18506.88</v>
      </c>
      <c r="V76" s="788">
        <f t="shared" si="15"/>
        <v>680</v>
      </c>
      <c r="W76" s="789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87">
        <f t="shared" si="16"/>
        <v>18509.599999999999</v>
      </c>
      <c r="AH76" s="788">
        <f t="shared" si="17"/>
        <v>680</v>
      </c>
      <c r="AI76" s="789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87">
        <f t="shared" ref="I77:I91" si="27">I76-F77</f>
        <v>6747.9599999999982</v>
      </c>
      <c r="J77" s="788">
        <f t="shared" ref="J77:J91" si="28">J76-C77</f>
        <v>248</v>
      </c>
      <c r="K77" s="789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87">
        <f t="shared" ref="U77:U91" si="29">U76-R77</f>
        <v>18506.88</v>
      </c>
      <c r="V77" s="788">
        <f t="shared" ref="V77:V91" si="30">V76-O77</f>
        <v>680</v>
      </c>
      <c r="W77" s="789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87">
        <f t="shared" ref="AG77:AG91" si="31">AG76-AD77</f>
        <v>18509.599999999999</v>
      </c>
      <c r="AH77" s="788">
        <f t="shared" ref="AH77:AH91" si="32">AH76-AA77</f>
        <v>680</v>
      </c>
      <c r="AI77" s="789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87">
        <f t="shared" si="27"/>
        <v>6747.9599999999982</v>
      </c>
      <c r="J78" s="788">
        <f t="shared" si="28"/>
        <v>248</v>
      </c>
      <c r="K78" s="789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87">
        <f t="shared" si="29"/>
        <v>18506.88</v>
      </c>
      <c r="V78" s="788">
        <f t="shared" si="30"/>
        <v>680</v>
      </c>
      <c r="W78" s="789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87">
        <f t="shared" si="31"/>
        <v>18509.599999999999</v>
      </c>
      <c r="AH78" s="788">
        <f t="shared" si="32"/>
        <v>680</v>
      </c>
      <c r="AI78" s="789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87">
        <f t="shared" si="27"/>
        <v>6747.9599999999982</v>
      </c>
      <c r="J79" s="788">
        <f t="shared" si="28"/>
        <v>248</v>
      </c>
      <c r="K79" s="789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87">
        <f t="shared" si="29"/>
        <v>18506.88</v>
      </c>
      <c r="V79" s="788">
        <f t="shared" si="30"/>
        <v>680</v>
      </c>
      <c r="W79" s="789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87">
        <f t="shared" si="31"/>
        <v>18509.599999999999</v>
      </c>
      <c r="AH79" s="788">
        <f t="shared" si="32"/>
        <v>680</v>
      </c>
      <c r="AI79" s="789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87">
        <f t="shared" si="27"/>
        <v>6747.9599999999982</v>
      </c>
      <c r="J80" s="788">
        <f t="shared" si="28"/>
        <v>248</v>
      </c>
      <c r="K80" s="789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87">
        <f t="shared" si="29"/>
        <v>18506.88</v>
      </c>
      <c r="V80" s="788">
        <f t="shared" si="30"/>
        <v>680</v>
      </c>
      <c r="W80" s="789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87">
        <f t="shared" si="31"/>
        <v>18509.599999999999</v>
      </c>
      <c r="AH80" s="788">
        <f t="shared" si="32"/>
        <v>680</v>
      </c>
      <c r="AI80" s="789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87">
        <f t="shared" si="27"/>
        <v>6747.9599999999982</v>
      </c>
      <c r="J81" s="788">
        <f t="shared" si="28"/>
        <v>248</v>
      </c>
      <c r="K81" s="789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87">
        <f t="shared" si="29"/>
        <v>18506.88</v>
      </c>
      <c r="V81" s="788">
        <f t="shared" si="30"/>
        <v>680</v>
      </c>
      <c r="W81" s="789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87">
        <f t="shared" si="31"/>
        <v>18509.599999999999</v>
      </c>
      <c r="AH81" s="788">
        <f t="shared" si="32"/>
        <v>680</v>
      </c>
      <c r="AI81" s="789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87">
        <f t="shared" si="27"/>
        <v>6747.9599999999982</v>
      </c>
      <c r="J82" s="788">
        <f t="shared" si="28"/>
        <v>248</v>
      </c>
      <c r="K82" s="789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87">
        <f t="shared" si="29"/>
        <v>18506.88</v>
      </c>
      <c r="V82" s="788">
        <f t="shared" si="30"/>
        <v>680</v>
      </c>
      <c r="W82" s="789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87">
        <f t="shared" si="31"/>
        <v>18509.599999999999</v>
      </c>
      <c r="AH82" s="788">
        <f t="shared" si="32"/>
        <v>680</v>
      </c>
      <c r="AI82" s="789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87">
        <f t="shared" si="27"/>
        <v>6747.9599999999982</v>
      </c>
      <c r="J83" s="788">
        <f t="shared" si="28"/>
        <v>248</v>
      </c>
      <c r="K83" s="789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87">
        <f t="shared" si="29"/>
        <v>18506.88</v>
      </c>
      <c r="V83" s="788">
        <f t="shared" si="30"/>
        <v>680</v>
      </c>
      <c r="W83" s="789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87">
        <f t="shared" si="31"/>
        <v>18509.599999999999</v>
      </c>
      <c r="AH83" s="788">
        <f t="shared" si="32"/>
        <v>680</v>
      </c>
      <c r="AI83" s="789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87">
        <f t="shared" si="27"/>
        <v>6747.9599999999982</v>
      </c>
      <c r="J84" s="788">
        <f t="shared" si="28"/>
        <v>248</v>
      </c>
      <c r="K84" s="789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87">
        <f t="shared" si="29"/>
        <v>18506.88</v>
      </c>
      <c r="V84" s="788">
        <f t="shared" si="30"/>
        <v>680</v>
      </c>
      <c r="W84" s="789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87">
        <f t="shared" si="31"/>
        <v>18509.599999999999</v>
      </c>
      <c r="AH84" s="788">
        <f t="shared" si="32"/>
        <v>680</v>
      </c>
      <c r="AI84" s="789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87">
        <f t="shared" si="27"/>
        <v>6747.9599999999982</v>
      </c>
      <c r="J85" s="788">
        <f t="shared" si="28"/>
        <v>248</v>
      </c>
      <c r="K85" s="789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87">
        <f t="shared" si="29"/>
        <v>18506.88</v>
      </c>
      <c r="V85" s="788">
        <f t="shared" si="30"/>
        <v>680</v>
      </c>
      <c r="W85" s="789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87">
        <f t="shared" si="31"/>
        <v>18509.599999999999</v>
      </c>
      <c r="AH85" s="788">
        <f t="shared" si="32"/>
        <v>680</v>
      </c>
      <c r="AI85" s="789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87">
        <f t="shared" si="27"/>
        <v>6747.9599999999982</v>
      </c>
      <c r="J86" s="788">
        <f t="shared" si="28"/>
        <v>248</v>
      </c>
      <c r="K86" s="789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87">
        <f t="shared" si="29"/>
        <v>18506.88</v>
      </c>
      <c r="V86" s="788">
        <f t="shared" si="30"/>
        <v>680</v>
      </c>
      <c r="W86" s="789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87">
        <f t="shared" si="31"/>
        <v>18509.599999999999</v>
      </c>
      <c r="AH86" s="788">
        <f t="shared" si="32"/>
        <v>680</v>
      </c>
      <c r="AI86" s="789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87">
        <f t="shared" si="27"/>
        <v>6747.9599999999982</v>
      </c>
      <c r="J87" s="788">
        <f t="shared" si="28"/>
        <v>248</v>
      </c>
      <c r="K87" s="789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87">
        <f t="shared" si="29"/>
        <v>18506.88</v>
      </c>
      <c r="V87" s="788">
        <f t="shared" si="30"/>
        <v>680</v>
      </c>
      <c r="W87" s="789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87">
        <f t="shared" si="31"/>
        <v>18509.599999999999</v>
      </c>
      <c r="AH87" s="788">
        <f t="shared" si="32"/>
        <v>680</v>
      </c>
      <c r="AI87" s="789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87">
        <f t="shared" si="27"/>
        <v>6747.9599999999982</v>
      </c>
      <c r="J88" s="788">
        <f t="shared" si="28"/>
        <v>248</v>
      </c>
      <c r="K88" s="789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87">
        <f t="shared" si="29"/>
        <v>18506.88</v>
      </c>
      <c r="V88" s="788">
        <f t="shared" si="30"/>
        <v>680</v>
      </c>
      <c r="W88" s="789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87">
        <f t="shared" si="31"/>
        <v>18509.599999999999</v>
      </c>
      <c r="AH88" s="788">
        <f t="shared" si="32"/>
        <v>680</v>
      </c>
      <c r="AI88" s="789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87">
        <f t="shared" si="27"/>
        <v>6747.9599999999982</v>
      </c>
      <c r="J89" s="788">
        <f t="shared" si="28"/>
        <v>248</v>
      </c>
      <c r="K89" s="789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87">
        <f t="shared" si="29"/>
        <v>18506.88</v>
      </c>
      <c r="V89" s="788">
        <f t="shared" si="30"/>
        <v>680</v>
      </c>
      <c r="W89" s="789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87">
        <f t="shared" si="31"/>
        <v>18509.599999999999</v>
      </c>
      <c r="AH89" s="788">
        <f t="shared" si="32"/>
        <v>680</v>
      </c>
      <c r="AI89" s="789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87">
        <f t="shared" si="27"/>
        <v>6747.9599999999982</v>
      </c>
      <c r="J90" s="788">
        <f t="shared" si="28"/>
        <v>248</v>
      </c>
      <c r="K90" s="789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87">
        <f t="shared" si="29"/>
        <v>18506.88</v>
      </c>
      <c r="V90" s="788">
        <f t="shared" si="30"/>
        <v>680</v>
      </c>
      <c r="W90" s="789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87">
        <f t="shared" si="31"/>
        <v>18509.599999999999</v>
      </c>
      <c r="AH90" s="788">
        <f t="shared" si="32"/>
        <v>680</v>
      </c>
      <c r="AI90" s="789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87">
        <f t="shared" si="27"/>
        <v>6747.9599999999982</v>
      </c>
      <c r="J91" s="788">
        <f t="shared" si="28"/>
        <v>248</v>
      </c>
      <c r="K91" s="789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87">
        <f t="shared" si="29"/>
        <v>18506.88</v>
      </c>
      <c r="V91" s="788">
        <f t="shared" si="30"/>
        <v>680</v>
      </c>
      <c r="W91" s="789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87">
        <f t="shared" si="31"/>
        <v>18509.599999999999</v>
      </c>
      <c r="AH91" s="788">
        <f t="shared" si="32"/>
        <v>680</v>
      </c>
      <c r="AI91" s="789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si="19"/>
        <v>0</v>
      </c>
      <c r="G92" s="71"/>
      <c r="H92" s="72"/>
      <c r="I92" s="792">
        <f>I60-F92</f>
        <v>6747.9599999999982</v>
      </c>
      <c r="J92" s="793">
        <f>J60-C92</f>
        <v>248</v>
      </c>
      <c r="K92" s="794">
        <f t="shared" si="24"/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2">
        <f>U60-R92</f>
        <v>18506.88</v>
      </c>
      <c r="V92" s="793">
        <f>V60-O92</f>
        <v>680</v>
      </c>
      <c r="W92" s="794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2">
        <f>AG60-AD92</f>
        <v>18509.599999999999</v>
      </c>
      <c r="AH92" s="793">
        <f>AH60-AA92</f>
        <v>680</v>
      </c>
      <c r="AI92" s="794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19"/>
        <v>0</v>
      </c>
      <c r="G93" s="145"/>
      <c r="H93" s="72"/>
      <c r="K93" s="72">
        <f t="shared" si="2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436</v>
      </c>
      <c r="D94" s="6">
        <f>SUM(D9:D93)</f>
        <v>11867.919999999998</v>
      </c>
      <c r="F94" s="6">
        <f>SUM(F9:F93)</f>
        <v>11867.919999999998</v>
      </c>
      <c r="O94" s="53">
        <f>SUM(O9:O93)</f>
        <v>0</v>
      </c>
      <c r="P94" s="6">
        <f>SUM(P9:P93)</f>
        <v>0</v>
      </c>
      <c r="R94" s="6">
        <f>SUM(R9:R93)</f>
        <v>0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248</v>
      </c>
      <c r="P97" s="45" t="s">
        <v>4</v>
      </c>
      <c r="Q97" s="57">
        <f>R5-O94+R4+R6</f>
        <v>680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065" t="s">
        <v>11</v>
      </c>
      <c r="D99" s="1066"/>
      <c r="E99" s="58">
        <f>E4+E5+E6-F94</f>
        <v>6747.9600000000028</v>
      </c>
      <c r="G99" s="47"/>
      <c r="H99" s="92"/>
      <c r="O99" s="1065" t="s">
        <v>11</v>
      </c>
      <c r="P99" s="1066"/>
      <c r="Q99" s="58">
        <f>Q4+Q5+Q6-R94</f>
        <v>18506.88</v>
      </c>
      <c r="S99" s="47"/>
      <c r="T99" s="92"/>
      <c r="AA99" s="1065" t="s">
        <v>11</v>
      </c>
      <c r="AB99" s="1066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D31" sqref="D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7" t="s">
        <v>269</v>
      </c>
      <c r="B1" s="1067"/>
      <c r="C1" s="1067"/>
      <c r="D1" s="1067"/>
      <c r="E1" s="1067"/>
      <c r="F1" s="1067"/>
      <c r="G1" s="10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83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083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1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1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1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540"/>
      <c r="E25" s="543"/>
      <c r="F25" s="540">
        <f t="shared" si="0"/>
        <v>0</v>
      </c>
      <c r="G25" s="630"/>
      <c r="H25" s="63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540"/>
      <c r="E26" s="543"/>
      <c r="F26" s="540">
        <f t="shared" si="0"/>
        <v>0</v>
      </c>
      <c r="G26" s="630"/>
      <c r="H26" s="63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540"/>
      <c r="E27" s="543"/>
      <c r="F27" s="540">
        <f t="shared" si="0"/>
        <v>0</v>
      </c>
      <c r="G27" s="630"/>
      <c r="H27" s="63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540"/>
      <c r="E28" s="543"/>
      <c r="F28" s="540">
        <f t="shared" si="0"/>
        <v>0</v>
      </c>
      <c r="G28" s="630"/>
      <c r="H28" s="631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540"/>
      <c r="E29" s="543"/>
      <c r="F29" s="540">
        <f t="shared" si="0"/>
        <v>0</v>
      </c>
      <c r="G29" s="630"/>
      <c r="H29" s="631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540"/>
      <c r="E30" s="543"/>
      <c r="F30" s="540">
        <f t="shared" si="0"/>
        <v>0</v>
      </c>
      <c r="G30" s="630"/>
      <c r="H30" s="631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540"/>
      <c r="E31" s="543"/>
      <c r="F31" s="540">
        <f t="shared" si="0"/>
        <v>0</v>
      </c>
      <c r="G31" s="630"/>
      <c r="H31" s="631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065" t="s">
        <v>11</v>
      </c>
      <c r="D60" s="1066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7" t="s">
        <v>270</v>
      </c>
      <c r="B1" s="1067"/>
      <c r="C1" s="1067"/>
      <c r="D1" s="1067"/>
      <c r="E1" s="1067"/>
      <c r="F1" s="1067"/>
      <c r="G1" s="10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83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083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540"/>
      <c r="E10" s="543"/>
      <c r="F10" s="540">
        <f t="shared" si="0"/>
        <v>0</v>
      </c>
      <c r="G10" s="630"/>
      <c r="H10" s="631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540"/>
      <c r="E11" s="543"/>
      <c r="F11" s="540">
        <f t="shared" si="0"/>
        <v>0</v>
      </c>
      <c r="G11" s="630"/>
      <c r="H11" s="631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540"/>
      <c r="E12" s="543"/>
      <c r="F12" s="540">
        <f t="shared" si="0"/>
        <v>0</v>
      </c>
      <c r="G12" s="630"/>
      <c r="H12" s="631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540"/>
      <c r="E13" s="543"/>
      <c r="F13" s="540">
        <f t="shared" si="0"/>
        <v>0</v>
      </c>
      <c r="G13" s="630"/>
      <c r="H13" s="631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540"/>
      <c r="E14" s="1015"/>
      <c r="F14" s="954">
        <f t="shared" si="0"/>
        <v>0</v>
      </c>
      <c r="G14" s="541"/>
      <c r="H14" s="629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540"/>
      <c r="E15" s="1015"/>
      <c r="F15" s="954">
        <f t="shared" si="0"/>
        <v>0</v>
      </c>
      <c r="G15" s="541"/>
      <c r="H15" s="629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540"/>
      <c r="E16" s="1015"/>
      <c r="F16" s="954">
        <f t="shared" si="0"/>
        <v>0</v>
      </c>
      <c r="G16" s="541"/>
      <c r="H16" s="629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065" t="s">
        <v>11</v>
      </c>
      <c r="D60" s="1066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84"/>
  <sheetViews>
    <sheetView topLeftCell="K1" workbookViewId="0">
      <pane ySplit="7" topLeftCell="A8" activePane="bottomLeft" state="frozen"/>
      <selection activeCell="J1" sqref="J1"/>
      <selection pane="bottomLeft" activeCell="O9" sqref="O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067" t="s">
        <v>271</v>
      </c>
      <c r="B1" s="1067"/>
      <c r="C1" s="1067"/>
      <c r="D1" s="1067"/>
      <c r="E1" s="1067"/>
      <c r="F1" s="1067"/>
      <c r="G1" s="1067"/>
      <c r="H1" s="100">
        <v>1</v>
      </c>
      <c r="M1" s="1063" t="s">
        <v>253</v>
      </c>
      <c r="N1" s="1063"/>
      <c r="O1" s="1063"/>
      <c r="P1" s="1063"/>
      <c r="Q1" s="1063"/>
      <c r="R1" s="1063"/>
      <c r="S1" s="1063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084" t="s">
        <v>110</v>
      </c>
      <c r="B5" s="1086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  <c r="M5" s="1084" t="s">
        <v>68</v>
      </c>
      <c r="N5" s="1086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R81</f>
        <v>0</v>
      </c>
      <c r="T5" s="59">
        <f>Q4+Q5+Q6-S5</f>
        <v>300</v>
      </c>
    </row>
    <row r="6" spans="1:23" ht="16.5" thickBot="1" x14ac:dyDescent="0.3">
      <c r="A6" s="1085"/>
      <c r="B6" s="1087"/>
      <c r="C6" s="493"/>
      <c r="D6" s="492"/>
      <c r="E6" s="370"/>
      <c r="F6" s="341"/>
      <c r="M6" s="1085"/>
      <c r="N6" s="1087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/>
      <c r="P8" s="324">
        <f t="shared" ref="P8:P13" si="2">O8*N8</f>
        <v>0</v>
      </c>
      <c r="Q8" s="94"/>
      <c r="R8" s="285">
        <f t="shared" ref="R8:R71" si="3">P8</f>
        <v>0</v>
      </c>
      <c r="S8" s="286"/>
      <c r="T8" s="287"/>
      <c r="U8" s="252">
        <f>Q5+Q4-R8+Q6</f>
        <v>300</v>
      </c>
      <c r="V8" s="253">
        <f>R4+R5+R6-O8</f>
        <v>20</v>
      </c>
      <c r="W8" s="61">
        <f>T8*R8</f>
        <v>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300</v>
      </c>
      <c r="V9" s="253">
        <f>V8-O9</f>
        <v>20</v>
      </c>
      <c r="W9" s="61">
        <f t="shared" ref="W9:W82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300</v>
      </c>
      <c r="V10" s="253">
        <f t="shared" ref="V10:V73" si="9">V9-O10</f>
        <v>20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300</v>
      </c>
      <c r="V11" s="253">
        <f t="shared" si="9"/>
        <v>20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300</v>
      </c>
      <c r="V12" s="323">
        <f t="shared" si="9"/>
        <v>20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300</v>
      </c>
      <c r="V13" s="323">
        <f t="shared" si="9"/>
        <v>20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300</v>
      </c>
      <c r="V14" s="323">
        <f t="shared" si="9"/>
        <v>20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300</v>
      </c>
      <c r="V15" s="323">
        <f t="shared" si="9"/>
        <v>20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300</v>
      </c>
      <c r="V16" s="323">
        <f t="shared" si="9"/>
        <v>20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300</v>
      </c>
      <c r="V17" s="323">
        <f t="shared" si="9"/>
        <v>20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300</v>
      </c>
      <c r="V18" s="323">
        <f t="shared" si="9"/>
        <v>20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300</v>
      </c>
      <c r="V19" s="323">
        <f t="shared" si="9"/>
        <v>20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300</v>
      </c>
      <c r="V20" s="323">
        <f t="shared" si="9"/>
        <v>20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79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300</v>
      </c>
      <c r="V21" s="323">
        <f t="shared" si="9"/>
        <v>20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300</v>
      </c>
      <c r="V22" s="323">
        <f t="shared" si="9"/>
        <v>20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300</v>
      </c>
      <c r="V23" s="323">
        <f t="shared" si="9"/>
        <v>20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300</v>
      </c>
      <c r="V24" s="323">
        <f t="shared" si="9"/>
        <v>20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8">
        <f t="shared" si="10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300</v>
      </c>
      <c r="V25" s="323">
        <f t="shared" si="9"/>
        <v>20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8">
        <f t="shared" si="10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300</v>
      </c>
      <c r="V26" s="323">
        <f t="shared" si="9"/>
        <v>20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8">
        <f t="shared" si="10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300</v>
      </c>
      <c r="V27" s="323">
        <f t="shared" si="9"/>
        <v>20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8">
        <f t="shared" si="10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300</v>
      </c>
      <c r="V28" s="323">
        <f t="shared" si="9"/>
        <v>20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8">
        <f t="shared" si="10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300</v>
      </c>
      <c r="V29" s="323">
        <f t="shared" si="9"/>
        <v>20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8">
        <f t="shared" si="10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300</v>
      </c>
      <c r="V30" s="323">
        <f t="shared" si="9"/>
        <v>20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8">
        <f t="shared" si="10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300</v>
      </c>
      <c r="V31" s="323">
        <f t="shared" si="9"/>
        <v>20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8">
        <f t="shared" si="10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300</v>
      </c>
      <c r="V32" s="323">
        <f t="shared" si="9"/>
        <v>20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8">
        <f t="shared" si="10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300</v>
      </c>
      <c r="V33" s="253">
        <f t="shared" si="9"/>
        <v>20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8">
        <f t="shared" si="10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300</v>
      </c>
      <c r="V34" s="253">
        <f t="shared" si="9"/>
        <v>20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8">
        <f t="shared" si="10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300</v>
      </c>
      <c r="V35" s="323">
        <f t="shared" si="9"/>
        <v>20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901">
        <f t="shared" ref="D36:D79" si="14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300</v>
      </c>
      <c r="V36" s="323">
        <f t="shared" si="9"/>
        <v>20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901">
        <f t="shared" si="14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300</v>
      </c>
      <c r="V37" s="323">
        <f t="shared" si="9"/>
        <v>20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20">
        <f t="shared" si="14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300</v>
      </c>
      <c r="V38" s="323">
        <f t="shared" si="9"/>
        <v>20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20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300</v>
      </c>
      <c r="V39" s="323">
        <f t="shared" si="9"/>
        <v>20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20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300</v>
      </c>
      <c r="V40" s="323">
        <f t="shared" si="9"/>
        <v>20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20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300</v>
      </c>
      <c r="V41" s="253">
        <f t="shared" si="9"/>
        <v>20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20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300</v>
      </c>
      <c r="V42" s="253">
        <f t="shared" si="9"/>
        <v>20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20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300</v>
      </c>
      <c r="V43" s="253">
        <f t="shared" si="9"/>
        <v>20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20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300</v>
      </c>
      <c r="V44" s="253">
        <f t="shared" si="9"/>
        <v>20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20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300</v>
      </c>
      <c r="V45" s="253">
        <f t="shared" si="9"/>
        <v>20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8">
        <f t="shared" si="14"/>
        <v>150</v>
      </c>
      <c r="E46" s="945">
        <v>44384</v>
      </c>
      <c r="F46" s="944">
        <f t="shared" si="1"/>
        <v>150</v>
      </c>
      <c r="G46" s="946" t="s">
        <v>168</v>
      </c>
      <c r="H46" s="947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300</v>
      </c>
      <c r="V46" s="253">
        <f t="shared" si="9"/>
        <v>20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8">
        <f t="shared" ref="D47:D64" si="15">C47*B47</f>
        <v>15</v>
      </c>
      <c r="E47" s="945">
        <v>44385</v>
      </c>
      <c r="F47" s="944">
        <f t="shared" ref="F47:F64" si="16">D47</f>
        <v>15</v>
      </c>
      <c r="G47" s="946" t="s">
        <v>169</v>
      </c>
      <c r="H47" s="947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300</v>
      </c>
      <c r="V47" s="253">
        <f t="shared" si="9"/>
        <v>20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8">
        <f t="shared" si="15"/>
        <v>30</v>
      </c>
      <c r="E48" s="945">
        <v>44386</v>
      </c>
      <c r="F48" s="944">
        <f t="shared" si="16"/>
        <v>30</v>
      </c>
      <c r="G48" s="946" t="s">
        <v>171</v>
      </c>
      <c r="H48" s="947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300</v>
      </c>
      <c r="V48" s="253">
        <f t="shared" si="9"/>
        <v>20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8">
        <f t="shared" si="15"/>
        <v>15</v>
      </c>
      <c r="E49" s="945">
        <v>44385</v>
      </c>
      <c r="F49" s="944">
        <f t="shared" si="16"/>
        <v>15</v>
      </c>
      <c r="G49" s="946" t="s">
        <v>172</v>
      </c>
      <c r="H49" s="947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300</v>
      </c>
      <c r="V49" s="253">
        <f t="shared" si="9"/>
        <v>20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8">
        <f t="shared" si="15"/>
        <v>150</v>
      </c>
      <c r="E50" s="945">
        <v>44390</v>
      </c>
      <c r="F50" s="944">
        <f t="shared" si="16"/>
        <v>150</v>
      </c>
      <c r="G50" s="946" t="s">
        <v>175</v>
      </c>
      <c r="H50" s="947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300</v>
      </c>
      <c r="V50" s="253">
        <f t="shared" si="9"/>
        <v>20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8">
        <f t="shared" si="15"/>
        <v>15</v>
      </c>
      <c r="E51" s="945">
        <v>44394</v>
      </c>
      <c r="F51" s="944">
        <f t="shared" si="16"/>
        <v>15</v>
      </c>
      <c r="G51" s="946" t="s">
        <v>177</v>
      </c>
      <c r="H51" s="947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300</v>
      </c>
      <c r="V51" s="253">
        <f t="shared" si="9"/>
        <v>20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8">
        <f t="shared" si="15"/>
        <v>30</v>
      </c>
      <c r="E52" s="945">
        <v>44396</v>
      </c>
      <c r="F52" s="944">
        <f t="shared" si="16"/>
        <v>30</v>
      </c>
      <c r="G52" s="946" t="s">
        <v>179</v>
      </c>
      <c r="H52" s="947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300</v>
      </c>
      <c r="V52" s="253">
        <f t="shared" si="9"/>
        <v>20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8">
        <f t="shared" si="15"/>
        <v>75</v>
      </c>
      <c r="E53" s="945">
        <v>44398</v>
      </c>
      <c r="F53" s="944">
        <f t="shared" si="16"/>
        <v>75</v>
      </c>
      <c r="G53" s="946" t="s">
        <v>182</v>
      </c>
      <c r="H53" s="947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300</v>
      </c>
      <c r="V53" s="253">
        <f t="shared" si="9"/>
        <v>20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8">
        <f t="shared" si="15"/>
        <v>300</v>
      </c>
      <c r="E54" s="945">
        <v>44400</v>
      </c>
      <c r="F54" s="944">
        <f t="shared" si="16"/>
        <v>300</v>
      </c>
      <c r="G54" s="946" t="s">
        <v>181</v>
      </c>
      <c r="H54" s="947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300</v>
      </c>
      <c r="V54" s="253">
        <f t="shared" si="9"/>
        <v>20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8">
        <f t="shared" si="15"/>
        <v>75</v>
      </c>
      <c r="E55" s="945">
        <v>44407</v>
      </c>
      <c r="F55" s="944">
        <f t="shared" si="16"/>
        <v>75</v>
      </c>
      <c r="G55" s="946" t="s">
        <v>186</v>
      </c>
      <c r="H55" s="947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300</v>
      </c>
      <c r="V55" s="253">
        <f t="shared" si="9"/>
        <v>20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72">
        <f t="shared" si="15"/>
        <v>15</v>
      </c>
      <c r="E56" s="973">
        <v>44415</v>
      </c>
      <c r="F56" s="974">
        <f t="shared" si="16"/>
        <v>15</v>
      </c>
      <c r="G56" s="975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300</v>
      </c>
      <c r="V56" s="253">
        <f t="shared" si="9"/>
        <v>20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72">
        <f t="shared" si="15"/>
        <v>30</v>
      </c>
      <c r="E57" s="973">
        <v>44418</v>
      </c>
      <c r="F57" s="974">
        <f t="shared" si="16"/>
        <v>30</v>
      </c>
      <c r="G57" s="975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300</v>
      </c>
      <c r="V57" s="253">
        <f t="shared" si="9"/>
        <v>20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72">
        <f t="shared" si="15"/>
        <v>120</v>
      </c>
      <c r="E58" s="973">
        <v>44420</v>
      </c>
      <c r="F58" s="974">
        <f t="shared" si="16"/>
        <v>120</v>
      </c>
      <c r="G58" s="975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300</v>
      </c>
      <c r="V58" s="253">
        <f t="shared" si="9"/>
        <v>20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72">
        <f t="shared" si="15"/>
        <v>15</v>
      </c>
      <c r="E59" s="973">
        <v>44422</v>
      </c>
      <c r="F59" s="974">
        <f t="shared" si="16"/>
        <v>15</v>
      </c>
      <c r="G59" s="975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300</v>
      </c>
      <c r="V59" s="253">
        <f t="shared" si="9"/>
        <v>20</v>
      </c>
      <c r="W59" s="61">
        <f t="shared" si="5"/>
        <v>0</v>
      </c>
    </row>
    <row r="60" spans="1:23" x14ac:dyDescent="0.25">
      <c r="A60" s="995" t="s">
        <v>203</v>
      </c>
      <c r="B60" s="84">
        <v>15</v>
      </c>
      <c r="C60" s="996">
        <v>1</v>
      </c>
      <c r="D60" s="972">
        <f t="shared" si="15"/>
        <v>15</v>
      </c>
      <c r="E60" s="973">
        <v>44439</v>
      </c>
      <c r="F60" s="974">
        <f t="shared" si="16"/>
        <v>15</v>
      </c>
      <c r="G60" s="994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300</v>
      </c>
      <c r="V60" s="253">
        <f t="shared" si="9"/>
        <v>20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72">
        <f t="shared" si="15"/>
        <v>15</v>
      </c>
      <c r="E61" s="973">
        <v>44427</v>
      </c>
      <c r="F61" s="974">
        <f t="shared" si="16"/>
        <v>15</v>
      </c>
      <c r="G61" s="975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300</v>
      </c>
      <c r="V61" s="253">
        <f t="shared" si="9"/>
        <v>20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72">
        <f t="shared" si="15"/>
        <v>15</v>
      </c>
      <c r="E62" s="973">
        <v>44428</v>
      </c>
      <c r="F62" s="974">
        <f t="shared" si="16"/>
        <v>15</v>
      </c>
      <c r="G62" s="975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300</v>
      </c>
      <c r="V62" s="253">
        <f t="shared" si="9"/>
        <v>20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72">
        <f t="shared" si="15"/>
        <v>15</v>
      </c>
      <c r="E63" s="973">
        <v>44431</v>
      </c>
      <c r="F63" s="974">
        <f t="shared" si="16"/>
        <v>15</v>
      </c>
      <c r="G63" s="975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300</v>
      </c>
      <c r="V63" s="253">
        <f t="shared" si="9"/>
        <v>20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72">
        <f t="shared" si="15"/>
        <v>90</v>
      </c>
      <c r="E64" s="973">
        <v>44431</v>
      </c>
      <c r="F64" s="974">
        <f t="shared" si="16"/>
        <v>90</v>
      </c>
      <c r="G64" s="975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300</v>
      </c>
      <c r="V64" s="253">
        <f t="shared" si="9"/>
        <v>20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72">
        <f t="shared" si="14"/>
        <v>15</v>
      </c>
      <c r="E65" s="973">
        <v>44433</v>
      </c>
      <c r="F65" s="974">
        <f t="shared" si="1"/>
        <v>15</v>
      </c>
      <c r="G65" s="975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300</v>
      </c>
      <c r="V65" s="253">
        <f t="shared" si="9"/>
        <v>20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72">
        <f t="shared" si="14"/>
        <v>15</v>
      </c>
      <c r="E66" s="973">
        <v>44434</v>
      </c>
      <c r="F66" s="974">
        <f t="shared" si="1"/>
        <v>15</v>
      </c>
      <c r="G66" s="975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300</v>
      </c>
      <c r="V66" s="253">
        <f t="shared" si="9"/>
        <v>20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72">
        <f t="shared" si="14"/>
        <v>60</v>
      </c>
      <c r="E67" s="973">
        <v>44436</v>
      </c>
      <c r="F67" s="974">
        <f t="shared" si="1"/>
        <v>60</v>
      </c>
      <c r="G67" s="975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300</v>
      </c>
      <c r="V67" s="253">
        <f t="shared" si="9"/>
        <v>20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72">
        <f t="shared" si="14"/>
        <v>15</v>
      </c>
      <c r="E68" s="973">
        <v>44438</v>
      </c>
      <c r="F68" s="974">
        <f t="shared" si="1"/>
        <v>15</v>
      </c>
      <c r="G68" s="975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300</v>
      </c>
      <c r="V68" s="253">
        <f t="shared" si="9"/>
        <v>20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72">
        <f t="shared" si="14"/>
        <v>15</v>
      </c>
      <c r="E69" s="973">
        <v>44440</v>
      </c>
      <c r="F69" s="974">
        <f t="shared" si="1"/>
        <v>15</v>
      </c>
      <c r="G69" s="975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300</v>
      </c>
      <c r="V69" s="253">
        <f t="shared" si="9"/>
        <v>20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72">
        <f t="shared" si="14"/>
        <v>30</v>
      </c>
      <c r="E70" s="973">
        <v>44441</v>
      </c>
      <c r="F70" s="974">
        <f t="shared" si="1"/>
        <v>30</v>
      </c>
      <c r="G70" s="975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300</v>
      </c>
      <c r="V70" s="253">
        <f t="shared" si="9"/>
        <v>20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72">
        <f t="shared" si="14"/>
        <v>15</v>
      </c>
      <c r="E71" s="973">
        <v>44442</v>
      </c>
      <c r="F71" s="974">
        <f t="shared" si="1"/>
        <v>15</v>
      </c>
      <c r="G71" s="975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300</v>
      </c>
      <c r="V71" s="253">
        <f t="shared" si="9"/>
        <v>20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72">
        <f t="shared" si="14"/>
        <v>75</v>
      </c>
      <c r="E72" s="973">
        <v>44442</v>
      </c>
      <c r="F72" s="974">
        <f t="shared" ref="F72:F79" si="20">D72</f>
        <v>75</v>
      </c>
      <c r="G72" s="975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80" si="21">P72</f>
        <v>0</v>
      </c>
      <c r="S72" s="286"/>
      <c r="T72" s="287"/>
      <c r="U72" s="252">
        <f t="shared" si="13"/>
        <v>300</v>
      </c>
      <c r="V72" s="253">
        <f t="shared" si="9"/>
        <v>20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72">
        <f t="shared" si="14"/>
        <v>60</v>
      </c>
      <c r="E73" s="973">
        <v>44443</v>
      </c>
      <c r="F73" s="974">
        <f t="shared" si="20"/>
        <v>60</v>
      </c>
      <c r="G73" s="975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300</v>
      </c>
      <c r="V73" s="253">
        <f t="shared" si="9"/>
        <v>20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72">
        <f t="shared" si="14"/>
        <v>60</v>
      </c>
      <c r="E74" s="973">
        <v>44443</v>
      </c>
      <c r="F74" s="974">
        <f t="shared" si="20"/>
        <v>60</v>
      </c>
      <c r="G74" s="975" t="s">
        <v>263</v>
      </c>
      <c r="H74" s="235">
        <v>100</v>
      </c>
      <c r="I74" s="252">
        <f t="shared" si="12"/>
        <v>750</v>
      </c>
      <c r="J74" s="253">
        <f t="shared" ref="J74:J79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300</v>
      </c>
      <c r="V74" s="253">
        <f t="shared" ref="V74:V79" si="23">V73-O74</f>
        <v>20</v>
      </c>
      <c r="W74" s="61">
        <f t="shared" si="5"/>
        <v>0</v>
      </c>
    </row>
    <row r="75" spans="1:23" x14ac:dyDescent="0.25">
      <c r="A75" s="2"/>
      <c r="B75" s="84">
        <v>15</v>
      </c>
      <c r="C75" s="15"/>
      <c r="D75" s="1016">
        <f t="shared" si="14"/>
        <v>0</v>
      </c>
      <c r="E75" s="1017"/>
      <c r="F75" s="1018">
        <f t="shared" si="20"/>
        <v>0</v>
      </c>
      <c r="G75" s="1019"/>
      <c r="H75" s="217"/>
      <c r="I75" s="252">
        <f t="shared" si="12"/>
        <v>750</v>
      </c>
      <c r="J75" s="253">
        <f t="shared" si="22"/>
        <v>50</v>
      </c>
      <c r="K75" s="61">
        <f t="shared" si="4"/>
        <v>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300</v>
      </c>
      <c r="V75" s="253">
        <f t="shared" si="23"/>
        <v>20</v>
      </c>
      <c r="W75" s="61">
        <f t="shared" si="5"/>
        <v>0</v>
      </c>
    </row>
    <row r="76" spans="1:23" x14ac:dyDescent="0.25">
      <c r="A76" s="2"/>
      <c r="B76" s="84">
        <v>15</v>
      </c>
      <c r="C76" s="15"/>
      <c r="D76" s="1016">
        <f t="shared" si="14"/>
        <v>0</v>
      </c>
      <c r="E76" s="1017"/>
      <c r="F76" s="1018">
        <f t="shared" si="20"/>
        <v>0</v>
      </c>
      <c r="G76" s="1019"/>
      <c r="H76" s="217"/>
      <c r="I76" s="252">
        <f t="shared" si="12"/>
        <v>750</v>
      </c>
      <c r="J76" s="253">
        <f t="shared" si="22"/>
        <v>50</v>
      </c>
      <c r="K76" s="61">
        <f t="shared" si="4"/>
        <v>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300</v>
      </c>
      <c r="V76" s="253">
        <f t="shared" si="23"/>
        <v>20</v>
      </c>
      <c r="W76" s="61">
        <f t="shared" si="5"/>
        <v>0</v>
      </c>
    </row>
    <row r="77" spans="1:23" x14ac:dyDescent="0.25">
      <c r="A77" s="2"/>
      <c r="B77" s="84">
        <v>15</v>
      </c>
      <c r="C77" s="15"/>
      <c r="D77" s="1016">
        <f t="shared" si="14"/>
        <v>0</v>
      </c>
      <c r="E77" s="1017"/>
      <c r="F77" s="1018">
        <f t="shared" si="20"/>
        <v>0</v>
      </c>
      <c r="G77" s="1019"/>
      <c r="H77" s="217"/>
      <c r="I77" s="252">
        <f t="shared" si="12"/>
        <v>750</v>
      </c>
      <c r="J77" s="253">
        <f t="shared" si="22"/>
        <v>50</v>
      </c>
      <c r="K77" s="61">
        <f t="shared" si="4"/>
        <v>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300</v>
      </c>
      <c r="V77" s="253">
        <f t="shared" si="23"/>
        <v>20</v>
      </c>
      <c r="W77" s="61">
        <f t="shared" si="5"/>
        <v>0</v>
      </c>
    </row>
    <row r="78" spans="1:23" x14ac:dyDescent="0.25">
      <c r="A78" s="2"/>
      <c r="B78" s="84">
        <v>15</v>
      </c>
      <c r="C78" s="15"/>
      <c r="D78" s="1016">
        <f t="shared" si="14"/>
        <v>0</v>
      </c>
      <c r="E78" s="1017"/>
      <c r="F78" s="1018">
        <f t="shared" si="20"/>
        <v>0</v>
      </c>
      <c r="G78" s="1019"/>
      <c r="H78" s="217"/>
      <c r="I78" s="252">
        <f t="shared" si="12"/>
        <v>750</v>
      </c>
      <c r="J78" s="253">
        <f t="shared" si="22"/>
        <v>50</v>
      </c>
      <c r="K78" s="61">
        <f t="shared" si="4"/>
        <v>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300</v>
      </c>
      <c r="V78" s="253">
        <f t="shared" si="23"/>
        <v>20</v>
      </c>
      <c r="W78" s="61">
        <f t="shared" si="5"/>
        <v>0</v>
      </c>
    </row>
    <row r="79" spans="1:23" x14ac:dyDescent="0.25">
      <c r="A79" s="2"/>
      <c r="B79" s="84">
        <v>15</v>
      </c>
      <c r="C79" s="15"/>
      <c r="D79" s="1016">
        <f t="shared" si="14"/>
        <v>0</v>
      </c>
      <c r="E79" s="1017"/>
      <c r="F79" s="1018">
        <f t="shared" si="20"/>
        <v>0</v>
      </c>
      <c r="G79" s="1019"/>
      <c r="H79" s="217"/>
      <c r="I79" s="252">
        <f t="shared" si="12"/>
        <v>750</v>
      </c>
      <c r="J79" s="253">
        <f t="shared" si="22"/>
        <v>50</v>
      </c>
      <c r="K79" s="61">
        <f t="shared" si="4"/>
        <v>0</v>
      </c>
      <c r="M79" s="2"/>
      <c r="N79" s="84">
        <v>15</v>
      </c>
      <c r="O79" s="15"/>
      <c r="P79" s="197">
        <f t="shared" ref="P79:P122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300</v>
      </c>
      <c r="V79" s="253">
        <f t="shared" si="23"/>
        <v>20</v>
      </c>
      <c r="W79" s="61">
        <f t="shared" si="5"/>
        <v>0</v>
      </c>
    </row>
    <row r="80" spans="1:23" ht="15.75" thickBot="1" x14ac:dyDescent="0.3">
      <c r="A80" s="4"/>
      <c r="B80" s="84">
        <v>15</v>
      </c>
      <c r="C80" s="37"/>
      <c r="D80" s="226">
        <f>C80*B33</f>
        <v>0</v>
      </c>
      <c r="E80" s="362"/>
      <c r="F80" s="228">
        <f t="shared" ref="F80" si="25">D80</f>
        <v>0</v>
      </c>
      <c r="G80" s="229"/>
      <c r="H80" s="217"/>
      <c r="K80" s="61">
        <f t="shared" si="4"/>
        <v>0</v>
      </c>
      <c r="M80" s="4"/>
      <c r="N80" s="84">
        <v>15</v>
      </c>
      <c r="O80" s="37"/>
      <c r="P80" s="209">
        <f>O80*N33</f>
        <v>0</v>
      </c>
      <c r="Q80" s="367"/>
      <c r="R80" s="161">
        <f t="shared" si="21"/>
        <v>0</v>
      </c>
      <c r="S80" s="145"/>
      <c r="T80" s="72"/>
      <c r="W80" s="61">
        <f t="shared" si="5"/>
        <v>0</v>
      </c>
    </row>
    <row r="81" spans="1:23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4"/>
        <v>0</v>
      </c>
      <c r="O81" s="91">
        <f>SUM(O8:O80)</f>
        <v>0</v>
      </c>
      <c r="P81" s="48">
        <f>SUM(P10:P80)</f>
        <v>0</v>
      </c>
      <c r="Q81" s="38"/>
      <c r="R81" s="5">
        <f>SUM(R8:R80)</f>
        <v>0</v>
      </c>
      <c r="W81" s="61">
        <f t="shared" si="5"/>
        <v>0</v>
      </c>
    </row>
    <row r="82" spans="1:23" ht="15.75" thickBot="1" x14ac:dyDescent="0.3">
      <c r="A82" s="51"/>
      <c r="D82" s="115" t="s">
        <v>4</v>
      </c>
      <c r="E82" s="69">
        <f>F4+F5+F6-+C81</f>
        <v>50</v>
      </c>
      <c r="K82" s="61">
        <f t="shared" si="4"/>
        <v>0</v>
      </c>
      <c r="M82" s="51"/>
      <c r="P82" s="115" t="s">
        <v>4</v>
      </c>
      <c r="Q82" s="69">
        <f>R4+R5+R6-+O81</f>
        <v>20</v>
      </c>
      <c r="W82" s="61">
        <f t="shared" si="5"/>
        <v>0</v>
      </c>
    </row>
    <row r="83" spans="1:23" ht="15.75" thickBot="1" x14ac:dyDescent="0.3">
      <c r="A83" s="123"/>
      <c r="M83" s="123"/>
    </row>
    <row r="84" spans="1:23" ht="16.5" thickTop="1" thickBot="1" x14ac:dyDescent="0.3">
      <c r="A84" s="47"/>
      <c r="C84" s="1088" t="s">
        <v>11</v>
      </c>
      <c r="D84" s="1089"/>
      <c r="E84" s="152">
        <f>E5+E4+E6+-F81</f>
        <v>750</v>
      </c>
      <c r="M84" s="47"/>
      <c r="O84" s="1088" t="s">
        <v>11</v>
      </c>
      <c r="P84" s="1089"/>
      <c r="Q84" s="152">
        <f>Q5+Q4+Q6+-R81</f>
        <v>300</v>
      </c>
    </row>
  </sheetData>
  <mergeCells count="8">
    <mergeCell ref="A1:G1"/>
    <mergeCell ref="A5:A6"/>
    <mergeCell ref="B5:B6"/>
    <mergeCell ref="C84:D84"/>
    <mergeCell ref="M1:S1"/>
    <mergeCell ref="M5:M6"/>
    <mergeCell ref="N5:N6"/>
    <mergeCell ref="O84:P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R1" zoomScaleNormal="100" workbookViewId="0">
      <selection activeCell="GT13" sqref="GT13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62" t="s">
        <v>265</v>
      </c>
      <c r="L1" s="1062"/>
      <c r="M1" s="1062"/>
      <c r="N1" s="1062"/>
      <c r="O1" s="1062"/>
      <c r="P1" s="1062"/>
      <c r="Q1" s="1062"/>
      <c r="R1" s="389">
        <f>I1+1</f>
        <v>1</v>
      </c>
      <c r="S1" s="389"/>
      <c r="U1" s="1058" t="str">
        <f>K1</f>
        <v>ENTRADAS DEL MES DE  SEPTIEMBRE     2021</v>
      </c>
      <c r="V1" s="1058"/>
      <c r="W1" s="1058"/>
      <c r="X1" s="1058"/>
      <c r="Y1" s="1058"/>
      <c r="Z1" s="1058"/>
      <c r="AA1" s="1058"/>
      <c r="AB1" s="389">
        <f>R1+1</f>
        <v>2</v>
      </c>
      <c r="AC1" s="680"/>
      <c r="AE1" s="1058" t="str">
        <f>U1</f>
        <v>ENTRADAS DEL MES DE  SEPTIEMBRE     2021</v>
      </c>
      <c r="AF1" s="1058"/>
      <c r="AG1" s="1058"/>
      <c r="AH1" s="1058"/>
      <c r="AI1" s="1058"/>
      <c r="AJ1" s="1058"/>
      <c r="AK1" s="1058"/>
      <c r="AL1" s="389">
        <f>AB1+1</f>
        <v>3</v>
      </c>
      <c r="AM1" s="389"/>
      <c r="AO1" s="1058" t="str">
        <f>AE1</f>
        <v>ENTRADAS DEL MES DE  SEPTIEMBRE     2021</v>
      </c>
      <c r="AP1" s="1058"/>
      <c r="AQ1" s="1058"/>
      <c r="AR1" s="1058"/>
      <c r="AS1" s="1058"/>
      <c r="AT1" s="1058"/>
      <c r="AU1" s="1058"/>
      <c r="AV1" s="389">
        <f>AL1+1</f>
        <v>4</v>
      </c>
      <c r="AW1" s="680"/>
      <c r="AY1" s="1058" t="str">
        <f>AO1</f>
        <v>ENTRADAS DEL MES DE  SEPTIEMBRE     2021</v>
      </c>
      <c r="AZ1" s="1058"/>
      <c r="BA1" s="1058"/>
      <c r="BB1" s="1058"/>
      <c r="BC1" s="1058"/>
      <c r="BD1" s="1058"/>
      <c r="BE1" s="1058"/>
      <c r="BF1" s="389">
        <f>AV1+1</f>
        <v>5</v>
      </c>
      <c r="BG1" s="729"/>
      <c r="BI1" s="1058" t="str">
        <f>AY1</f>
        <v>ENTRADAS DEL MES DE  SEPTIEMBRE     2021</v>
      </c>
      <c r="BJ1" s="1058"/>
      <c r="BK1" s="1058"/>
      <c r="BL1" s="1058"/>
      <c r="BM1" s="1058"/>
      <c r="BN1" s="1058"/>
      <c r="BO1" s="1058"/>
      <c r="BP1" s="389">
        <f>BF1+1</f>
        <v>6</v>
      </c>
      <c r="BQ1" s="680"/>
      <c r="BS1" s="1058" t="str">
        <f>BI1</f>
        <v>ENTRADAS DEL MES DE  SEPTIEMBRE     2021</v>
      </c>
      <c r="BT1" s="1058"/>
      <c r="BU1" s="1058"/>
      <c r="BV1" s="1058"/>
      <c r="BW1" s="1058"/>
      <c r="BX1" s="1058"/>
      <c r="BY1" s="1058"/>
      <c r="BZ1" s="389">
        <f>BP1+1</f>
        <v>7</v>
      </c>
      <c r="CC1" s="1058" t="str">
        <f>BS1</f>
        <v>ENTRADAS DEL MES DE  SEPTIEMBRE     2021</v>
      </c>
      <c r="CD1" s="1058"/>
      <c r="CE1" s="1058"/>
      <c r="CF1" s="1058"/>
      <c r="CG1" s="1058"/>
      <c r="CH1" s="1058"/>
      <c r="CI1" s="1058"/>
      <c r="CJ1" s="389">
        <f>BZ1+1</f>
        <v>8</v>
      </c>
      <c r="CM1" s="1058" t="str">
        <f>CC1</f>
        <v>ENTRADAS DEL MES DE  SEPTIEMBRE     2021</v>
      </c>
      <c r="CN1" s="1058"/>
      <c r="CO1" s="1058"/>
      <c r="CP1" s="1058"/>
      <c r="CQ1" s="1058"/>
      <c r="CR1" s="1058"/>
      <c r="CS1" s="1058"/>
      <c r="CT1" s="389">
        <f>CJ1+1</f>
        <v>9</v>
      </c>
      <c r="CU1" s="680"/>
      <c r="CW1" s="1058" t="str">
        <f>CM1</f>
        <v>ENTRADAS DEL MES DE  SEPTIEMBRE     2021</v>
      </c>
      <c r="CX1" s="1058"/>
      <c r="CY1" s="1058"/>
      <c r="CZ1" s="1058"/>
      <c r="DA1" s="1058"/>
      <c r="DB1" s="1058"/>
      <c r="DC1" s="1058"/>
      <c r="DD1" s="389">
        <f>CT1+1</f>
        <v>10</v>
      </c>
      <c r="DE1" s="680"/>
      <c r="DG1" s="1058" t="str">
        <f>CW1</f>
        <v>ENTRADAS DEL MES DE  SEPTIEMBRE     2021</v>
      </c>
      <c r="DH1" s="1058"/>
      <c r="DI1" s="1058"/>
      <c r="DJ1" s="1058"/>
      <c r="DK1" s="1058"/>
      <c r="DL1" s="1058"/>
      <c r="DM1" s="1058"/>
      <c r="DN1" s="389">
        <f>DD1+1</f>
        <v>11</v>
      </c>
      <c r="DO1" s="680"/>
      <c r="DQ1" s="1058" t="str">
        <f>DG1</f>
        <v>ENTRADAS DEL MES DE  SEPTIEMBRE     2021</v>
      </c>
      <c r="DR1" s="1058"/>
      <c r="DS1" s="1058"/>
      <c r="DT1" s="1058"/>
      <c r="DU1" s="1058"/>
      <c r="DV1" s="1058"/>
      <c r="DW1" s="1058"/>
      <c r="DX1" s="389">
        <f>DN1+1</f>
        <v>12</v>
      </c>
      <c r="EA1" s="1058" t="str">
        <f>DQ1</f>
        <v>ENTRADAS DEL MES DE  SEPTIEMBRE     2021</v>
      </c>
      <c r="EB1" s="1058"/>
      <c r="EC1" s="1058"/>
      <c r="ED1" s="1058"/>
      <c r="EE1" s="1058"/>
      <c r="EF1" s="1058"/>
      <c r="EG1" s="1058"/>
      <c r="EH1" s="389">
        <f>DX1+1</f>
        <v>13</v>
      </c>
      <c r="EI1" s="680"/>
      <c r="EK1" s="1058" t="str">
        <f>EA1</f>
        <v>ENTRADAS DEL MES DE  SEPTIEMBRE     2021</v>
      </c>
      <c r="EL1" s="1058"/>
      <c r="EM1" s="1058"/>
      <c r="EN1" s="1058"/>
      <c r="EO1" s="1058"/>
      <c r="EP1" s="1058"/>
      <c r="EQ1" s="1058"/>
      <c r="ER1" s="389">
        <f>EH1+1</f>
        <v>14</v>
      </c>
      <c r="ES1" s="680"/>
      <c r="EU1" s="1058" t="str">
        <f>EK1</f>
        <v>ENTRADAS DEL MES DE  SEPTIEMBRE     2021</v>
      </c>
      <c r="EV1" s="1058"/>
      <c r="EW1" s="1058"/>
      <c r="EX1" s="1058"/>
      <c r="EY1" s="1058"/>
      <c r="EZ1" s="1058"/>
      <c r="FA1" s="1058"/>
      <c r="FB1" s="389">
        <f>ER1+1</f>
        <v>15</v>
      </c>
      <c r="FC1" s="680"/>
      <c r="FE1" s="1058" t="str">
        <f>EU1</f>
        <v>ENTRADAS DEL MES DE  SEPTIEMBRE     2021</v>
      </c>
      <c r="FF1" s="1058"/>
      <c r="FG1" s="1058"/>
      <c r="FH1" s="1058"/>
      <c r="FI1" s="1058"/>
      <c r="FJ1" s="1058"/>
      <c r="FK1" s="1058"/>
      <c r="FL1" s="389">
        <f>FB1+1</f>
        <v>16</v>
      </c>
      <c r="FM1" s="680"/>
      <c r="FO1" s="1058" t="str">
        <f>FE1</f>
        <v>ENTRADAS DEL MES DE  SEPTIEMBRE     2021</v>
      </c>
      <c r="FP1" s="1058"/>
      <c r="FQ1" s="1058"/>
      <c r="FR1" s="1058"/>
      <c r="FS1" s="1058"/>
      <c r="FT1" s="1058"/>
      <c r="FU1" s="1058"/>
      <c r="FV1" s="389">
        <f>FL1+1</f>
        <v>17</v>
      </c>
      <c r="FW1" s="680"/>
      <c r="FY1" s="1058" t="str">
        <f>FO1</f>
        <v>ENTRADAS DEL MES DE  SEPTIEMBRE     2021</v>
      </c>
      <c r="FZ1" s="1058"/>
      <c r="GA1" s="1058"/>
      <c r="GB1" s="1058"/>
      <c r="GC1" s="1058"/>
      <c r="GD1" s="1058"/>
      <c r="GE1" s="1058"/>
      <c r="GF1" s="389">
        <f>FV1+1</f>
        <v>18</v>
      </c>
      <c r="GG1" s="680"/>
      <c r="GH1" s="76" t="s">
        <v>37</v>
      </c>
      <c r="GI1" s="1058" t="str">
        <f>FY1</f>
        <v>ENTRADAS DEL MES DE  SEPTIEMBRE     2021</v>
      </c>
      <c r="GJ1" s="1058"/>
      <c r="GK1" s="1058"/>
      <c r="GL1" s="1058"/>
      <c r="GM1" s="1058"/>
      <c r="GN1" s="1058"/>
      <c r="GO1" s="1058"/>
      <c r="GP1" s="389">
        <f>GF1+1</f>
        <v>19</v>
      </c>
      <c r="GQ1" s="680"/>
      <c r="GS1" s="1058" t="str">
        <f>GI1</f>
        <v>ENTRADAS DEL MES DE  SEPTIEMBRE     2021</v>
      </c>
      <c r="GT1" s="1058"/>
      <c r="GU1" s="1058"/>
      <c r="GV1" s="1058"/>
      <c r="GW1" s="1058"/>
      <c r="GX1" s="1058"/>
      <c r="GY1" s="1058"/>
      <c r="GZ1" s="389">
        <f>GP1+1</f>
        <v>20</v>
      </c>
      <c r="HA1" s="680"/>
      <c r="HC1" s="1058" t="str">
        <f>GS1</f>
        <v>ENTRADAS DEL MES DE  SEPTIEMBRE     2021</v>
      </c>
      <c r="HD1" s="1058"/>
      <c r="HE1" s="1058"/>
      <c r="HF1" s="1058"/>
      <c r="HG1" s="1058"/>
      <c r="HH1" s="1058"/>
      <c r="HI1" s="1058"/>
      <c r="HJ1" s="389">
        <f>GZ1+1</f>
        <v>21</v>
      </c>
      <c r="HK1" s="680"/>
      <c r="HM1" s="1058" t="str">
        <f>HC1</f>
        <v>ENTRADAS DEL MES DE  SEPTIEMBRE     2021</v>
      </c>
      <c r="HN1" s="1058"/>
      <c r="HO1" s="1058"/>
      <c r="HP1" s="1058"/>
      <c r="HQ1" s="1058"/>
      <c r="HR1" s="1058"/>
      <c r="HS1" s="1058"/>
      <c r="HT1" s="389">
        <f>HJ1+1</f>
        <v>22</v>
      </c>
      <c r="HU1" s="680"/>
      <c r="HW1" s="1058" t="str">
        <f>HM1</f>
        <v>ENTRADAS DEL MES DE  SEPTIEMBRE     2021</v>
      </c>
      <c r="HX1" s="1058"/>
      <c r="HY1" s="1058"/>
      <c r="HZ1" s="1058"/>
      <c r="IA1" s="1058"/>
      <c r="IB1" s="1058"/>
      <c r="IC1" s="1058"/>
      <c r="ID1" s="389">
        <f>HT1+1</f>
        <v>23</v>
      </c>
      <c r="IE1" s="680"/>
      <c r="IG1" s="1058" t="str">
        <f>HW1</f>
        <v>ENTRADAS DEL MES DE  SEPTIEMBRE     2021</v>
      </c>
      <c r="IH1" s="1058"/>
      <c r="II1" s="1058"/>
      <c r="IJ1" s="1058"/>
      <c r="IK1" s="1058"/>
      <c r="IL1" s="1058"/>
      <c r="IM1" s="1058"/>
      <c r="IN1" s="389">
        <f>ID1+1</f>
        <v>24</v>
      </c>
      <c r="IO1" s="680"/>
      <c r="IQ1" s="1058" t="str">
        <f>IG1</f>
        <v>ENTRADAS DEL MES DE  SEPTIEMBRE     2021</v>
      </c>
      <c r="IR1" s="1058"/>
      <c r="IS1" s="1058"/>
      <c r="IT1" s="1058"/>
      <c r="IU1" s="1058"/>
      <c r="IV1" s="1058"/>
      <c r="IW1" s="1058"/>
      <c r="IX1" s="389">
        <f>IN1+1</f>
        <v>25</v>
      </c>
      <c r="IY1" s="680"/>
      <c r="JA1" s="1058" t="str">
        <f>IQ1</f>
        <v>ENTRADAS DEL MES DE  SEPTIEMBRE     2021</v>
      </c>
      <c r="JB1" s="1058"/>
      <c r="JC1" s="1058"/>
      <c r="JD1" s="1058"/>
      <c r="JE1" s="1058"/>
      <c r="JF1" s="1058"/>
      <c r="JG1" s="1058"/>
      <c r="JH1" s="389">
        <f>IX1+1</f>
        <v>26</v>
      </c>
      <c r="JI1" s="680"/>
      <c r="JK1" s="1059" t="str">
        <f>JA1</f>
        <v>ENTRADAS DEL MES DE  SEPTIEMBRE     2021</v>
      </c>
      <c r="JL1" s="1059"/>
      <c r="JM1" s="1059"/>
      <c r="JN1" s="1059"/>
      <c r="JO1" s="1059"/>
      <c r="JP1" s="1059"/>
      <c r="JQ1" s="1059"/>
      <c r="JR1" s="389">
        <f>JH1+1</f>
        <v>27</v>
      </c>
      <c r="JS1" s="680"/>
      <c r="JU1" s="1058" t="str">
        <f>JK1</f>
        <v>ENTRADAS DEL MES DE  SEPTIEMBRE     2021</v>
      </c>
      <c r="JV1" s="1058"/>
      <c r="JW1" s="1058"/>
      <c r="JX1" s="1058"/>
      <c r="JY1" s="1058"/>
      <c r="JZ1" s="1058"/>
      <c r="KA1" s="1058"/>
      <c r="KB1" s="389">
        <f>JR1+1</f>
        <v>28</v>
      </c>
      <c r="KC1" s="680"/>
      <c r="KE1" s="1058" t="str">
        <f>JU1</f>
        <v>ENTRADAS DEL MES DE  SEPTIEMBRE     2021</v>
      </c>
      <c r="KF1" s="1058"/>
      <c r="KG1" s="1058"/>
      <c r="KH1" s="1058"/>
      <c r="KI1" s="1058"/>
      <c r="KJ1" s="1058"/>
      <c r="KK1" s="1058"/>
      <c r="KL1" s="389">
        <f>KB1+1</f>
        <v>29</v>
      </c>
      <c r="KM1" s="680"/>
      <c r="KO1" s="1058" t="str">
        <f>KE1</f>
        <v>ENTRADAS DEL MES DE  SEPTIEMBRE     2021</v>
      </c>
      <c r="KP1" s="1058"/>
      <c r="KQ1" s="1058"/>
      <c r="KR1" s="1058"/>
      <c r="KS1" s="1058"/>
      <c r="KT1" s="1058"/>
      <c r="KU1" s="1058"/>
      <c r="KV1" s="389">
        <f>KL1+1</f>
        <v>30</v>
      </c>
      <c r="KW1" s="680"/>
      <c r="KY1" s="1058" t="str">
        <f>KO1</f>
        <v>ENTRADAS DEL MES DE  SEPTIEMBRE     2021</v>
      </c>
      <c r="KZ1" s="1058"/>
      <c r="LA1" s="1058"/>
      <c r="LB1" s="1058"/>
      <c r="LC1" s="1058"/>
      <c r="LD1" s="1058"/>
      <c r="LE1" s="1058"/>
      <c r="LF1" s="389">
        <f>KV1+1</f>
        <v>31</v>
      </c>
      <c r="LG1" s="680"/>
      <c r="LI1" s="1058" t="str">
        <f>KY1</f>
        <v>ENTRADAS DEL MES DE  SEPTIEMBRE     2021</v>
      </c>
      <c r="LJ1" s="1058"/>
      <c r="LK1" s="1058"/>
      <c r="LL1" s="1058"/>
      <c r="LM1" s="1058"/>
      <c r="LN1" s="1058"/>
      <c r="LO1" s="1058"/>
      <c r="LP1" s="389">
        <f>LF1+1</f>
        <v>32</v>
      </c>
      <c r="LQ1" s="680"/>
      <c r="LS1" s="1058" t="str">
        <f>LI1</f>
        <v>ENTRADAS DEL MES DE  SEPTIEMBRE     2021</v>
      </c>
      <c r="LT1" s="1058"/>
      <c r="LU1" s="1058"/>
      <c r="LV1" s="1058"/>
      <c r="LW1" s="1058"/>
      <c r="LX1" s="1058"/>
      <c r="LY1" s="1058"/>
      <c r="LZ1" s="389">
        <f>LP1+1</f>
        <v>33</v>
      </c>
      <c r="MB1" s="1058" t="str">
        <f>LS1</f>
        <v>ENTRADAS DEL MES DE  SEPTIEMBRE     2021</v>
      </c>
      <c r="MC1" s="1058"/>
      <c r="MD1" s="1058"/>
      <c r="ME1" s="1058"/>
      <c r="MF1" s="1058"/>
      <c r="MG1" s="1058"/>
      <c r="MH1" s="1058"/>
      <c r="MI1" s="389">
        <f>LZ1+1</f>
        <v>34</v>
      </c>
      <c r="MJ1" s="389"/>
      <c r="ML1" s="1058" t="str">
        <f>MB1</f>
        <v>ENTRADAS DEL MES DE  SEPTIEMBRE     2021</v>
      </c>
      <c r="MM1" s="1058"/>
      <c r="MN1" s="1058"/>
      <c r="MO1" s="1058"/>
      <c r="MP1" s="1058"/>
      <c r="MQ1" s="1058"/>
      <c r="MR1" s="1058"/>
      <c r="MS1" s="389">
        <f>MI1+1</f>
        <v>35</v>
      </c>
      <c r="MT1" s="389"/>
      <c r="MV1" s="1058" t="str">
        <f>ML1</f>
        <v>ENTRADAS DEL MES DE  SEPTIEMBRE     2021</v>
      </c>
      <c r="MW1" s="1058"/>
      <c r="MX1" s="1058"/>
      <c r="MY1" s="1058"/>
      <c r="MZ1" s="1058"/>
      <c r="NA1" s="1058"/>
      <c r="NB1" s="1058"/>
      <c r="NC1" s="389">
        <f>MS1+1</f>
        <v>36</v>
      </c>
      <c r="ND1" s="389"/>
      <c r="NF1" s="1058" t="str">
        <f>MV1</f>
        <v>ENTRADAS DEL MES DE  SEPTIEMBRE     2021</v>
      </c>
      <c r="NG1" s="1058"/>
      <c r="NH1" s="1058"/>
      <c r="NI1" s="1058"/>
      <c r="NJ1" s="1058"/>
      <c r="NK1" s="1058"/>
      <c r="NL1" s="1058"/>
      <c r="NM1" s="389">
        <f>NC1+1</f>
        <v>37</v>
      </c>
      <c r="NN1" s="389"/>
      <c r="NP1" s="1058" t="str">
        <f>NF1</f>
        <v>ENTRADAS DEL MES DE  SEPTIEMBRE     2021</v>
      </c>
      <c r="NQ1" s="1058"/>
      <c r="NR1" s="1058"/>
      <c r="NS1" s="1058"/>
      <c r="NT1" s="1058"/>
      <c r="NU1" s="1058"/>
      <c r="NV1" s="1058"/>
      <c r="NW1" s="389">
        <f>NM1+1</f>
        <v>38</v>
      </c>
      <c r="NX1" s="389"/>
      <c r="NZ1" s="1058" t="str">
        <f>NP1</f>
        <v>ENTRADAS DEL MES DE  SEPTIEMBRE     2021</v>
      </c>
      <c r="OA1" s="1058"/>
      <c r="OB1" s="1058"/>
      <c r="OC1" s="1058"/>
      <c r="OD1" s="1058"/>
      <c r="OE1" s="1058"/>
      <c r="OF1" s="1058"/>
      <c r="OG1" s="389">
        <f>NW1+1</f>
        <v>39</v>
      </c>
      <c r="OH1" s="389"/>
      <c r="OJ1" s="1058" t="str">
        <f>NZ1</f>
        <v>ENTRADAS DEL MES DE  SEPTIEMBRE     2021</v>
      </c>
      <c r="OK1" s="1058"/>
      <c r="OL1" s="1058"/>
      <c r="OM1" s="1058"/>
      <c r="ON1" s="1058"/>
      <c r="OO1" s="1058"/>
      <c r="OP1" s="1058"/>
      <c r="OQ1" s="389">
        <f>OG1+1</f>
        <v>40</v>
      </c>
      <c r="OR1" s="389"/>
      <c r="OT1" s="1058" t="str">
        <f>OJ1</f>
        <v>ENTRADAS DEL MES DE  SEPTIEMBRE     2021</v>
      </c>
      <c r="OU1" s="1058"/>
      <c r="OV1" s="1058"/>
      <c r="OW1" s="1058"/>
      <c r="OX1" s="1058"/>
      <c r="OY1" s="1058"/>
      <c r="OZ1" s="1058"/>
      <c r="PA1" s="389">
        <f>OQ1+1</f>
        <v>41</v>
      </c>
      <c r="PB1" s="389"/>
      <c r="PD1" s="1058" t="str">
        <f>OT1</f>
        <v>ENTRADAS DEL MES DE  SEPTIEMBRE     2021</v>
      </c>
      <c r="PE1" s="1058"/>
      <c r="PF1" s="1058"/>
      <c r="PG1" s="1058"/>
      <c r="PH1" s="1058"/>
      <c r="PI1" s="1058"/>
      <c r="PJ1" s="1058"/>
      <c r="PK1" s="389">
        <f>PA1+1</f>
        <v>42</v>
      </c>
      <c r="PL1" s="389"/>
      <c r="PN1" s="1058" t="str">
        <f>PD1</f>
        <v>ENTRADAS DEL MES DE  SEPTIEMBRE     2021</v>
      </c>
      <c r="PO1" s="1058"/>
      <c r="PP1" s="1058"/>
      <c r="PQ1" s="1058"/>
      <c r="PR1" s="1058"/>
      <c r="PS1" s="1058"/>
      <c r="PT1" s="1058"/>
      <c r="PU1" s="389">
        <f>PK1+1</f>
        <v>43</v>
      </c>
      <c r="PW1" s="1058" t="str">
        <f>PN1</f>
        <v>ENTRADAS DEL MES DE  SEPTIEMBRE     2021</v>
      </c>
      <c r="PX1" s="1058"/>
      <c r="PY1" s="1058"/>
      <c r="PZ1" s="1058"/>
      <c r="QA1" s="1058"/>
      <c r="QB1" s="1058"/>
      <c r="QC1" s="1058"/>
      <c r="QD1" s="389">
        <f>PU1+1</f>
        <v>44</v>
      </c>
      <c r="QF1" s="1058" t="str">
        <f>PW1</f>
        <v>ENTRADAS DEL MES DE  SEPTIEMBRE     2021</v>
      </c>
      <c r="QG1" s="1058"/>
      <c r="QH1" s="1058"/>
      <c r="QI1" s="1058"/>
      <c r="QJ1" s="1058"/>
      <c r="QK1" s="1058"/>
      <c r="QL1" s="1058"/>
      <c r="QM1" s="389">
        <f>QD1+1</f>
        <v>45</v>
      </c>
      <c r="QO1" s="1058" t="str">
        <f>QF1</f>
        <v>ENTRADAS DEL MES DE  SEPTIEMBRE     2021</v>
      </c>
      <c r="QP1" s="1058"/>
      <c r="QQ1" s="1058"/>
      <c r="QR1" s="1058"/>
      <c r="QS1" s="1058"/>
      <c r="QT1" s="1058"/>
      <c r="QU1" s="1058"/>
      <c r="QV1" s="389">
        <f>QM1+1</f>
        <v>46</v>
      </c>
      <c r="QX1" s="1058" t="str">
        <f>QO1</f>
        <v>ENTRADAS DEL MES DE  SEPTIEMBRE     2021</v>
      </c>
      <c r="QY1" s="1058"/>
      <c r="QZ1" s="1058"/>
      <c r="RA1" s="1058"/>
      <c r="RB1" s="1058"/>
      <c r="RC1" s="1058"/>
      <c r="RD1" s="1058"/>
      <c r="RE1" s="389">
        <f>QV1+1</f>
        <v>47</v>
      </c>
      <c r="RG1" s="1058" t="str">
        <f>QX1</f>
        <v>ENTRADAS DEL MES DE  SEPTIEMBRE     2021</v>
      </c>
      <c r="RH1" s="1058"/>
      <c r="RI1" s="1058"/>
      <c r="RJ1" s="1058"/>
      <c r="RK1" s="1058"/>
      <c r="RL1" s="1058"/>
      <c r="RM1" s="1058"/>
      <c r="RN1" s="389">
        <f>RE1+1</f>
        <v>48</v>
      </c>
      <c r="RP1" s="1058" t="str">
        <f>RG1</f>
        <v>ENTRADAS DEL MES DE  SEPTIEMBRE     2021</v>
      </c>
      <c r="RQ1" s="1058"/>
      <c r="RR1" s="1058"/>
      <c r="RS1" s="1058"/>
      <c r="RT1" s="1058"/>
      <c r="RU1" s="1058"/>
      <c r="RV1" s="1058"/>
      <c r="RW1" s="389">
        <f>RN1+1</f>
        <v>49</v>
      </c>
      <c r="RY1" s="1058" t="str">
        <f>RP1</f>
        <v>ENTRADAS DEL MES DE  SEPTIEMBRE     2021</v>
      </c>
      <c r="RZ1" s="1058"/>
      <c r="SA1" s="1058"/>
      <c r="SB1" s="1058"/>
      <c r="SC1" s="1058"/>
      <c r="SD1" s="1058"/>
      <c r="SE1" s="1058"/>
      <c r="SF1" s="389">
        <f>RW1+1</f>
        <v>50</v>
      </c>
      <c r="SH1" s="1058" t="str">
        <f>RY1</f>
        <v>ENTRADAS DEL MES DE  SEPTIEMBRE     2021</v>
      </c>
      <c r="SI1" s="1058"/>
      <c r="SJ1" s="1058"/>
      <c r="SK1" s="1058"/>
      <c r="SL1" s="1058"/>
      <c r="SM1" s="1058"/>
      <c r="SN1" s="1058"/>
      <c r="SO1" s="389">
        <f>SF1+1</f>
        <v>51</v>
      </c>
      <c r="SQ1" s="1058" t="str">
        <f>SH1</f>
        <v>ENTRADAS DEL MES DE  SEPTIEMBRE     2021</v>
      </c>
      <c r="SR1" s="1058"/>
      <c r="SS1" s="1058"/>
      <c r="ST1" s="1058"/>
      <c r="SU1" s="1058"/>
      <c r="SV1" s="1058"/>
      <c r="SW1" s="1058"/>
      <c r="SX1" s="389">
        <f>SO1+1</f>
        <v>52</v>
      </c>
      <c r="SZ1" s="1058" t="str">
        <f>SQ1</f>
        <v>ENTRADAS DEL MES DE  SEPTIEMBRE     2021</v>
      </c>
      <c r="TA1" s="1058"/>
      <c r="TB1" s="1058"/>
      <c r="TC1" s="1058"/>
      <c r="TD1" s="1058"/>
      <c r="TE1" s="1058"/>
      <c r="TF1" s="1058"/>
      <c r="TG1" s="389">
        <f>SX1+1</f>
        <v>53</v>
      </c>
      <c r="TI1" s="1058" t="str">
        <f>SZ1</f>
        <v>ENTRADAS DEL MES DE  SEPTIEMBRE     2021</v>
      </c>
      <c r="TJ1" s="1058"/>
      <c r="TK1" s="1058"/>
      <c r="TL1" s="1058"/>
      <c r="TM1" s="1058"/>
      <c r="TN1" s="1058"/>
      <c r="TO1" s="1058"/>
      <c r="TP1" s="389">
        <f>TG1+1</f>
        <v>54</v>
      </c>
      <c r="TR1" s="1058" t="str">
        <f>TI1</f>
        <v>ENTRADAS DEL MES DE  SEPTIEMBRE     2021</v>
      </c>
      <c r="TS1" s="1058"/>
      <c r="TT1" s="1058"/>
      <c r="TU1" s="1058"/>
      <c r="TV1" s="1058"/>
      <c r="TW1" s="1058"/>
      <c r="TX1" s="1058"/>
      <c r="TY1" s="389">
        <f>TP1+1</f>
        <v>55</v>
      </c>
      <c r="UA1" s="1058" t="str">
        <f>TR1</f>
        <v>ENTRADAS DEL MES DE  SEPTIEMBRE     2021</v>
      </c>
      <c r="UB1" s="1058"/>
      <c r="UC1" s="1058"/>
      <c r="UD1" s="1058"/>
      <c r="UE1" s="1058"/>
      <c r="UF1" s="1058"/>
      <c r="UG1" s="1058"/>
      <c r="UH1" s="389">
        <f>TY1+1</f>
        <v>56</v>
      </c>
      <c r="UJ1" s="1058" t="str">
        <f>UA1</f>
        <v>ENTRADAS DEL MES DE  SEPTIEMBRE     2021</v>
      </c>
      <c r="UK1" s="1058"/>
      <c r="UL1" s="1058"/>
      <c r="UM1" s="1058"/>
      <c r="UN1" s="1058"/>
      <c r="UO1" s="1058"/>
      <c r="UP1" s="1058"/>
      <c r="UQ1" s="389">
        <f>UH1+1</f>
        <v>57</v>
      </c>
      <c r="US1" s="1058" t="str">
        <f>UJ1</f>
        <v>ENTRADAS DEL MES DE  SEPTIEMBRE     2021</v>
      </c>
      <c r="UT1" s="1058"/>
      <c r="UU1" s="1058"/>
      <c r="UV1" s="1058"/>
      <c r="UW1" s="1058"/>
      <c r="UX1" s="1058"/>
      <c r="UY1" s="1058"/>
      <c r="UZ1" s="389">
        <f>UQ1+1</f>
        <v>58</v>
      </c>
      <c r="VB1" s="1058" t="str">
        <f>US1</f>
        <v>ENTRADAS DEL MES DE  SEPTIEMBRE     2021</v>
      </c>
      <c r="VC1" s="1058"/>
      <c r="VD1" s="1058"/>
      <c r="VE1" s="1058"/>
      <c r="VF1" s="1058"/>
      <c r="VG1" s="1058"/>
      <c r="VH1" s="1058"/>
      <c r="VI1" s="389">
        <f>UZ1+1</f>
        <v>59</v>
      </c>
      <c r="VK1" s="1058" t="str">
        <f>VB1</f>
        <v>ENTRADAS DEL MES DE  SEPTIEMBRE     2021</v>
      </c>
      <c r="VL1" s="1058"/>
      <c r="VM1" s="1058"/>
      <c r="VN1" s="1058"/>
      <c r="VO1" s="1058"/>
      <c r="VP1" s="1058"/>
      <c r="VQ1" s="1058"/>
      <c r="VR1" s="389">
        <f>VI1+1</f>
        <v>60</v>
      </c>
      <c r="VT1" s="1058" t="str">
        <f>VK1</f>
        <v>ENTRADAS DEL MES DE  SEPTIEMBRE     2021</v>
      </c>
      <c r="VU1" s="1058"/>
      <c r="VV1" s="1058"/>
      <c r="VW1" s="1058"/>
      <c r="VX1" s="1058"/>
      <c r="VY1" s="1058"/>
      <c r="VZ1" s="1058"/>
      <c r="WA1" s="389">
        <f>VR1+1</f>
        <v>61</v>
      </c>
      <c r="WC1" s="1058" t="str">
        <f>VT1</f>
        <v>ENTRADAS DEL MES DE  SEPTIEMBRE     2021</v>
      </c>
      <c r="WD1" s="1058"/>
      <c r="WE1" s="1058"/>
      <c r="WF1" s="1058"/>
      <c r="WG1" s="1058"/>
      <c r="WH1" s="1058"/>
      <c r="WI1" s="1058"/>
      <c r="WJ1" s="389">
        <f>WA1+1</f>
        <v>62</v>
      </c>
      <c r="WL1" s="1058" t="str">
        <f>WC1</f>
        <v>ENTRADAS DEL MES DE  SEPTIEMBRE     2021</v>
      </c>
      <c r="WM1" s="1058"/>
      <c r="WN1" s="1058"/>
      <c r="WO1" s="1058"/>
      <c r="WP1" s="1058"/>
      <c r="WQ1" s="1058"/>
      <c r="WR1" s="1058"/>
      <c r="WS1" s="389">
        <f>WJ1+1</f>
        <v>63</v>
      </c>
      <c r="WU1" s="1058" t="str">
        <f>WL1</f>
        <v>ENTRADAS DEL MES DE  SEPTIEMBRE     2021</v>
      </c>
      <c r="WV1" s="1058"/>
      <c r="WW1" s="1058"/>
      <c r="WX1" s="1058"/>
      <c r="WY1" s="1058"/>
      <c r="WZ1" s="1058"/>
      <c r="XA1" s="1058"/>
      <c r="XB1" s="389">
        <f>WS1+1</f>
        <v>64</v>
      </c>
      <c r="XD1" s="1058" t="str">
        <f>WU1</f>
        <v>ENTRADAS DEL MES DE  SEPTIEMBRE     2021</v>
      </c>
      <c r="XE1" s="1058"/>
      <c r="XF1" s="1058"/>
      <c r="XG1" s="1058"/>
      <c r="XH1" s="1058"/>
      <c r="XI1" s="1058"/>
      <c r="XJ1" s="1058"/>
      <c r="XK1" s="389">
        <f>XB1+1</f>
        <v>65</v>
      </c>
      <c r="XM1" s="1058" t="str">
        <f>XD1</f>
        <v>ENTRADAS DEL MES DE  SEPTIEMBRE     2021</v>
      </c>
      <c r="XN1" s="1058"/>
      <c r="XO1" s="1058"/>
      <c r="XP1" s="1058"/>
      <c r="XQ1" s="1058"/>
      <c r="XR1" s="1058"/>
      <c r="XS1" s="1058"/>
      <c r="XT1" s="389">
        <f>XK1+1</f>
        <v>66</v>
      </c>
      <c r="XV1" s="1058" t="str">
        <f>XM1</f>
        <v>ENTRADAS DEL MES DE  SEPTIEMBRE     2021</v>
      </c>
      <c r="XW1" s="1058"/>
      <c r="XX1" s="1058"/>
      <c r="XY1" s="1058"/>
      <c r="XZ1" s="1058"/>
      <c r="YA1" s="1058"/>
      <c r="YB1" s="1058"/>
      <c r="YC1" s="389">
        <f>XT1+1</f>
        <v>67</v>
      </c>
      <c r="YE1" s="1058" t="str">
        <f>XV1</f>
        <v>ENTRADAS DEL MES DE  SEPTIEMBRE     2021</v>
      </c>
      <c r="YF1" s="1058"/>
      <c r="YG1" s="1058"/>
      <c r="YH1" s="1058"/>
      <c r="YI1" s="1058"/>
      <c r="YJ1" s="1058"/>
      <c r="YK1" s="1058"/>
      <c r="YL1" s="389">
        <f>YC1+1</f>
        <v>68</v>
      </c>
      <c r="YN1" s="1058" t="str">
        <f>YE1</f>
        <v>ENTRADAS DEL MES DE  SEPTIEMBRE     2021</v>
      </c>
      <c r="YO1" s="1058"/>
      <c r="YP1" s="1058"/>
      <c r="YQ1" s="1058"/>
      <c r="YR1" s="1058"/>
      <c r="YS1" s="1058"/>
      <c r="YT1" s="1058"/>
      <c r="YU1" s="389">
        <f>YL1+1</f>
        <v>69</v>
      </c>
      <c r="YW1" s="1058" t="str">
        <f>YN1</f>
        <v>ENTRADAS DEL MES DE  SEPTIEMBRE     2021</v>
      </c>
      <c r="YX1" s="1058"/>
      <c r="YY1" s="1058"/>
      <c r="YZ1" s="1058"/>
      <c r="ZA1" s="1058"/>
      <c r="ZB1" s="1058"/>
      <c r="ZC1" s="1058"/>
      <c r="ZD1" s="389">
        <f>YU1+1</f>
        <v>70</v>
      </c>
      <c r="ZF1" s="1058" t="str">
        <f>YW1</f>
        <v>ENTRADAS DEL MES DE  SEPTIEMBRE     2021</v>
      </c>
      <c r="ZG1" s="1058"/>
      <c r="ZH1" s="1058"/>
      <c r="ZI1" s="1058"/>
      <c r="ZJ1" s="1058"/>
      <c r="ZK1" s="1058"/>
      <c r="ZL1" s="1058"/>
      <c r="ZM1" s="389">
        <f>ZD1+1</f>
        <v>71</v>
      </c>
      <c r="ZO1" s="1058" t="str">
        <f>ZF1</f>
        <v>ENTRADAS DEL MES DE  SEPTIEMBRE     2021</v>
      </c>
      <c r="ZP1" s="1058"/>
      <c r="ZQ1" s="1058"/>
      <c r="ZR1" s="1058"/>
      <c r="ZS1" s="1058"/>
      <c r="ZT1" s="1058"/>
      <c r="ZU1" s="1058"/>
      <c r="ZV1" s="389">
        <f>ZM1+1</f>
        <v>72</v>
      </c>
      <c r="ZX1" s="1058" t="str">
        <f>ZO1</f>
        <v>ENTRADAS DEL MES DE  SEPTIEMBRE     2021</v>
      </c>
      <c r="ZY1" s="1058"/>
      <c r="ZZ1" s="1058"/>
      <c r="AAA1" s="1058"/>
      <c r="AAB1" s="1058"/>
      <c r="AAC1" s="1058"/>
      <c r="AAD1" s="1058"/>
      <c r="AAE1" s="389">
        <f>ZV1+1</f>
        <v>73</v>
      </c>
      <c r="AAG1" s="1058" t="str">
        <f>ZX1</f>
        <v>ENTRADAS DEL MES DE  SEPTIEMBRE     2021</v>
      </c>
      <c r="AAH1" s="1058"/>
      <c r="AAI1" s="1058"/>
      <c r="AAJ1" s="1058"/>
      <c r="AAK1" s="1058"/>
      <c r="AAL1" s="1058"/>
      <c r="AAM1" s="1058"/>
      <c r="AAN1" s="389">
        <f>AAE1+1</f>
        <v>74</v>
      </c>
      <c r="AAP1" s="1058" t="str">
        <f>AAG1</f>
        <v>ENTRADAS DEL MES DE  SEPTIEMBRE     2021</v>
      </c>
      <c r="AAQ1" s="1058"/>
      <c r="AAR1" s="1058"/>
      <c r="AAS1" s="1058"/>
      <c r="AAT1" s="1058"/>
      <c r="AAU1" s="1058"/>
      <c r="AAV1" s="1058"/>
      <c r="AAW1" s="389">
        <f>AAN1+1</f>
        <v>75</v>
      </c>
      <c r="AAY1" s="1058" t="str">
        <f>AAP1</f>
        <v>ENTRADAS DEL MES DE  SEPTIEMBRE     2021</v>
      </c>
      <c r="AAZ1" s="1058"/>
      <c r="ABA1" s="1058"/>
      <c r="ABB1" s="1058"/>
      <c r="ABC1" s="1058"/>
      <c r="ABD1" s="1058"/>
      <c r="ABE1" s="1058"/>
      <c r="ABF1" s="389">
        <f>AAW1+1</f>
        <v>76</v>
      </c>
      <c r="ABH1" s="1058" t="str">
        <f>AAY1</f>
        <v>ENTRADAS DEL MES DE  SEPTIEMBRE     2021</v>
      </c>
      <c r="ABI1" s="1058"/>
      <c r="ABJ1" s="1058"/>
      <c r="ABK1" s="1058"/>
      <c r="ABL1" s="1058"/>
      <c r="ABM1" s="1058"/>
      <c r="ABN1" s="1058"/>
      <c r="ABO1" s="389">
        <f>ABF1+1</f>
        <v>77</v>
      </c>
      <c r="ABQ1" s="1058" t="str">
        <f>ABH1</f>
        <v>ENTRADAS DEL MES DE  SEPTIEMBRE     2021</v>
      </c>
      <c r="ABR1" s="1058"/>
      <c r="ABS1" s="1058"/>
      <c r="ABT1" s="1058"/>
      <c r="ABU1" s="1058"/>
      <c r="ABV1" s="1058"/>
      <c r="ABW1" s="1058"/>
      <c r="ABX1" s="389">
        <f>ABO1+1</f>
        <v>78</v>
      </c>
      <c r="ABZ1" s="1058" t="str">
        <f>ABQ1</f>
        <v>ENTRADAS DEL MES DE  SEPTIEMBRE     2021</v>
      </c>
      <c r="ACA1" s="1058"/>
      <c r="ACB1" s="1058"/>
      <c r="ACC1" s="1058"/>
      <c r="ACD1" s="1058"/>
      <c r="ACE1" s="1058"/>
      <c r="ACF1" s="1058"/>
      <c r="ACG1" s="389">
        <f>ABX1+1</f>
        <v>79</v>
      </c>
      <c r="ACI1" s="1058" t="str">
        <f>ABZ1</f>
        <v>ENTRADAS DEL MES DE  SEPTIEMBRE     2021</v>
      </c>
      <c r="ACJ1" s="1058"/>
      <c r="ACK1" s="1058"/>
      <c r="ACL1" s="1058"/>
      <c r="ACM1" s="1058"/>
      <c r="ACN1" s="1058"/>
      <c r="ACO1" s="1058"/>
      <c r="ACP1" s="389">
        <f>ACG1+1</f>
        <v>80</v>
      </c>
      <c r="ACR1" s="1058" t="str">
        <f>ACI1</f>
        <v>ENTRADAS DEL MES DE  SEPTIEMBRE     2021</v>
      </c>
      <c r="ACS1" s="1058"/>
      <c r="ACT1" s="1058"/>
      <c r="ACU1" s="1058"/>
      <c r="ACV1" s="1058"/>
      <c r="ACW1" s="1058"/>
      <c r="ACX1" s="1058"/>
      <c r="ACY1" s="389">
        <f>ACP1+1</f>
        <v>81</v>
      </c>
      <c r="ADA1" s="1058" t="str">
        <f>ACR1</f>
        <v>ENTRADAS DEL MES DE  SEPTIEMBRE     2021</v>
      </c>
      <c r="ADB1" s="1058"/>
      <c r="ADC1" s="1058"/>
      <c r="ADD1" s="1058"/>
      <c r="ADE1" s="1058"/>
      <c r="ADF1" s="1058"/>
      <c r="ADG1" s="1058"/>
      <c r="ADH1" s="389">
        <f>ACY1+1</f>
        <v>82</v>
      </c>
      <c r="ADJ1" s="1058" t="str">
        <f>ADA1</f>
        <v>ENTRADAS DEL MES DE  SEPTIEMBRE     2021</v>
      </c>
      <c r="ADK1" s="1058"/>
      <c r="ADL1" s="1058"/>
      <c r="ADM1" s="1058"/>
      <c r="ADN1" s="1058"/>
      <c r="ADO1" s="1058"/>
      <c r="ADP1" s="1058"/>
      <c r="ADQ1" s="389">
        <f>ADH1+1</f>
        <v>83</v>
      </c>
      <c r="ADS1" s="1058" t="str">
        <f>ADJ1</f>
        <v>ENTRADAS DEL MES DE  SEPTIEMBRE     2021</v>
      </c>
      <c r="ADT1" s="1058"/>
      <c r="ADU1" s="1058"/>
      <c r="ADV1" s="1058"/>
      <c r="ADW1" s="1058"/>
      <c r="ADX1" s="1058"/>
      <c r="ADY1" s="1058"/>
      <c r="ADZ1" s="389">
        <f>ADQ1+1</f>
        <v>84</v>
      </c>
      <c r="AEB1" s="1058" t="str">
        <f>ADS1</f>
        <v>ENTRADAS DEL MES DE  SEPTIEMBRE     2021</v>
      </c>
      <c r="AEC1" s="1058"/>
      <c r="AED1" s="1058"/>
      <c r="AEE1" s="1058"/>
      <c r="AEF1" s="1058"/>
      <c r="AEG1" s="1058"/>
      <c r="AEH1" s="1058"/>
      <c r="AEI1" s="389">
        <f>ADZ1+1</f>
        <v>85</v>
      </c>
      <c r="AEK1" s="1058" t="str">
        <f>AEB1</f>
        <v>ENTRADAS DEL MES DE  SEPTIEMBRE     2021</v>
      </c>
      <c r="AEL1" s="1058"/>
      <c r="AEM1" s="1058"/>
      <c r="AEN1" s="1058"/>
      <c r="AEO1" s="1058"/>
      <c r="AEP1" s="1058"/>
      <c r="AEQ1" s="1058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291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261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5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261">
        <v>18705.13</v>
      </c>
      <c r="AV5" s="144">
        <f>AS5-AU5</f>
        <v>-125.40999999999985</v>
      </c>
      <c r="AW5" s="682"/>
      <c r="AX5" s="262"/>
      <c r="AY5" s="1060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261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7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261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7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261">
        <v>18819.2</v>
      </c>
      <c r="BZ5" s="144">
        <f>BW5-BY5</f>
        <v>-3.9900000000016007</v>
      </c>
      <c r="CA5" s="349"/>
      <c r="CB5" s="349"/>
      <c r="CC5" s="270" t="s">
        <v>290</v>
      </c>
      <c r="CD5" s="1037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261">
        <v>18899.7</v>
      </c>
      <c r="CJ5" s="144">
        <f>CG5-CI5</f>
        <v>26.110000000000582</v>
      </c>
      <c r="CK5" s="349"/>
      <c r="CL5" s="349"/>
      <c r="CM5" s="1060" t="s">
        <v>318</v>
      </c>
      <c r="CN5" s="1037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261">
        <v>19099.8</v>
      </c>
      <c r="CT5" s="144">
        <f>CQ5-CS5</f>
        <v>-82.520000000000437</v>
      </c>
      <c r="CU5" s="682"/>
      <c r="CV5" s="262"/>
      <c r="CW5" s="1061" t="s">
        <v>276</v>
      </c>
      <c r="CX5" s="1035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261">
        <v>18874.32</v>
      </c>
      <c r="DD5" s="144">
        <f>DA5-DC5</f>
        <v>10.920000000001892</v>
      </c>
      <c r="DE5" s="682"/>
      <c r="DF5" s="262"/>
      <c r="DG5" s="262" t="s">
        <v>276</v>
      </c>
      <c r="DH5" s="1039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261">
        <v>18633</v>
      </c>
      <c r="DN5" s="144">
        <f>DK5-DM5</f>
        <v>-147.06999999999971</v>
      </c>
      <c r="DO5" s="682"/>
      <c r="DP5" s="262"/>
      <c r="DQ5" s="262" t="s">
        <v>282</v>
      </c>
      <c r="DR5" s="1037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261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2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261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2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291">
        <v>19192.5</v>
      </c>
      <c r="ER5" s="144">
        <f>EO5-EQ5</f>
        <v>-60.880000000001019</v>
      </c>
      <c r="ES5" s="682"/>
      <c r="ET5" s="262"/>
      <c r="EU5" s="262" t="s">
        <v>276</v>
      </c>
      <c r="EV5" s="1035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261">
        <v>18860.27</v>
      </c>
      <c r="FB5" s="144">
        <f>EY5-FA5</f>
        <v>31.81000000000131</v>
      </c>
      <c r="FC5" s="682"/>
      <c r="FD5" s="262"/>
      <c r="FE5" s="262" t="s">
        <v>282</v>
      </c>
      <c r="FF5" s="902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291">
        <v>19121.900000000001</v>
      </c>
      <c r="FL5" s="144">
        <f>FI5-FK5</f>
        <v>-92.950000000000728</v>
      </c>
      <c r="FM5" s="682"/>
      <c r="FN5" s="262"/>
      <c r="FO5" s="594" t="s">
        <v>357</v>
      </c>
      <c r="FP5" s="1035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261">
        <v>18843.03</v>
      </c>
      <c r="FV5" s="144">
        <f>FS5-FU5</f>
        <v>40.740000000001601</v>
      </c>
      <c r="FW5" s="682"/>
      <c r="FX5" s="262"/>
      <c r="FY5" s="270" t="s">
        <v>282</v>
      </c>
      <c r="FZ5" s="902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261">
        <v>18749</v>
      </c>
      <c r="GF5" s="144">
        <f>GC5-GE5</f>
        <v>-77.229999999999563</v>
      </c>
      <c r="GG5" s="682"/>
      <c r="GH5" s="262"/>
      <c r="GI5" s="262" t="s">
        <v>282</v>
      </c>
      <c r="GJ5" s="902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261">
        <v>18956.5</v>
      </c>
      <c r="GP5" s="144">
        <f>GM5-GO5</f>
        <v>-102.15999999999985</v>
      </c>
      <c r="GQ5" s="682"/>
      <c r="GR5" s="262"/>
      <c r="GS5" s="262" t="s">
        <v>357</v>
      </c>
      <c r="GT5" s="1035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261">
        <v>18623.95</v>
      </c>
      <c r="GZ5" s="144">
        <f>GW5-GY5</f>
        <v>-107.15000000000146</v>
      </c>
      <c r="HA5" s="682"/>
      <c r="HB5" s="262"/>
      <c r="HC5" s="1060"/>
      <c r="HD5" s="263"/>
      <c r="HE5" s="267"/>
      <c r="HF5" s="265"/>
      <c r="HG5" s="266"/>
      <c r="HH5" s="263"/>
      <c r="HI5" s="261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902"/>
      <c r="II5" s="267"/>
      <c r="IJ5" s="268"/>
      <c r="IK5" s="266"/>
      <c r="IL5" s="263"/>
      <c r="IM5" s="989"/>
      <c r="IN5" s="144">
        <f>IK5-IM5</f>
        <v>0</v>
      </c>
      <c r="IO5" s="682"/>
      <c r="IP5" s="262"/>
      <c r="IQ5" s="1004"/>
      <c r="IR5" s="1005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6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6"/>
      <c r="L6" s="1034" t="s">
        <v>277</v>
      </c>
      <c r="M6" s="1033" t="s">
        <v>278</v>
      </c>
      <c r="N6" s="268">
        <v>44447</v>
      </c>
      <c r="O6" s="266">
        <v>18772.53</v>
      </c>
      <c r="P6" s="263">
        <v>20</v>
      </c>
      <c r="Q6" s="291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60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60"/>
      <c r="CN6" s="750"/>
      <c r="CO6" s="262"/>
      <c r="CP6" s="262"/>
      <c r="CQ6" s="262"/>
      <c r="CR6" s="262"/>
      <c r="CS6" s="263"/>
      <c r="CT6" s="262"/>
      <c r="CU6" s="349"/>
      <c r="CV6" s="262"/>
      <c r="CW6" s="1061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60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3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3"/>
      <c r="L7" s="407"/>
      <c r="M7" s="448"/>
      <c r="N7" s="980"/>
      <c r="O7" s="434"/>
      <c r="P7" s="978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7" t="s">
        <v>17</v>
      </c>
      <c r="O8" s="207" t="s">
        <v>2</v>
      </c>
      <c r="P8" s="978" t="s">
        <v>18</v>
      </c>
      <c r="Q8" s="979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898.6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975.22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925.8</v>
      </c>
      <c r="BC8" s="141"/>
      <c r="BD8" s="93"/>
      <c r="BE8" s="96"/>
      <c r="BF8" s="411"/>
      <c r="BG8" s="698">
        <f>BF8*BD8</f>
        <v>0</v>
      </c>
      <c r="BI8" s="62"/>
      <c r="BJ8" s="108"/>
      <c r="BK8" s="15">
        <v>1</v>
      </c>
      <c r="BL8" s="93">
        <v>907.6</v>
      </c>
      <c r="BM8" s="141"/>
      <c r="BN8" s="93"/>
      <c r="BO8" s="96"/>
      <c r="BP8" s="411"/>
      <c r="BQ8" s="698">
        <f>BP8*BN8</f>
        <v>0</v>
      </c>
      <c r="BS8" s="62"/>
      <c r="BT8" s="108"/>
      <c r="BU8" s="15">
        <v>1</v>
      </c>
      <c r="BV8" s="93">
        <v>916.7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871.3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923.5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926.68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929.86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929.4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894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931.2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>
        <v>914.44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935.3</v>
      </c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>
        <v>955.71</v>
      </c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>
        <v>884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890.9</v>
      </c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93">
        <v>946.64</v>
      </c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900.4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903.1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938.93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918.5</v>
      </c>
      <c r="BC9" s="141"/>
      <c r="BD9" s="93"/>
      <c r="BE9" s="96"/>
      <c r="BF9" s="411"/>
      <c r="BG9" s="698">
        <f t="shared" ref="BG9:BG29" si="10">BF9*BD9</f>
        <v>0</v>
      </c>
      <c r="BJ9" s="95"/>
      <c r="BK9" s="15">
        <v>2</v>
      </c>
      <c r="BL9" s="93">
        <v>921.2</v>
      </c>
      <c r="BM9" s="141"/>
      <c r="BN9" s="93"/>
      <c r="BO9" s="96"/>
      <c r="BP9" s="411"/>
      <c r="BQ9" s="698">
        <f t="shared" ref="BQ9:BQ29" si="11">BP9*BN9</f>
        <v>0</v>
      </c>
      <c r="BT9" s="108"/>
      <c r="BU9" s="15">
        <v>2</v>
      </c>
      <c r="BV9" s="93">
        <v>894.9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928.5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872.7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962.97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908.99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931.2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929.4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891.3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>
        <v>897.2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865.4</v>
      </c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>
        <v>957.98</v>
      </c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>
        <v>921.8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870.4</v>
      </c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107">
        <v>965.24</v>
      </c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843.2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960.3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918.97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906.7</v>
      </c>
      <c r="BC10" s="141"/>
      <c r="BD10" s="93"/>
      <c r="BE10" s="96"/>
      <c r="BF10" s="411"/>
      <c r="BG10" s="698">
        <f t="shared" si="10"/>
        <v>0</v>
      </c>
      <c r="BJ10" s="95"/>
      <c r="BK10" s="15">
        <v>3</v>
      </c>
      <c r="BL10" s="93">
        <v>924.9</v>
      </c>
      <c r="BM10" s="141"/>
      <c r="BN10" s="93"/>
      <c r="BO10" s="96"/>
      <c r="BP10" s="411"/>
      <c r="BQ10" s="698">
        <f t="shared" si="11"/>
        <v>0</v>
      </c>
      <c r="BT10" s="108"/>
      <c r="BU10" s="15">
        <v>3</v>
      </c>
      <c r="BV10" s="93">
        <v>904.9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914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932.6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950.72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875.88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939.4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920.3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930.3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>
        <v>952.54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926.7</v>
      </c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>
        <v>952.99</v>
      </c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>
        <v>903.1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>
        <v>907.2</v>
      </c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93">
        <v>975.22</v>
      </c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875.9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876.8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916.71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909.4</v>
      </c>
      <c r="BC11" s="141"/>
      <c r="BD11" s="93"/>
      <c r="BE11" s="96"/>
      <c r="BF11" s="411"/>
      <c r="BG11" s="698">
        <f t="shared" si="10"/>
        <v>0</v>
      </c>
      <c r="BI11" s="62"/>
      <c r="BJ11" s="108"/>
      <c r="BK11" s="15">
        <v>4</v>
      </c>
      <c r="BL11" s="93">
        <v>821.5</v>
      </c>
      <c r="BM11" s="141"/>
      <c r="BN11" s="93"/>
      <c r="BO11" s="96"/>
      <c r="BP11" s="411"/>
      <c r="BQ11" s="698">
        <f t="shared" si="11"/>
        <v>0</v>
      </c>
      <c r="BS11" s="62"/>
      <c r="BT11" s="108"/>
      <c r="BU11" s="284">
        <v>4</v>
      </c>
      <c r="BV11" s="301">
        <v>898.6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914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910.8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914.44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961.61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919.4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917.6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924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>
        <v>946.19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892.2</v>
      </c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>
        <v>943.92</v>
      </c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>
        <v>873.2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>
        <v>899.5</v>
      </c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93">
        <v>965.24</v>
      </c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840.5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902.2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948.46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931.2</v>
      </c>
      <c r="BC12" s="141"/>
      <c r="BD12" s="93"/>
      <c r="BE12" s="96"/>
      <c r="BF12" s="411"/>
      <c r="BG12" s="698">
        <f t="shared" si="10"/>
        <v>0</v>
      </c>
      <c r="BJ12" s="108"/>
      <c r="BK12" s="15">
        <v>5</v>
      </c>
      <c r="BL12" s="93">
        <v>912.2</v>
      </c>
      <c r="BM12" s="141"/>
      <c r="BN12" s="93"/>
      <c r="BO12" s="96"/>
      <c r="BP12" s="411"/>
      <c r="BQ12" s="698">
        <f t="shared" si="11"/>
        <v>0</v>
      </c>
      <c r="BT12" s="108"/>
      <c r="BU12" s="284">
        <v>5</v>
      </c>
      <c r="BV12" s="301">
        <v>897.7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904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938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945.28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918.52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914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914.9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918.5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>
        <v>944.37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925.8</v>
      </c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>
        <v>918.52</v>
      </c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>
        <v>896.7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>
        <v>893.1</v>
      </c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93">
        <v>911.26</v>
      </c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889.5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845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910.35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698">
        <f t="shared" si="10"/>
        <v>0</v>
      </c>
      <c r="BJ13" s="225"/>
      <c r="BK13" s="15">
        <v>6</v>
      </c>
      <c r="BL13" s="93">
        <v>873.2</v>
      </c>
      <c r="BM13" s="141"/>
      <c r="BN13" s="93"/>
      <c r="BO13" s="96"/>
      <c r="BP13" s="411"/>
      <c r="BQ13" s="698">
        <f t="shared" si="11"/>
        <v>0</v>
      </c>
      <c r="BT13" s="108"/>
      <c r="BU13" s="284">
        <v>6</v>
      </c>
      <c r="BV13" s="301">
        <v>900.4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930.8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975.22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945.28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931.2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903.1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933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>
        <v>948.91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900.4</v>
      </c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>
        <v>967.05</v>
      </c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>
        <v>924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>
        <v>880.9</v>
      </c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93">
        <v>887.22</v>
      </c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924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907.63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890.4</v>
      </c>
      <c r="BC14" s="141"/>
      <c r="BD14" s="93"/>
      <c r="BE14" s="96"/>
      <c r="BF14" s="411"/>
      <c r="BG14" s="698">
        <f t="shared" si="10"/>
        <v>0</v>
      </c>
      <c r="BJ14" s="108"/>
      <c r="BK14" s="15">
        <v>7</v>
      </c>
      <c r="BL14" s="93">
        <v>881.3</v>
      </c>
      <c r="BM14" s="141"/>
      <c r="BN14" s="93"/>
      <c r="BO14" s="96"/>
      <c r="BP14" s="411"/>
      <c r="BQ14" s="698">
        <f t="shared" si="11"/>
        <v>0</v>
      </c>
      <c r="BT14" s="108"/>
      <c r="BU14" s="284">
        <v>7</v>
      </c>
      <c r="BV14" s="301">
        <v>901.3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830.5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930.8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939.38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931.67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925.8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923.1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924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>
        <v>960.7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931.2</v>
      </c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>
        <v>913.53</v>
      </c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>
        <v>868.6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>
        <v>935.3</v>
      </c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93">
        <v>958.89</v>
      </c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856.8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876.8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931.67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912.2</v>
      </c>
      <c r="BC15" s="141"/>
      <c r="BD15" s="93"/>
      <c r="BE15" s="96"/>
      <c r="BF15" s="411"/>
      <c r="BG15" s="698">
        <f t="shared" si="10"/>
        <v>0</v>
      </c>
      <c r="BJ15" s="108"/>
      <c r="BK15" s="15">
        <v>8</v>
      </c>
      <c r="BL15" s="93">
        <v>901.3</v>
      </c>
      <c r="BM15" s="141"/>
      <c r="BN15" s="93"/>
      <c r="BO15" s="96"/>
      <c r="BP15" s="411"/>
      <c r="BQ15" s="698">
        <f t="shared" si="11"/>
        <v>0</v>
      </c>
      <c r="BT15" s="108"/>
      <c r="BU15" s="284">
        <v>8</v>
      </c>
      <c r="BV15" s="301">
        <v>904.9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913.1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888.1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903.55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934.85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933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925.8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934.8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>
        <v>944.37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928.5</v>
      </c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>
        <v>932.58</v>
      </c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>
        <v>880.4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>
        <v>923.1</v>
      </c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93">
        <v>904.46</v>
      </c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882.2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892.2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917.61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920.3</v>
      </c>
      <c r="BC16" s="141"/>
      <c r="BD16" s="93"/>
      <c r="BE16" s="96"/>
      <c r="BF16" s="411"/>
      <c r="BG16" s="698">
        <f t="shared" si="10"/>
        <v>0</v>
      </c>
      <c r="BJ16" s="108"/>
      <c r="BK16" s="15">
        <v>9</v>
      </c>
      <c r="BL16" s="93">
        <v>913.1</v>
      </c>
      <c r="BM16" s="141"/>
      <c r="BN16" s="93"/>
      <c r="BO16" s="96"/>
      <c r="BP16" s="411"/>
      <c r="BQ16" s="698">
        <f t="shared" si="11"/>
        <v>0</v>
      </c>
      <c r="BT16" s="108"/>
      <c r="BU16" s="284">
        <v>9</v>
      </c>
      <c r="BV16" s="301">
        <v>866.8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924.9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905.4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952.54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928.04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900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886.8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921.2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>
        <v>956.17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934.8</v>
      </c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>
        <v>943.47</v>
      </c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>
        <v>932.6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>
        <v>922.1</v>
      </c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93">
        <v>918.07</v>
      </c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953.9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900.4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937.12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907.6</v>
      </c>
      <c r="BC17" s="141"/>
      <c r="BD17" s="93"/>
      <c r="BE17" s="96"/>
      <c r="BF17" s="411"/>
      <c r="BG17" s="698">
        <f t="shared" si="10"/>
        <v>0</v>
      </c>
      <c r="BJ17" s="108"/>
      <c r="BK17" s="15">
        <v>10</v>
      </c>
      <c r="BL17" s="93">
        <v>915.8</v>
      </c>
      <c r="BM17" s="141"/>
      <c r="BN17" s="93"/>
      <c r="BO17" s="96"/>
      <c r="BP17" s="411"/>
      <c r="BQ17" s="698">
        <f t="shared" si="11"/>
        <v>0</v>
      </c>
      <c r="BT17" s="108"/>
      <c r="BU17" s="284">
        <v>10</v>
      </c>
      <c r="BV17" s="285">
        <v>904.9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914.9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938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968.41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955.71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926.7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920.3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924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>
        <v>925.32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889.5</v>
      </c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>
        <v>935.3</v>
      </c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>
        <v>877.7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>
        <v>940.3</v>
      </c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93">
        <v>908.54</v>
      </c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885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877.7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963.88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920.3</v>
      </c>
      <c r="BC18" s="141"/>
      <c r="BD18" s="93"/>
      <c r="BE18" s="96"/>
      <c r="BF18" s="411"/>
      <c r="BG18" s="698">
        <f t="shared" si="10"/>
        <v>0</v>
      </c>
      <c r="BJ18" s="108"/>
      <c r="BK18" s="15">
        <v>11</v>
      </c>
      <c r="BL18" s="93">
        <v>900.4</v>
      </c>
      <c r="BM18" s="141"/>
      <c r="BN18" s="93"/>
      <c r="BO18" s="96"/>
      <c r="BP18" s="411"/>
      <c r="BQ18" s="698">
        <f t="shared" si="11"/>
        <v>0</v>
      </c>
      <c r="BT18" s="108"/>
      <c r="BU18" s="284">
        <v>11</v>
      </c>
      <c r="BV18" s="301">
        <v>880.4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893.1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938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954.81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940.29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927.6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922.1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920.3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>
        <v>933.49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929</v>
      </c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>
        <v>966.15</v>
      </c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>
        <v>892.7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>
        <v>900.8</v>
      </c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93">
        <v>969.32</v>
      </c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945.7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893.1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915.34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903.1</v>
      </c>
      <c r="BC19" s="141"/>
      <c r="BD19" s="70"/>
      <c r="BE19" s="96"/>
      <c r="BF19" s="411"/>
      <c r="BG19" s="698">
        <f t="shared" si="10"/>
        <v>0</v>
      </c>
      <c r="BJ19" s="108"/>
      <c r="BK19" s="15">
        <v>12</v>
      </c>
      <c r="BL19" s="70">
        <v>918.5</v>
      </c>
      <c r="BM19" s="141"/>
      <c r="BN19" s="70"/>
      <c r="BO19" s="96"/>
      <c r="BP19" s="411"/>
      <c r="BQ19" s="698">
        <f t="shared" si="11"/>
        <v>0</v>
      </c>
      <c r="BT19" s="108"/>
      <c r="BU19" s="284">
        <v>12</v>
      </c>
      <c r="BV19" s="301">
        <v>921.2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899.5</v>
      </c>
      <c r="CG19" s="412"/>
      <c r="CH19" s="93"/>
      <c r="CI19" s="415"/>
      <c r="CJ19" s="414"/>
      <c r="CK19" s="671">
        <f t="shared" si="13"/>
        <v>0</v>
      </c>
      <c r="CN19" s="730"/>
      <c r="CO19" s="15">
        <v>12</v>
      </c>
      <c r="CP19" s="93">
        <v>897.2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923.51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933.03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926.7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928.5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910.4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>
        <v>932.58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892.2</v>
      </c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>
        <v>974.77</v>
      </c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>
        <v>880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>
        <v>877.2</v>
      </c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93">
        <v>942.11</v>
      </c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912.2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882.2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928.95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837.8</v>
      </c>
      <c r="BC20" s="141"/>
      <c r="BD20" s="93"/>
      <c r="BE20" s="96"/>
      <c r="BF20" s="411"/>
      <c r="BG20" s="698">
        <f t="shared" si="10"/>
        <v>0</v>
      </c>
      <c r="BJ20" s="108"/>
      <c r="BK20" s="15">
        <v>13</v>
      </c>
      <c r="BL20" s="93">
        <v>919.4</v>
      </c>
      <c r="BM20" s="141"/>
      <c r="BN20" s="93"/>
      <c r="BO20" s="96"/>
      <c r="BP20" s="411"/>
      <c r="BQ20" s="698">
        <f t="shared" si="11"/>
        <v>0</v>
      </c>
      <c r="BT20" s="108"/>
      <c r="BU20" s="284">
        <v>13</v>
      </c>
      <c r="BV20" s="301">
        <v>863.2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912.2</v>
      </c>
      <c r="CG20" s="412"/>
      <c r="CH20" s="93"/>
      <c r="CI20" s="415"/>
      <c r="CJ20" s="414"/>
      <c r="CK20" s="671">
        <f t="shared" si="13"/>
        <v>0</v>
      </c>
      <c r="CN20" s="730"/>
      <c r="CO20" s="15">
        <v>13</v>
      </c>
      <c r="CP20" s="301">
        <v>864.5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944.37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948.46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924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901.3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857.7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>
        <v>952.54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924.9</v>
      </c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>
        <v>915.34</v>
      </c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>
        <v>900.8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>
        <v>931.7</v>
      </c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93">
        <v>905.37</v>
      </c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887.7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871.8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909.45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875</v>
      </c>
      <c r="BC21" s="141"/>
      <c r="BD21" s="93"/>
      <c r="BE21" s="96"/>
      <c r="BF21" s="411"/>
      <c r="BG21" s="698">
        <f t="shared" si="10"/>
        <v>0</v>
      </c>
      <c r="BJ21" s="108"/>
      <c r="BK21" s="15">
        <v>14</v>
      </c>
      <c r="BL21" s="93">
        <v>923.1</v>
      </c>
      <c r="BM21" s="141"/>
      <c r="BN21" s="93"/>
      <c r="BO21" s="96"/>
      <c r="BP21" s="411"/>
      <c r="BQ21" s="698">
        <f t="shared" si="11"/>
        <v>0</v>
      </c>
      <c r="BT21" s="108"/>
      <c r="BU21" s="284">
        <v>14</v>
      </c>
      <c r="BV21" s="301">
        <v>835.1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921.2</v>
      </c>
      <c r="CG21" s="412"/>
      <c r="CH21" s="93"/>
      <c r="CI21" s="415"/>
      <c r="CJ21" s="414"/>
      <c r="CK21" s="671">
        <f t="shared" si="13"/>
        <v>0</v>
      </c>
      <c r="CN21" s="730"/>
      <c r="CO21" s="15">
        <v>14</v>
      </c>
      <c r="CP21" s="301">
        <v>868.2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958.44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903.55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942.1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928.5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896.7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>
        <v>953.45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869.5</v>
      </c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>
        <v>960.25</v>
      </c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>
        <v>862.7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>
        <v>904.5</v>
      </c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93">
        <v>926.68</v>
      </c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866.8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909.4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962.06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912.2</v>
      </c>
      <c r="BC22" s="141"/>
      <c r="BD22" s="93"/>
      <c r="BE22" s="96"/>
      <c r="BF22" s="411"/>
      <c r="BG22" s="698">
        <f t="shared" si="10"/>
        <v>0</v>
      </c>
      <c r="BJ22" s="108"/>
      <c r="BK22" s="15">
        <v>15</v>
      </c>
      <c r="BL22" s="93">
        <v>926.7</v>
      </c>
      <c r="BM22" s="141"/>
      <c r="BN22" s="93"/>
      <c r="BO22" s="96"/>
      <c r="BP22" s="411"/>
      <c r="BQ22" s="698">
        <f t="shared" si="11"/>
        <v>0</v>
      </c>
      <c r="BT22" s="108"/>
      <c r="BU22" s="284">
        <v>15</v>
      </c>
      <c r="BV22" s="301">
        <v>904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911.3</v>
      </c>
      <c r="CG22" s="412"/>
      <c r="CH22" s="93"/>
      <c r="CI22" s="415"/>
      <c r="CJ22" s="414"/>
      <c r="CK22" s="671">
        <f t="shared" si="13"/>
        <v>0</v>
      </c>
      <c r="CN22" s="730"/>
      <c r="CO22" s="15">
        <v>15</v>
      </c>
      <c r="CP22" s="285">
        <v>899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912.17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948.91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887.7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909.4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906.7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>
        <v>940.75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877.2</v>
      </c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>
        <v>914.44</v>
      </c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>
        <v>922.1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>
        <v>914</v>
      </c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93">
        <v>927.14</v>
      </c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890.4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888.6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943.47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924.9</v>
      </c>
      <c r="BC23" s="141"/>
      <c r="BD23" s="93"/>
      <c r="BE23" s="96"/>
      <c r="BF23" s="411"/>
      <c r="BG23" s="698">
        <f t="shared" si="10"/>
        <v>0</v>
      </c>
      <c r="BJ23" s="108"/>
      <c r="BK23" s="15">
        <v>16</v>
      </c>
      <c r="BL23" s="93">
        <v>929.4</v>
      </c>
      <c r="BM23" s="141"/>
      <c r="BN23" s="93"/>
      <c r="BO23" s="96"/>
      <c r="BP23" s="411"/>
      <c r="BQ23" s="698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896.7</v>
      </c>
      <c r="CG23" s="412"/>
      <c r="CH23" s="93"/>
      <c r="CI23" s="415"/>
      <c r="CJ23" s="414"/>
      <c r="CK23" s="671">
        <f t="shared" si="13"/>
        <v>0</v>
      </c>
      <c r="CN23" s="730"/>
      <c r="CO23" s="15">
        <v>16</v>
      </c>
      <c r="CP23" s="301">
        <v>918.1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962.97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913.53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904.9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917.6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888.6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>
        <v>958.89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912.2</v>
      </c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>
        <v>931.22</v>
      </c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>
        <v>894.9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>
        <v>877.7</v>
      </c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93">
        <v>913.98</v>
      </c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941.2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893.1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889.5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919.43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913.1</v>
      </c>
      <c r="BC24" s="141"/>
      <c r="BD24" s="93"/>
      <c r="BE24" s="96"/>
      <c r="BF24" s="411"/>
      <c r="BG24" s="698">
        <f t="shared" si="10"/>
        <v>0</v>
      </c>
      <c r="BJ24" s="108"/>
      <c r="BK24" s="15">
        <v>17</v>
      </c>
      <c r="BL24" s="93">
        <v>914</v>
      </c>
      <c r="BM24" s="141"/>
      <c r="BN24" s="93"/>
      <c r="BO24" s="96"/>
      <c r="BP24" s="411"/>
      <c r="BQ24" s="698">
        <f t="shared" si="11"/>
        <v>0</v>
      </c>
      <c r="BT24" s="108"/>
      <c r="BU24" s="284">
        <v>17</v>
      </c>
      <c r="BV24" s="301">
        <v>902.2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912.2</v>
      </c>
      <c r="CG24" s="412"/>
      <c r="CH24" s="93"/>
      <c r="CI24" s="415"/>
      <c r="CJ24" s="414"/>
      <c r="CK24" s="671">
        <f t="shared" si="13"/>
        <v>0</v>
      </c>
      <c r="CN24" s="730"/>
      <c r="CO24" s="15">
        <v>17</v>
      </c>
      <c r="CP24" s="301">
        <v>896.3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918.07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954.35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923.1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919.4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925.8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>
        <v>928.04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919</v>
      </c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>
        <v>947.55</v>
      </c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>
        <v>864.1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>
        <v>871.8</v>
      </c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93">
        <v>899.92</v>
      </c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949.82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857.7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924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967.05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921.2</v>
      </c>
      <c r="BC25" s="141"/>
      <c r="BD25" s="93"/>
      <c r="BE25" s="96"/>
      <c r="BF25" s="411"/>
      <c r="BG25" s="698">
        <f t="shared" si="10"/>
        <v>0</v>
      </c>
      <c r="BJ25" s="95"/>
      <c r="BK25" s="15">
        <v>18</v>
      </c>
      <c r="BL25" s="93">
        <v>924.9</v>
      </c>
      <c r="BM25" s="141"/>
      <c r="BN25" s="93"/>
      <c r="BO25" s="96"/>
      <c r="BP25" s="411"/>
      <c r="BQ25" s="698">
        <f t="shared" si="11"/>
        <v>0</v>
      </c>
      <c r="BT25" s="108"/>
      <c r="BU25" s="284">
        <v>18</v>
      </c>
      <c r="BV25" s="301">
        <v>900.4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931.2</v>
      </c>
      <c r="CG25" s="412"/>
      <c r="CH25" s="93"/>
      <c r="CI25" s="415"/>
      <c r="CJ25" s="414"/>
      <c r="CK25" s="671">
        <f t="shared" si="13"/>
        <v>0</v>
      </c>
      <c r="CN25" s="730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956.62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934.85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918.5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896.7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933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>
        <v>965.24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908.5</v>
      </c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>
        <v>945.28</v>
      </c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>
        <v>902.6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>
        <v>909</v>
      </c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93">
        <v>956.62</v>
      </c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962.52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895.8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893.1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927.59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896.7</v>
      </c>
      <c r="BC26" s="141"/>
      <c r="BD26" s="93"/>
      <c r="BE26" s="96"/>
      <c r="BF26" s="411"/>
      <c r="BG26" s="698">
        <f t="shared" si="10"/>
        <v>0</v>
      </c>
      <c r="BJ26" s="108"/>
      <c r="BK26" s="15">
        <v>19</v>
      </c>
      <c r="BL26" s="93">
        <v>885.9</v>
      </c>
      <c r="BM26" s="141"/>
      <c r="BN26" s="93"/>
      <c r="BO26" s="96"/>
      <c r="BP26" s="411"/>
      <c r="BQ26" s="698">
        <f t="shared" si="11"/>
        <v>0</v>
      </c>
      <c r="BT26" s="108"/>
      <c r="BU26" s="284">
        <v>19</v>
      </c>
      <c r="BV26" s="301">
        <v>910.4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881.3</v>
      </c>
      <c r="CG26" s="412"/>
      <c r="CH26" s="93"/>
      <c r="CI26" s="415"/>
      <c r="CJ26" s="414"/>
      <c r="CK26" s="671">
        <f t="shared" si="13"/>
        <v>0</v>
      </c>
      <c r="CN26" s="730"/>
      <c r="CO26" s="15">
        <v>19</v>
      </c>
      <c r="CP26" s="301">
        <v>937.1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938.48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916.71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896.7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910.4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921.2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>
        <v>936.21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925.3</v>
      </c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>
        <v>944.83</v>
      </c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>
        <v>879.5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>
        <v>933.9</v>
      </c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93">
        <v>911.72</v>
      </c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855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891.3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965.24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910.4</v>
      </c>
      <c r="BC27" s="141"/>
      <c r="BD27" s="93"/>
      <c r="BE27" s="96"/>
      <c r="BF27" s="411"/>
      <c r="BG27" s="698">
        <f t="shared" si="10"/>
        <v>0</v>
      </c>
      <c r="BJ27" s="108"/>
      <c r="BK27" s="15">
        <v>20</v>
      </c>
      <c r="BL27" s="93">
        <v>893.1</v>
      </c>
      <c r="BM27" s="141"/>
      <c r="BN27" s="93"/>
      <c r="BO27" s="96"/>
      <c r="BP27" s="411"/>
      <c r="BQ27" s="698">
        <f t="shared" si="11"/>
        <v>0</v>
      </c>
      <c r="BT27" s="108"/>
      <c r="BU27" s="284">
        <v>20</v>
      </c>
      <c r="BV27" s="301">
        <v>912.2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888.6</v>
      </c>
      <c r="CG27" s="412"/>
      <c r="CH27" s="93"/>
      <c r="CI27" s="415"/>
      <c r="CJ27" s="414"/>
      <c r="CK27" s="671">
        <f t="shared" si="13"/>
        <v>0</v>
      </c>
      <c r="CN27" s="730"/>
      <c r="CO27" s="15">
        <v>20</v>
      </c>
      <c r="CP27" s="301">
        <v>910.8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965.69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948.91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929.4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919.4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915.8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>
        <v>968.87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915.3</v>
      </c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>
        <v>922.15</v>
      </c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>
        <v>922.1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>
        <v>866.4</v>
      </c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93">
        <v>930.31</v>
      </c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877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>
        <v>889.5</v>
      </c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141"/>
      <c r="BD28" s="93"/>
      <c r="BE28" s="96"/>
      <c r="BF28" s="411"/>
      <c r="BG28" s="698">
        <f t="shared" si="10"/>
        <v>0</v>
      </c>
      <c r="BJ28" s="108"/>
      <c r="BK28" s="15">
        <v>21</v>
      </c>
      <c r="BL28" s="93">
        <v>907.6</v>
      </c>
      <c r="BM28" s="141"/>
      <c r="BN28" s="93"/>
      <c r="BO28" s="96"/>
      <c r="BP28" s="411"/>
      <c r="BQ28" s="698">
        <f t="shared" si="11"/>
        <v>0</v>
      </c>
      <c r="BT28" s="108"/>
      <c r="BU28" s="284">
        <v>21</v>
      </c>
      <c r="BV28" s="301">
        <v>900.4</v>
      </c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>
        <v>843.2</v>
      </c>
      <c r="CG28" s="412"/>
      <c r="CH28" s="93"/>
      <c r="CI28" s="415"/>
      <c r="CJ28" s="414"/>
      <c r="CK28" s="671">
        <f t="shared" si="13"/>
        <v>0</v>
      </c>
      <c r="CN28" s="730"/>
      <c r="CO28" s="15">
        <v>21</v>
      </c>
      <c r="CP28" s="301">
        <v>905.4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901.3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884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865.4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906.7</v>
      </c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0</v>
      </c>
      <c r="AH32" s="87">
        <f>SUM(AH8:AH31)</f>
        <v>18789.599999999999</v>
      </c>
      <c r="AJ32" s="87">
        <f>SUM(AJ8:AJ31)</f>
        <v>0</v>
      </c>
      <c r="AR32" s="107">
        <f>SUM(AR8:AR31)</f>
        <v>18705.130000000005</v>
      </c>
      <c r="AT32" s="107">
        <f>SUM(AT8:AT31)</f>
        <v>0</v>
      </c>
      <c r="AZ32" s="76"/>
      <c r="BB32" s="107">
        <f>SUM(BB8:BB31)</f>
        <v>19078.400000000001</v>
      </c>
      <c r="BD32" s="107">
        <f>SUM(BD8:BD31)</f>
        <v>0</v>
      </c>
      <c r="BL32" s="107">
        <f>SUM(BL8:BL31)</f>
        <v>19015.099999999999</v>
      </c>
      <c r="BN32" s="107">
        <f>SUM(BN8:BN31)</f>
        <v>0</v>
      </c>
      <c r="BV32" s="107">
        <f>SUM(BV8:BV31)</f>
        <v>18819.200000000004</v>
      </c>
      <c r="BX32" s="107">
        <f>SUM(BX8:BX31)</f>
        <v>0</v>
      </c>
      <c r="CE32" s="15"/>
      <c r="CF32" s="107">
        <f>SUM(CF8:CF31)</f>
        <v>18899.700000000004</v>
      </c>
      <c r="CH32" s="107">
        <f>SUM(CH8:CH31)</f>
        <v>0</v>
      </c>
      <c r="CP32" s="107">
        <f>SUM(CP8:CP31)</f>
        <v>19099.800000000003</v>
      </c>
      <c r="CR32" s="107">
        <f>SUM(CR8:CR31)</f>
        <v>0</v>
      </c>
      <c r="CZ32" s="107">
        <f>SUM(CZ8:CZ31)</f>
        <v>18874.32</v>
      </c>
      <c r="DB32" s="107">
        <f>SUM(DB8:DB31)</f>
        <v>0</v>
      </c>
      <c r="DJ32" s="107">
        <f>SUM(DJ8:DJ31)</f>
        <v>18633</v>
      </c>
      <c r="DL32" s="107">
        <f>SUM(DL8:DL31)</f>
        <v>0</v>
      </c>
      <c r="DT32" s="107">
        <f>SUM(DT8:DT31)</f>
        <v>19343.900000000005</v>
      </c>
      <c r="DV32" s="107">
        <f>SUM(DV8:DV31)</f>
        <v>0</v>
      </c>
      <c r="ED32" s="107">
        <f>SUM(ED8:ED31)</f>
        <v>19189.900000000001</v>
      </c>
      <c r="EF32" s="107">
        <f>SUM(EF8:EF31)</f>
        <v>0</v>
      </c>
      <c r="EN32" s="107">
        <f>SUM(EN8:EN31)</f>
        <v>19192.5</v>
      </c>
      <c r="EP32" s="107">
        <f>SUM(EP8:EP31)</f>
        <v>0</v>
      </c>
      <c r="EX32" s="107">
        <f>SUM(EX8:EX31)</f>
        <v>18860.27</v>
      </c>
      <c r="EZ32" s="107">
        <f>SUM(EZ8:EZ31)</f>
        <v>0</v>
      </c>
      <c r="FH32" s="136">
        <f>SUM(FH8:FH31)</f>
        <v>19121.900000000001</v>
      </c>
      <c r="FJ32" s="107">
        <f>SUM(FJ8:FJ31)</f>
        <v>0</v>
      </c>
      <c r="FR32" s="107">
        <f>SUM(FR8:FR31)</f>
        <v>18843.030000000002</v>
      </c>
      <c r="FS32" s="107"/>
      <c r="FT32" s="107">
        <f>SUM(FT8:FT31)</f>
        <v>0</v>
      </c>
      <c r="FU32" s="76" t="s">
        <v>36</v>
      </c>
      <c r="GB32" s="107">
        <f>SUM(GB8:GB31)</f>
        <v>18749</v>
      </c>
      <c r="GD32" s="107">
        <f>SUM(GD8:GD31)</f>
        <v>0</v>
      </c>
      <c r="GL32" s="107">
        <f>SUM(GL8:GL31)</f>
        <v>18956.500000000004</v>
      </c>
      <c r="GN32" s="107">
        <f>SUM(GN8:GN31)</f>
        <v>0</v>
      </c>
      <c r="GV32" s="107">
        <f>SUM(GV8:GV31)</f>
        <v>18623.950000000004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0</v>
      </c>
      <c r="S33" s="671"/>
      <c r="X33" s="531" t="s">
        <v>21</v>
      </c>
      <c r="Y33" s="532"/>
      <c r="Z33" s="147">
        <f>X32-Z32</f>
        <v>18597.700000000004</v>
      </c>
      <c r="AH33" s="379" t="s">
        <v>21</v>
      </c>
      <c r="AI33" s="380"/>
      <c r="AJ33" s="147">
        <f>AK5-AJ32</f>
        <v>18789.599999999999</v>
      </c>
      <c r="AR33" s="379" t="s">
        <v>21</v>
      </c>
      <c r="AS33" s="380"/>
      <c r="AT33" s="350">
        <f>AU5-AT32</f>
        <v>18705.13</v>
      </c>
      <c r="AU33" s="351"/>
      <c r="AZ33" s="76"/>
      <c r="BB33" s="379" t="s">
        <v>21</v>
      </c>
      <c r="BC33" s="380"/>
      <c r="BD33" s="147">
        <f>BB32-BD32</f>
        <v>19078.400000000001</v>
      </c>
      <c r="BL33" s="379" t="s">
        <v>21</v>
      </c>
      <c r="BM33" s="380"/>
      <c r="BN33" s="147">
        <f>BL32-BN32</f>
        <v>19015.099999999999</v>
      </c>
      <c r="BV33" s="379" t="s">
        <v>21</v>
      </c>
      <c r="BW33" s="380"/>
      <c r="BX33" s="147">
        <f>BV32-BX32</f>
        <v>18819.200000000004</v>
      </c>
      <c r="CE33" s="15"/>
      <c r="CF33" s="379" t="s">
        <v>21</v>
      </c>
      <c r="CG33" s="380"/>
      <c r="CH33" s="147">
        <f>CF32-CH32</f>
        <v>18899.700000000004</v>
      </c>
      <c r="CP33" s="379" t="s">
        <v>21</v>
      </c>
      <c r="CQ33" s="380"/>
      <c r="CR33" s="147">
        <f>CP32-CR32</f>
        <v>19099.800000000003</v>
      </c>
      <c r="CZ33" s="379" t="s">
        <v>21</v>
      </c>
      <c r="DA33" s="380"/>
      <c r="DB33" s="147">
        <f>CZ32-DB32</f>
        <v>18874.32</v>
      </c>
      <c r="DJ33" s="379" t="s">
        <v>21</v>
      </c>
      <c r="DK33" s="380"/>
      <c r="DL33" s="147">
        <f>DJ32-DL32</f>
        <v>18633</v>
      </c>
      <c r="DT33" s="379" t="s">
        <v>21</v>
      </c>
      <c r="DU33" s="380"/>
      <c r="DV33" s="147">
        <f>DT32-DV32</f>
        <v>19343.900000000005</v>
      </c>
      <c r="ED33" s="379" t="s">
        <v>21</v>
      </c>
      <c r="EE33" s="380"/>
      <c r="EF33" s="147">
        <f>ED32-EF32</f>
        <v>19189.900000000001</v>
      </c>
      <c r="EN33" s="379" t="s">
        <v>21</v>
      </c>
      <c r="EO33" s="380"/>
      <c r="EP33" s="147">
        <f>EN32-EP32</f>
        <v>19192.5</v>
      </c>
      <c r="EX33" s="379" t="s">
        <v>21</v>
      </c>
      <c r="EY33" s="380"/>
      <c r="EZ33" s="329">
        <f>EX32-EZ32</f>
        <v>18860.27</v>
      </c>
      <c r="FH33" s="379" t="s">
        <v>21</v>
      </c>
      <c r="FI33" s="380"/>
      <c r="FJ33" s="147">
        <f>FH32-FJ32</f>
        <v>19121.900000000001</v>
      </c>
      <c r="FR33" s="379" t="s">
        <v>21</v>
      </c>
      <c r="FS33" s="380"/>
      <c r="FT33" s="329">
        <f>FR32-FT32</f>
        <v>18843.030000000002</v>
      </c>
      <c r="GB33" s="379" t="s">
        <v>21</v>
      </c>
      <c r="GC33" s="380"/>
      <c r="GD33" s="147">
        <f>GE5-GD32</f>
        <v>18749</v>
      </c>
      <c r="GL33" s="379" t="s">
        <v>21</v>
      </c>
      <c r="GM33" s="380"/>
      <c r="GN33" s="147">
        <f>GL32-GN32</f>
        <v>18956.500000000004</v>
      </c>
      <c r="GV33" s="379" t="s">
        <v>21</v>
      </c>
      <c r="GW33" s="380"/>
      <c r="GX33" s="147">
        <f>GV32-GX32</f>
        <v>18623.950000000004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54" t="s">
        <v>21</v>
      </c>
      <c r="RT33" s="1055"/>
      <c r="RU33" s="147">
        <f>SUM(RV5-RU32)</f>
        <v>0</v>
      </c>
      <c r="SB33" s="1054" t="s">
        <v>21</v>
      </c>
      <c r="SC33" s="1055"/>
      <c r="SD33" s="147">
        <f>SUM(SE5-SD32)</f>
        <v>0</v>
      </c>
      <c r="SK33" s="1054" t="s">
        <v>21</v>
      </c>
      <c r="SL33" s="1055"/>
      <c r="SM33" s="249">
        <f>SUM(SN5-SM32)</f>
        <v>0</v>
      </c>
      <c r="ST33" s="1054" t="s">
        <v>21</v>
      </c>
      <c r="SU33" s="1055"/>
      <c r="SV33" s="147">
        <f>SUM(SW5-SV32)</f>
        <v>0</v>
      </c>
      <c r="TC33" s="1054" t="s">
        <v>21</v>
      </c>
      <c r="TD33" s="1055"/>
      <c r="TE33" s="147">
        <f>SUM(TF5-TE32)</f>
        <v>0</v>
      </c>
      <c r="TL33" s="1054" t="s">
        <v>21</v>
      </c>
      <c r="TM33" s="1055"/>
      <c r="TN33" s="147">
        <f>SUM(TO5-TN32)</f>
        <v>0</v>
      </c>
      <c r="TU33" s="1054" t="s">
        <v>21</v>
      </c>
      <c r="TV33" s="1055"/>
      <c r="TW33" s="147">
        <f>SUM(TX5-TW32)</f>
        <v>0</v>
      </c>
      <c r="UD33" s="1054" t="s">
        <v>21</v>
      </c>
      <c r="UE33" s="1055"/>
      <c r="UF33" s="147">
        <f>SUM(UG5-UF32)</f>
        <v>0</v>
      </c>
      <c r="UM33" s="1054" t="s">
        <v>21</v>
      </c>
      <c r="UN33" s="1055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54" t="s">
        <v>21</v>
      </c>
      <c r="VO33" s="1055"/>
      <c r="VP33" s="147">
        <f>VQ5-VP32</f>
        <v>-22</v>
      </c>
      <c r="VW33" s="1054" t="s">
        <v>21</v>
      </c>
      <c r="VX33" s="1055"/>
      <c r="VY33" s="147">
        <f>VZ5-VY32</f>
        <v>-22</v>
      </c>
      <c r="WF33" s="1054" t="s">
        <v>21</v>
      </c>
      <c r="WG33" s="1055"/>
      <c r="WH33" s="147">
        <f>WI5-WH32</f>
        <v>-22</v>
      </c>
      <c r="WO33" s="1054" t="s">
        <v>21</v>
      </c>
      <c r="WP33" s="1055"/>
      <c r="WQ33" s="147">
        <f>WR5-WQ32</f>
        <v>-22</v>
      </c>
      <c r="WX33" s="1054" t="s">
        <v>21</v>
      </c>
      <c r="WY33" s="1055"/>
      <c r="WZ33" s="147">
        <f>XA5-WZ32</f>
        <v>-22</v>
      </c>
      <c r="XG33" s="1054" t="s">
        <v>21</v>
      </c>
      <c r="XH33" s="1055"/>
      <c r="XI33" s="147">
        <f>XJ5-XI32</f>
        <v>-22</v>
      </c>
      <c r="XP33" s="1054" t="s">
        <v>21</v>
      </c>
      <c r="XQ33" s="1055"/>
      <c r="XR33" s="147">
        <f>XS5-XR32</f>
        <v>-22</v>
      </c>
      <c r="XY33" s="1054" t="s">
        <v>21</v>
      </c>
      <c r="XZ33" s="1055"/>
      <c r="YA33" s="147">
        <f>YB5-YA32</f>
        <v>-22</v>
      </c>
      <c r="YH33" s="1054" t="s">
        <v>21</v>
      </c>
      <c r="YI33" s="1055"/>
      <c r="YJ33" s="147">
        <f>YK5-YJ32</f>
        <v>-22</v>
      </c>
      <c r="YQ33" s="1054" t="s">
        <v>21</v>
      </c>
      <c r="YR33" s="1055"/>
      <c r="YS33" s="147">
        <f>YT5-YS32</f>
        <v>-22</v>
      </c>
      <c r="YZ33" s="1054" t="s">
        <v>21</v>
      </c>
      <c r="ZA33" s="1055"/>
      <c r="ZB33" s="147">
        <f>ZC5-ZB32</f>
        <v>-22</v>
      </c>
      <c r="ZI33" s="1054" t="s">
        <v>21</v>
      </c>
      <c r="ZJ33" s="1055"/>
      <c r="ZK33" s="147">
        <f>ZL5-ZK32</f>
        <v>-22</v>
      </c>
      <c r="ZR33" s="1054" t="s">
        <v>21</v>
      </c>
      <c r="ZS33" s="1055"/>
      <c r="ZT33" s="147">
        <f>ZU5-ZT32</f>
        <v>-22</v>
      </c>
      <c r="AAA33" s="1054" t="s">
        <v>21</v>
      </c>
      <c r="AAB33" s="1055"/>
      <c r="AAC33" s="147">
        <f>AAD5-AAC32</f>
        <v>-22</v>
      </c>
      <c r="AAJ33" s="1054" t="s">
        <v>21</v>
      </c>
      <c r="AAK33" s="1055"/>
      <c r="AAL33" s="147">
        <f>AAM5-AAL32</f>
        <v>-22</v>
      </c>
      <c r="AAS33" s="1054" t="s">
        <v>21</v>
      </c>
      <c r="AAT33" s="1055"/>
      <c r="AAU33" s="147">
        <f>AAU32-AAS32</f>
        <v>22</v>
      </c>
      <c r="ABB33" s="1054" t="s">
        <v>21</v>
      </c>
      <c r="ABC33" s="1055"/>
      <c r="ABD33" s="147">
        <f>ABE5-ABD32</f>
        <v>-22</v>
      </c>
      <c r="ABK33" s="1054" t="s">
        <v>21</v>
      </c>
      <c r="ABL33" s="1055"/>
      <c r="ABM33" s="147">
        <f>ABN5-ABM32</f>
        <v>-22</v>
      </c>
      <c r="ABT33" s="1054" t="s">
        <v>21</v>
      </c>
      <c r="ABU33" s="1055"/>
      <c r="ABV33" s="147">
        <f>ABW5-ABV32</f>
        <v>-22</v>
      </c>
      <c r="ACC33" s="1054" t="s">
        <v>21</v>
      </c>
      <c r="ACD33" s="1055"/>
      <c r="ACE33" s="147">
        <f>ACF5-ACE32</f>
        <v>-22</v>
      </c>
      <c r="ACL33" s="1054" t="s">
        <v>21</v>
      </c>
      <c r="ACM33" s="1055"/>
      <c r="ACN33" s="147">
        <f>ACO5-ACN32</f>
        <v>-22</v>
      </c>
      <c r="ACU33" s="1054" t="s">
        <v>21</v>
      </c>
      <c r="ACV33" s="1055"/>
      <c r="ACW33" s="147">
        <f>ACX5-ACW32</f>
        <v>-22</v>
      </c>
      <c r="ADD33" s="1054" t="s">
        <v>21</v>
      </c>
      <c r="ADE33" s="1055"/>
      <c r="ADF33" s="147">
        <f>ADG5-ADF32</f>
        <v>-22</v>
      </c>
      <c r="ADM33" s="1054" t="s">
        <v>21</v>
      </c>
      <c r="ADN33" s="1055"/>
      <c r="ADO33" s="147">
        <f>ADP5-ADO32</f>
        <v>-22</v>
      </c>
      <c r="ADV33" s="1054" t="s">
        <v>21</v>
      </c>
      <c r="ADW33" s="1055"/>
      <c r="ADX33" s="147">
        <f>ADY5-ADX32</f>
        <v>-22</v>
      </c>
      <c r="AEE33" s="1054" t="s">
        <v>21</v>
      </c>
      <c r="AEF33" s="1055"/>
      <c r="AEG33" s="147">
        <f>AEH5-AEG32</f>
        <v>-22</v>
      </c>
      <c r="AEN33" s="1054" t="s">
        <v>21</v>
      </c>
      <c r="AEO33" s="1055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3" t="s">
        <v>21</v>
      </c>
      <c r="O34" s="964"/>
      <c r="P34" s="147">
        <f>N33-P33</f>
        <v>18912.45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56" t="s">
        <v>4</v>
      </c>
      <c r="RT34" s="1057"/>
      <c r="RU34" s="49"/>
      <c r="SB34" s="1056" t="s">
        <v>4</v>
      </c>
      <c r="SC34" s="1057"/>
      <c r="SD34" s="49"/>
      <c r="SK34" s="1056" t="s">
        <v>4</v>
      </c>
      <c r="SL34" s="1057"/>
      <c r="SM34" s="49"/>
      <c r="ST34" s="1056" t="s">
        <v>4</v>
      </c>
      <c r="SU34" s="1057"/>
      <c r="SV34" s="49"/>
      <c r="TC34" s="1056" t="s">
        <v>4</v>
      </c>
      <c r="TD34" s="1057"/>
      <c r="TE34" s="49"/>
      <c r="TL34" s="1056" t="s">
        <v>4</v>
      </c>
      <c r="TM34" s="1057"/>
      <c r="TN34" s="49"/>
      <c r="TU34" s="1056" t="s">
        <v>4</v>
      </c>
      <c r="TV34" s="1057"/>
      <c r="TW34" s="49"/>
      <c r="UD34" s="1056" t="s">
        <v>4</v>
      </c>
      <c r="UE34" s="1057"/>
      <c r="UF34" s="49"/>
      <c r="UM34" s="1056" t="s">
        <v>4</v>
      </c>
      <c r="UN34" s="1057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56" t="s">
        <v>4</v>
      </c>
      <c r="VO34" s="1057"/>
      <c r="VP34" s="49"/>
      <c r="VW34" s="1056" t="s">
        <v>4</v>
      </c>
      <c r="VX34" s="1057"/>
      <c r="VY34" s="49"/>
      <c r="WF34" s="1056" t="s">
        <v>4</v>
      </c>
      <c r="WG34" s="1057"/>
      <c r="WH34" s="49"/>
      <c r="WO34" s="1056" t="s">
        <v>4</v>
      </c>
      <c r="WP34" s="1057"/>
      <c r="WQ34" s="49"/>
      <c r="WX34" s="1056" t="s">
        <v>4</v>
      </c>
      <c r="WY34" s="1057"/>
      <c r="WZ34" s="49"/>
      <c r="XG34" s="1056" t="s">
        <v>4</v>
      </c>
      <c r="XH34" s="1057"/>
      <c r="XI34" s="49"/>
      <c r="XP34" s="1056" t="s">
        <v>4</v>
      </c>
      <c r="XQ34" s="1057"/>
      <c r="XR34" s="49"/>
      <c r="XY34" s="1056" t="s">
        <v>4</v>
      </c>
      <c r="XZ34" s="1057"/>
      <c r="YA34" s="49"/>
      <c r="YH34" s="1056" t="s">
        <v>4</v>
      </c>
      <c r="YI34" s="1057"/>
      <c r="YJ34" s="49"/>
      <c r="YQ34" s="1056" t="s">
        <v>4</v>
      </c>
      <c r="YR34" s="1057"/>
      <c r="YS34" s="49"/>
      <c r="YZ34" s="1056" t="s">
        <v>4</v>
      </c>
      <c r="ZA34" s="1057"/>
      <c r="ZB34" s="49"/>
      <c r="ZI34" s="1056" t="s">
        <v>4</v>
      </c>
      <c r="ZJ34" s="1057"/>
      <c r="ZK34" s="49"/>
      <c r="ZR34" s="1056" t="s">
        <v>4</v>
      </c>
      <c r="ZS34" s="1057"/>
      <c r="ZT34" s="49"/>
      <c r="AAA34" s="1056" t="s">
        <v>4</v>
      </c>
      <c r="AAB34" s="1057"/>
      <c r="AAC34" s="49"/>
      <c r="AAJ34" s="1056" t="s">
        <v>4</v>
      </c>
      <c r="AAK34" s="1057"/>
      <c r="AAL34" s="49"/>
      <c r="AAS34" s="1056" t="s">
        <v>4</v>
      </c>
      <c r="AAT34" s="1057"/>
      <c r="AAU34" s="49"/>
      <c r="ABB34" s="1056" t="s">
        <v>4</v>
      </c>
      <c r="ABC34" s="1057"/>
      <c r="ABD34" s="49"/>
      <c r="ABK34" s="1056" t="s">
        <v>4</v>
      </c>
      <c r="ABL34" s="1057"/>
      <c r="ABM34" s="49"/>
      <c r="ABT34" s="1056" t="s">
        <v>4</v>
      </c>
      <c r="ABU34" s="1057"/>
      <c r="ABV34" s="49"/>
      <c r="ACC34" s="1056" t="s">
        <v>4</v>
      </c>
      <c r="ACD34" s="1057"/>
      <c r="ACE34" s="49"/>
      <c r="ACL34" s="1056" t="s">
        <v>4</v>
      </c>
      <c r="ACM34" s="1057"/>
      <c r="ACN34" s="49"/>
      <c r="ACU34" s="1056" t="s">
        <v>4</v>
      </c>
      <c r="ACV34" s="1057"/>
      <c r="ACW34" s="49"/>
      <c r="ADD34" s="1056" t="s">
        <v>4</v>
      </c>
      <c r="ADE34" s="1057"/>
      <c r="ADF34" s="49"/>
      <c r="ADM34" s="1056" t="s">
        <v>4</v>
      </c>
      <c r="ADN34" s="1057"/>
      <c r="ADO34" s="49"/>
      <c r="ADV34" s="1056" t="s">
        <v>4</v>
      </c>
      <c r="ADW34" s="1057"/>
      <c r="ADX34" s="49"/>
      <c r="AEE34" s="1056" t="s">
        <v>4</v>
      </c>
      <c r="AEF34" s="1057"/>
      <c r="AEG34" s="49"/>
      <c r="AEN34" s="1056" t="s">
        <v>4</v>
      </c>
      <c r="AEO34" s="1057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5" t="s">
        <v>4</v>
      </c>
      <c r="O35" s="966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0" t="s">
        <v>270</v>
      </c>
      <c r="B1" s="1090"/>
      <c r="C1" s="1090"/>
      <c r="D1" s="1090"/>
      <c r="E1" s="1090"/>
      <c r="F1" s="1090"/>
      <c r="G1" s="109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91" t="s">
        <v>167</v>
      </c>
      <c r="C4" s="514"/>
      <c r="D4" s="283"/>
      <c r="E4" s="369"/>
      <c r="F4" s="339"/>
      <c r="G4" s="260"/>
    </row>
    <row r="5" spans="1:10" ht="15" customHeight="1" x14ac:dyDescent="0.25">
      <c r="A5" s="1084" t="s">
        <v>68</v>
      </c>
      <c r="B5" s="1092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085"/>
      <c r="B6" s="1093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f t="shared" ref="D8:D18" si="0">C8*B8</f>
        <v>0</v>
      </c>
      <c r="E8" s="718"/>
      <c r="F8" s="70">
        <f t="shared" ref="F8:F51" si="1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>
        <f t="shared" si="0"/>
        <v>0</v>
      </c>
      <c r="E9" s="718"/>
      <c r="F9" s="70">
        <f t="shared" si="1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>
        <f t="shared" si="0"/>
        <v>0</v>
      </c>
      <c r="E10" s="141"/>
      <c r="F10" s="70">
        <f t="shared" si="1"/>
        <v>0</v>
      </c>
      <c r="G10" s="286"/>
      <c r="H10" s="287"/>
      <c r="I10" s="322">
        <f t="shared" ref="I10:I19" si="2">I9-F10</f>
        <v>1021.44</v>
      </c>
      <c r="J10" s="323">
        <f t="shared" ref="J10:J50" si="3">J9-C10</f>
        <v>44</v>
      </c>
    </row>
    <row r="11" spans="1:10" x14ac:dyDescent="0.25">
      <c r="A11" s="83" t="s">
        <v>33</v>
      </c>
      <c r="B11" s="84"/>
      <c r="C11" s="15"/>
      <c r="D11" s="324">
        <f t="shared" si="0"/>
        <v>0</v>
      </c>
      <c r="E11" s="141"/>
      <c r="F11" s="285">
        <f t="shared" si="1"/>
        <v>0</v>
      </c>
      <c r="G11" s="286"/>
      <c r="H11" s="287"/>
      <c r="I11" s="322">
        <f t="shared" si="2"/>
        <v>1021.44</v>
      </c>
      <c r="J11" s="323">
        <f t="shared" si="3"/>
        <v>44</v>
      </c>
    </row>
    <row r="12" spans="1:10" x14ac:dyDescent="0.25">
      <c r="A12" s="74"/>
      <c r="B12" s="84"/>
      <c r="C12" s="15"/>
      <c r="D12" s="324">
        <f t="shared" si="0"/>
        <v>0</v>
      </c>
      <c r="E12" s="141"/>
      <c r="F12" s="285">
        <f t="shared" si="1"/>
        <v>0</v>
      </c>
      <c r="G12" s="286"/>
      <c r="H12" s="287"/>
      <c r="I12" s="322">
        <f t="shared" si="2"/>
        <v>1021.44</v>
      </c>
      <c r="J12" s="323">
        <f t="shared" si="3"/>
        <v>44</v>
      </c>
    </row>
    <row r="13" spans="1:10" x14ac:dyDescent="0.25">
      <c r="A13" s="74"/>
      <c r="B13" s="84"/>
      <c r="C13" s="15"/>
      <c r="D13" s="324">
        <f t="shared" si="0"/>
        <v>0</v>
      </c>
      <c r="E13" s="141"/>
      <c r="F13" s="285">
        <f t="shared" si="1"/>
        <v>0</v>
      </c>
      <c r="G13" s="286"/>
      <c r="H13" s="287"/>
      <c r="I13" s="322">
        <f t="shared" si="2"/>
        <v>1021.44</v>
      </c>
      <c r="J13" s="323">
        <f t="shared" si="3"/>
        <v>44</v>
      </c>
    </row>
    <row r="14" spans="1:10" x14ac:dyDescent="0.25">
      <c r="B14" s="84"/>
      <c r="C14" s="284"/>
      <c r="D14" s="324">
        <f t="shared" si="0"/>
        <v>0</v>
      </c>
      <c r="E14" s="265"/>
      <c r="F14" s="285">
        <f t="shared" si="1"/>
        <v>0</v>
      </c>
      <c r="G14" s="286"/>
      <c r="H14" s="287"/>
      <c r="I14" s="322">
        <f t="shared" si="2"/>
        <v>1021.44</v>
      </c>
      <c r="J14" s="323">
        <f t="shared" si="3"/>
        <v>44</v>
      </c>
    </row>
    <row r="15" spans="1:10" x14ac:dyDescent="0.25">
      <c r="B15" s="84"/>
      <c r="C15" s="15"/>
      <c r="D15" s="324">
        <f t="shared" si="0"/>
        <v>0</v>
      </c>
      <c r="E15" s="592"/>
      <c r="F15" s="285">
        <f t="shared" si="1"/>
        <v>0</v>
      </c>
      <c r="G15" s="286"/>
      <c r="H15" s="287"/>
      <c r="I15" s="322">
        <f t="shared" si="2"/>
        <v>1021.44</v>
      </c>
      <c r="J15" s="323">
        <f t="shared" si="3"/>
        <v>44</v>
      </c>
    </row>
    <row r="16" spans="1:10" x14ac:dyDescent="0.25">
      <c r="A16" s="82"/>
      <c r="B16" s="84"/>
      <c r="C16" s="15"/>
      <c r="D16" s="324">
        <f t="shared" si="0"/>
        <v>0</v>
      </c>
      <c r="E16" s="592"/>
      <c r="F16" s="285">
        <f t="shared" si="1"/>
        <v>0</v>
      </c>
      <c r="G16" s="286"/>
      <c r="H16" s="287"/>
      <c r="I16" s="322">
        <f t="shared" si="2"/>
        <v>1021.44</v>
      </c>
      <c r="J16" s="323">
        <f t="shared" si="3"/>
        <v>44</v>
      </c>
    </row>
    <row r="17" spans="1:10" x14ac:dyDescent="0.25">
      <c r="A17" s="84"/>
      <c r="B17" s="84"/>
      <c r="C17" s="15"/>
      <c r="D17" s="324">
        <f t="shared" si="0"/>
        <v>0</v>
      </c>
      <c r="E17" s="592"/>
      <c r="F17" s="285">
        <f t="shared" si="1"/>
        <v>0</v>
      </c>
      <c r="G17" s="286"/>
      <c r="H17" s="287"/>
      <c r="I17" s="322">
        <f t="shared" si="2"/>
        <v>1021.44</v>
      </c>
      <c r="J17" s="323">
        <f t="shared" si="3"/>
        <v>44</v>
      </c>
    </row>
    <row r="18" spans="1:10" x14ac:dyDescent="0.25">
      <c r="A18" s="2"/>
      <c r="B18" s="84"/>
      <c r="C18" s="15"/>
      <c r="D18" s="324">
        <f t="shared" si="0"/>
        <v>0</v>
      </c>
      <c r="E18" s="949"/>
      <c r="F18" s="285">
        <f t="shared" si="1"/>
        <v>0</v>
      </c>
      <c r="G18" s="286"/>
      <c r="H18" s="287"/>
      <c r="I18" s="322">
        <f t="shared" si="2"/>
        <v>1021.44</v>
      </c>
      <c r="J18" s="323">
        <f t="shared" si="3"/>
        <v>44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9"/>
      <c r="F19" s="285">
        <f t="shared" si="1"/>
        <v>0</v>
      </c>
      <c r="G19" s="286"/>
      <c r="H19" s="287"/>
      <c r="I19" s="322">
        <f t="shared" si="2"/>
        <v>1021.44</v>
      </c>
      <c r="J19" s="323">
        <f t="shared" si="3"/>
        <v>44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1"/>
        <v>0</v>
      </c>
      <c r="G20" s="286"/>
      <c r="H20" s="287"/>
      <c r="I20" s="322">
        <f>I19-F20</f>
        <v>1021.44</v>
      </c>
      <c r="J20" s="323">
        <f t="shared" si="3"/>
        <v>44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1"/>
        <v>0</v>
      </c>
      <c r="G21" s="286"/>
      <c r="H21" s="287"/>
      <c r="I21" s="322">
        <f t="shared" ref="I21:I50" si="5">I20-F21</f>
        <v>1021.44</v>
      </c>
      <c r="J21" s="323">
        <f t="shared" si="3"/>
        <v>44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1"/>
        <v>0</v>
      </c>
      <c r="G22" s="286"/>
      <c r="H22" s="287"/>
      <c r="I22" s="322">
        <f t="shared" si="5"/>
        <v>1021.44</v>
      </c>
      <c r="J22" s="323">
        <f t="shared" si="3"/>
        <v>44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1"/>
        <v>0</v>
      </c>
      <c r="G23" s="286"/>
      <c r="H23" s="287"/>
      <c r="I23" s="322">
        <f t="shared" si="5"/>
        <v>1021.44</v>
      </c>
      <c r="J23" s="323">
        <f t="shared" si="3"/>
        <v>44</v>
      </c>
    </row>
    <row r="24" spans="1:10" x14ac:dyDescent="0.25">
      <c r="A24" s="2"/>
      <c r="B24" s="84"/>
      <c r="C24" s="15"/>
      <c r="D24" s="324">
        <f t="shared" si="4"/>
        <v>0</v>
      </c>
      <c r="E24" s="950"/>
      <c r="F24" s="285">
        <f t="shared" si="1"/>
        <v>0</v>
      </c>
      <c r="G24" s="286"/>
      <c r="H24" s="287"/>
      <c r="I24" s="322">
        <f t="shared" si="5"/>
        <v>1021.44</v>
      </c>
      <c r="J24" s="323">
        <f t="shared" si="3"/>
        <v>44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1"/>
        <v>0</v>
      </c>
      <c r="G25" s="286"/>
      <c r="H25" s="287"/>
      <c r="I25" s="322">
        <f t="shared" si="5"/>
        <v>1021.44</v>
      </c>
      <c r="J25" s="323">
        <f t="shared" si="3"/>
        <v>44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1"/>
        <v>0</v>
      </c>
      <c r="G26" s="286"/>
      <c r="H26" s="287"/>
      <c r="I26" s="322">
        <f t="shared" si="5"/>
        <v>1021.44</v>
      </c>
      <c r="J26" s="323">
        <f t="shared" si="3"/>
        <v>44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1"/>
        <v>0</v>
      </c>
      <c r="G27" s="286"/>
      <c r="H27" s="287"/>
      <c r="I27" s="322">
        <f t="shared" si="5"/>
        <v>1021.44</v>
      </c>
      <c r="J27" s="323">
        <f t="shared" si="3"/>
        <v>44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1"/>
        <v>0</v>
      </c>
      <c r="G28" s="286"/>
      <c r="H28" s="287"/>
      <c r="I28" s="322">
        <f t="shared" si="5"/>
        <v>1021.44</v>
      </c>
      <c r="J28" s="323">
        <f t="shared" si="3"/>
        <v>44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1"/>
        <v>0</v>
      </c>
      <c r="G29" s="286"/>
      <c r="H29" s="287"/>
      <c r="I29" s="322">
        <f t="shared" si="5"/>
        <v>1021.44</v>
      </c>
      <c r="J29" s="323">
        <f t="shared" si="3"/>
        <v>44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1"/>
        <v>0</v>
      </c>
      <c r="G30" s="286"/>
      <c r="H30" s="287"/>
      <c r="I30" s="322">
        <f t="shared" si="5"/>
        <v>1021.44</v>
      </c>
      <c r="J30" s="323">
        <f t="shared" si="3"/>
        <v>44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1"/>
        <v>0</v>
      </c>
      <c r="G31" s="286"/>
      <c r="H31" s="287"/>
      <c r="I31" s="322">
        <f t="shared" si="5"/>
        <v>1021.44</v>
      </c>
      <c r="J31" s="323">
        <f t="shared" si="3"/>
        <v>44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1"/>
        <v>0</v>
      </c>
      <c r="G32" s="286"/>
      <c r="H32" s="287"/>
      <c r="I32" s="322">
        <f t="shared" si="5"/>
        <v>1021.44</v>
      </c>
      <c r="J32" s="323">
        <f t="shared" si="3"/>
        <v>44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1"/>
        <v>0</v>
      </c>
      <c r="G33" s="286"/>
      <c r="H33" s="287"/>
      <c r="I33" s="252">
        <f t="shared" si="5"/>
        <v>1021.44</v>
      </c>
      <c r="J33" s="253">
        <f t="shared" si="3"/>
        <v>44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1"/>
        <v>0</v>
      </c>
      <c r="G34" s="286"/>
      <c r="H34" s="287"/>
      <c r="I34" s="252">
        <f t="shared" si="5"/>
        <v>1021.44</v>
      </c>
      <c r="J34" s="253">
        <f t="shared" si="3"/>
        <v>44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1"/>
        <v>0</v>
      </c>
      <c r="G35" s="286"/>
      <c r="H35" s="287"/>
      <c r="I35" s="322">
        <f t="shared" si="5"/>
        <v>1021.44</v>
      </c>
      <c r="J35" s="323">
        <f t="shared" si="3"/>
        <v>44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1"/>
        <v>0</v>
      </c>
      <c r="G36" s="286"/>
      <c r="H36" s="287"/>
      <c r="I36" s="322">
        <f t="shared" si="5"/>
        <v>1021.44</v>
      </c>
      <c r="J36" s="323">
        <f t="shared" si="3"/>
        <v>44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1"/>
        <v>0</v>
      </c>
      <c r="G37" s="286"/>
      <c r="H37" s="287"/>
      <c r="I37" s="322">
        <f t="shared" si="5"/>
        <v>1021.44</v>
      </c>
      <c r="J37" s="323">
        <f t="shared" si="3"/>
        <v>44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1"/>
        <v>0</v>
      </c>
      <c r="G38" s="286"/>
      <c r="H38" s="287"/>
      <c r="I38" s="322">
        <f t="shared" si="5"/>
        <v>1021.44</v>
      </c>
      <c r="J38" s="323">
        <f t="shared" si="3"/>
        <v>44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1"/>
        <v>0</v>
      </c>
      <c r="G39" s="286"/>
      <c r="H39" s="287"/>
      <c r="I39" s="322">
        <f t="shared" si="5"/>
        <v>1021.44</v>
      </c>
      <c r="J39" s="323">
        <f t="shared" si="3"/>
        <v>44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1"/>
        <v>0</v>
      </c>
      <c r="G40" s="286"/>
      <c r="H40" s="287"/>
      <c r="I40" s="322">
        <f t="shared" si="5"/>
        <v>1021.44</v>
      </c>
      <c r="J40" s="323">
        <f t="shared" si="3"/>
        <v>44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1"/>
        <v>0</v>
      </c>
      <c r="G41" s="286"/>
      <c r="H41" s="287"/>
      <c r="I41" s="252">
        <f t="shared" si="5"/>
        <v>1021.44</v>
      </c>
      <c r="J41" s="253">
        <f t="shared" si="3"/>
        <v>44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1"/>
        <v>0</v>
      </c>
      <c r="G42" s="71"/>
      <c r="H42" s="72"/>
      <c r="I42" s="252">
        <f t="shared" si="5"/>
        <v>1021.44</v>
      </c>
      <c r="J42" s="253">
        <f t="shared" si="3"/>
        <v>44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1"/>
        <v>0</v>
      </c>
      <c r="G43" s="71"/>
      <c r="H43" s="72"/>
      <c r="I43" s="252">
        <f t="shared" si="5"/>
        <v>1021.44</v>
      </c>
      <c r="J43" s="253">
        <f t="shared" si="3"/>
        <v>44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1"/>
        <v>0</v>
      </c>
      <c r="G44" s="71"/>
      <c r="H44" s="72"/>
      <c r="I44" s="252">
        <f t="shared" si="5"/>
        <v>1021.44</v>
      </c>
      <c r="J44" s="253">
        <f t="shared" si="3"/>
        <v>44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1"/>
        <v>0</v>
      </c>
      <c r="G45" s="71"/>
      <c r="H45" s="72"/>
      <c r="I45" s="252">
        <f t="shared" si="5"/>
        <v>1021.44</v>
      </c>
      <c r="J45" s="253">
        <f t="shared" si="3"/>
        <v>44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1"/>
        <v>0</v>
      </c>
      <c r="G46" s="71"/>
      <c r="H46" s="72"/>
      <c r="I46" s="252">
        <f t="shared" si="5"/>
        <v>1021.44</v>
      </c>
      <c r="J46" s="253">
        <f t="shared" si="3"/>
        <v>44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1"/>
        <v>0</v>
      </c>
      <c r="G47" s="71"/>
      <c r="H47" s="72"/>
      <c r="I47" s="252">
        <f t="shared" si="5"/>
        <v>1021.44</v>
      </c>
      <c r="J47" s="253">
        <f t="shared" si="3"/>
        <v>44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1"/>
        <v>0</v>
      </c>
      <c r="G48" s="71"/>
      <c r="H48" s="72"/>
      <c r="I48" s="252">
        <f t="shared" si="5"/>
        <v>1021.44</v>
      </c>
      <c r="J48" s="253">
        <f t="shared" si="3"/>
        <v>44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1"/>
        <v>0</v>
      </c>
      <c r="G49" s="71"/>
      <c r="H49" s="72"/>
      <c r="I49" s="252">
        <f t="shared" si="5"/>
        <v>1021.44</v>
      </c>
      <c r="J49" s="253">
        <f t="shared" si="3"/>
        <v>44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1"/>
        <v>0</v>
      </c>
      <c r="G50" s="71"/>
      <c r="H50" s="72"/>
      <c r="I50" s="252">
        <f t="shared" si="5"/>
        <v>1021.44</v>
      </c>
      <c r="J50" s="253">
        <f t="shared" si="3"/>
        <v>44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1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4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4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088" t="s">
        <v>11</v>
      </c>
      <c r="D55" s="1089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58"/>
      <c r="B1" s="1058"/>
      <c r="C1" s="1058"/>
      <c r="D1" s="1058"/>
      <c r="E1" s="1058"/>
      <c r="F1" s="1058"/>
      <c r="G1" s="105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84"/>
      <c r="B5" s="1086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85"/>
      <c r="B6" s="1087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88" t="s">
        <v>11</v>
      </c>
      <c r="D55" s="1089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9" activePane="bottomLeft" state="frozen"/>
      <selection activeCell="Y1" sqref="Y1"/>
      <selection pane="bottomLeft" activeCell="P26" sqref="P2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67" t="s">
        <v>272</v>
      </c>
      <c r="B1" s="1067"/>
      <c r="C1" s="1067"/>
      <c r="D1" s="1067"/>
      <c r="E1" s="1067"/>
      <c r="F1" s="1067"/>
      <c r="G1" s="1067"/>
      <c r="H1" s="11">
        <v>1</v>
      </c>
      <c r="I1" s="136"/>
      <c r="J1" s="74"/>
      <c r="M1" s="1063" t="s">
        <v>253</v>
      </c>
      <c r="N1" s="1063"/>
      <c r="O1" s="1063"/>
      <c r="P1" s="1063"/>
      <c r="Q1" s="1063"/>
      <c r="R1" s="1063"/>
      <c r="S1" s="1063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094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1425.5600000000002</v>
      </c>
      <c r="H5" s="7">
        <f>E4+E5-G5+E6+E7</f>
        <v>744.56</v>
      </c>
      <c r="I5" s="214"/>
      <c r="J5" s="74"/>
      <c r="M5" s="74" t="s">
        <v>77</v>
      </c>
      <c r="N5" s="1094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0</v>
      </c>
      <c r="T5" s="7">
        <f>Q4+Q5-S5+Q6+Q7</f>
        <v>1843.24</v>
      </c>
      <c r="U5" s="214"/>
      <c r="V5" s="74"/>
    </row>
    <row r="6" spans="1:23" x14ac:dyDescent="0.25">
      <c r="B6" s="1094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094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/>
      <c r="P9" s="70"/>
      <c r="Q9" s="220"/>
      <c r="R9" s="70">
        <f t="shared" ref="R9:R31" si="2">P9</f>
        <v>0</v>
      </c>
      <c r="S9" s="71"/>
      <c r="T9" s="72"/>
      <c r="U9" s="214">
        <f>Q5+Q4+Q6+Q7-R9</f>
        <v>1843.24</v>
      </c>
      <c r="V9" s="74">
        <f>R5-O9+R6+R4+R7</f>
        <v>442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3">H10*F10</f>
        <v>1293.8999999999999</v>
      </c>
      <c r="N10" s="139">
        <v>4.54</v>
      </c>
      <c r="O10" s="15"/>
      <c r="P10" s="70"/>
      <c r="Q10" s="220"/>
      <c r="R10" s="70">
        <f t="shared" si="2"/>
        <v>0</v>
      </c>
      <c r="S10" s="71"/>
      <c r="T10" s="72"/>
      <c r="U10" s="214">
        <f>U9-R10</f>
        <v>1843.24</v>
      </c>
      <c r="V10" s="74">
        <f>V9-O10</f>
        <v>442</v>
      </c>
      <c r="W10" s="61">
        <f t="shared" ref="W10:W68" si="4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5">I10-F11</f>
        <v>1947.6599999999999</v>
      </c>
      <c r="J11" s="263">
        <f t="shared" ref="J11:J68" si="6">J10-C11</f>
        <v>429</v>
      </c>
      <c r="K11" s="61">
        <f t="shared" si="3"/>
        <v>1035.1200000000001</v>
      </c>
      <c r="M11" s="56" t="s">
        <v>32</v>
      </c>
      <c r="N11" s="139">
        <v>4.54</v>
      </c>
      <c r="O11" s="15"/>
      <c r="P11" s="70"/>
      <c r="Q11" s="220"/>
      <c r="R11" s="70">
        <f t="shared" si="2"/>
        <v>0</v>
      </c>
      <c r="S11" s="286"/>
      <c r="T11" s="287"/>
      <c r="U11" s="302">
        <f t="shared" ref="U11:U68" si="7">U10-R11</f>
        <v>1843.24</v>
      </c>
      <c r="V11" s="263">
        <f t="shared" ref="V11:V68" si="8">V10-O11</f>
        <v>442</v>
      </c>
      <c r="W11" s="61">
        <f t="shared" si="4"/>
        <v>0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5"/>
        <v>1720.6599999999999</v>
      </c>
      <c r="J12" s="263">
        <f t="shared" si="6"/>
        <v>379</v>
      </c>
      <c r="K12" s="61">
        <f t="shared" si="3"/>
        <v>12939</v>
      </c>
      <c r="M12" s="86"/>
      <c r="N12" s="139">
        <v>4.54</v>
      </c>
      <c r="O12" s="15"/>
      <c r="P12" s="70"/>
      <c r="Q12" s="220"/>
      <c r="R12" s="70">
        <f t="shared" si="2"/>
        <v>0</v>
      </c>
      <c r="S12" s="286"/>
      <c r="T12" s="287"/>
      <c r="U12" s="302">
        <f t="shared" si="7"/>
        <v>1843.24</v>
      </c>
      <c r="V12" s="263">
        <f t="shared" si="8"/>
        <v>442</v>
      </c>
      <c r="W12" s="61">
        <f t="shared" si="4"/>
        <v>0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5"/>
        <v>1702.4999999999998</v>
      </c>
      <c r="J13" s="263">
        <f t="shared" si="6"/>
        <v>375</v>
      </c>
      <c r="K13" s="61">
        <f t="shared" si="3"/>
        <v>1035.1200000000001</v>
      </c>
      <c r="N13" s="139">
        <v>4.54</v>
      </c>
      <c r="O13" s="15"/>
      <c r="P13" s="70"/>
      <c r="Q13" s="220"/>
      <c r="R13" s="70">
        <f t="shared" si="2"/>
        <v>0</v>
      </c>
      <c r="S13" s="286"/>
      <c r="T13" s="287"/>
      <c r="U13" s="302">
        <f t="shared" si="7"/>
        <v>1843.24</v>
      </c>
      <c r="V13" s="263">
        <f t="shared" si="8"/>
        <v>442</v>
      </c>
      <c r="W13" s="61">
        <f t="shared" si="4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5"/>
        <v>1520.8999999999999</v>
      </c>
      <c r="J14" s="263">
        <f t="shared" si="6"/>
        <v>335</v>
      </c>
      <c r="K14" s="61">
        <f t="shared" si="3"/>
        <v>10351.199999999999</v>
      </c>
      <c r="M14" s="56" t="s">
        <v>33</v>
      </c>
      <c r="N14" s="139">
        <v>4.54</v>
      </c>
      <c r="O14" s="15"/>
      <c r="P14" s="70"/>
      <c r="Q14" s="220"/>
      <c r="R14" s="70">
        <f t="shared" si="2"/>
        <v>0</v>
      </c>
      <c r="S14" s="286"/>
      <c r="T14" s="287"/>
      <c r="U14" s="302">
        <f t="shared" si="7"/>
        <v>1843.24</v>
      </c>
      <c r="V14" s="263">
        <f t="shared" si="8"/>
        <v>442</v>
      </c>
      <c r="W14" s="61">
        <f t="shared" si="4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5"/>
        <v>1475.4999999999998</v>
      </c>
      <c r="J15" s="263">
        <f t="shared" si="6"/>
        <v>325</v>
      </c>
      <c r="K15" s="61">
        <f t="shared" si="3"/>
        <v>2587.7999999999997</v>
      </c>
      <c r="N15" s="139">
        <v>4.54</v>
      </c>
      <c r="O15" s="15"/>
      <c r="P15" s="70"/>
      <c r="Q15" s="140"/>
      <c r="R15" s="70">
        <f t="shared" si="2"/>
        <v>0</v>
      </c>
      <c r="S15" s="286"/>
      <c r="T15" s="287"/>
      <c r="U15" s="302">
        <f t="shared" si="7"/>
        <v>1843.24</v>
      </c>
      <c r="V15" s="263">
        <f t="shared" si="8"/>
        <v>442</v>
      </c>
      <c r="W15" s="61">
        <f t="shared" si="4"/>
        <v>0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5"/>
        <v>1452.7999999999997</v>
      </c>
      <c r="J16" s="263">
        <f t="shared" si="6"/>
        <v>320</v>
      </c>
      <c r="K16" s="61">
        <f t="shared" si="3"/>
        <v>1293.8999999999999</v>
      </c>
      <c r="N16" s="139">
        <v>4.54</v>
      </c>
      <c r="O16" s="15"/>
      <c r="P16" s="70"/>
      <c r="Q16" s="220"/>
      <c r="R16" s="70">
        <f t="shared" si="2"/>
        <v>0</v>
      </c>
      <c r="S16" s="286"/>
      <c r="T16" s="287"/>
      <c r="U16" s="302">
        <f t="shared" si="7"/>
        <v>1843.24</v>
      </c>
      <c r="V16" s="263">
        <f t="shared" si="8"/>
        <v>442</v>
      </c>
      <c r="W16" s="61">
        <f t="shared" si="4"/>
        <v>0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5"/>
        <v>1361.9999999999998</v>
      </c>
      <c r="J17" s="263">
        <f t="shared" si="6"/>
        <v>300</v>
      </c>
      <c r="K17" s="61">
        <f t="shared" si="3"/>
        <v>5175.5999999999995</v>
      </c>
      <c r="N17" s="139">
        <v>4.54</v>
      </c>
      <c r="O17" s="15"/>
      <c r="P17" s="70"/>
      <c r="Q17" s="220"/>
      <c r="R17" s="70">
        <f t="shared" si="2"/>
        <v>0</v>
      </c>
      <c r="S17" s="286"/>
      <c r="T17" s="287"/>
      <c r="U17" s="302">
        <f t="shared" si="7"/>
        <v>1843.24</v>
      </c>
      <c r="V17" s="263">
        <f t="shared" si="8"/>
        <v>442</v>
      </c>
      <c r="W17" s="61">
        <f t="shared" si="4"/>
        <v>0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5"/>
        <v>1357.4599999999998</v>
      </c>
      <c r="J18" s="263">
        <f t="shared" si="6"/>
        <v>299</v>
      </c>
      <c r="K18" s="61">
        <f t="shared" si="3"/>
        <v>258.78000000000003</v>
      </c>
      <c r="N18" s="139">
        <v>4.54</v>
      </c>
      <c r="O18" s="15"/>
      <c r="P18" s="70"/>
      <c r="Q18" s="220"/>
      <c r="R18" s="70">
        <f t="shared" si="2"/>
        <v>0</v>
      </c>
      <c r="S18" s="286"/>
      <c r="T18" s="287"/>
      <c r="U18" s="302">
        <f t="shared" si="7"/>
        <v>1843.24</v>
      </c>
      <c r="V18" s="263">
        <f t="shared" si="8"/>
        <v>442</v>
      </c>
      <c r="W18" s="61">
        <f t="shared" si="4"/>
        <v>0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5"/>
        <v>1352.9199999999998</v>
      </c>
      <c r="J19" s="263">
        <f t="shared" si="6"/>
        <v>298</v>
      </c>
      <c r="K19" s="61">
        <f t="shared" si="3"/>
        <v>258.78000000000003</v>
      </c>
      <c r="N19" s="139">
        <v>4.54</v>
      </c>
      <c r="O19" s="15"/>
      <c r="P19" s="70"/>
      <c r="Q19" s="220"/>
      <c r="R19" s="70">
        <f t="shared" si="2"/>
        <v>0</v>
      </c>
      <c r="S19" s="286"/>
      <c r="T19" s="287"/>
      <c r="U19" s="302">
        <f t="shared" si="7"/>
        <v>1843.24</v>
      </c>
      <c r="V19" s="263">
        <f t="shared" si="8"/>
        <v>442</v>
      </c>
      <c r="W19" s="61">
        <f t="shared" si="4"/>
        <v>0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5"/>
        <v>1171.32</v>
      </c>
      <c r="J20" s="74">
        <f t="shared" si="6"/>
        <v>258</v>
      </c>
      <c r="K20" s="61">
        <f t="shared" si="3"/>
        <v>10351.199999999999</v>
      </c>
      <c r="N20" s="139">
        <v>4.54</v>
      </c>
      <c r="O20" s="15"/>
      <c r="P20" s="70"/>
      <c r="Q20" s="220"/>
      <c r="R20" s="70">
        <f t="shared" si="2"/>
        <v>0</v>
      </c>
      <c r="S20" s="71"/>
      <c r="T20" s="72"/>
      <c r="U20" s="214">
        <f t="shared" si="7"/>
        <v>1843.24</v>
      </c>
      <c r="V20" s="74">
        <f t="shared" si="8"/>
        <v>442</v>
      </c>
      <c r="W20" s="61">
        <f t="shared" si="4"/>
        <v>0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5"/>
        <v>1162.24</v>
      </c>
      <c r="J21" s="74">
        <f t="shared" si="6"/>
        <v>256</v>
      </c>
      <c r="K21" s="61">
        <f t="shared" si="3"/>
        <v>517.56000000000006</v>
      </c>
      <c r="N21" s="139">
        <v>4.54</v>
      </c>
      <c r="O21" s="15"/>
      <c r="P21" s="70"/>
      <c r="Q21" s="220"/>
      <c r="R21" s="70">
        <f t="shared" si="2"/>
        <v>0</v>
      </c>
      <c r="S21" s="71"/>
      <c r="T21" s="72"/>
      <c r="U21" s="214">
        <f t="shared" si="7"/>
        <v>1843.24</v>
      </c>
      <c r="V21" s="74">
        <f t="shared" si="8"/>
        <v>442</v>
      </c>
      <c r="W21" s="61">
        <f t="shared" si="4"/>
        <v>0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5"/>
        <v>1071.44</v>
      </c>
      <c r="J22" s="74">
        <f t="shared" si="6"/>
        <v>236</v>
      </c>
      <c r="K22" s="61">
        <f t="shared" si="3"/>
        <v>5175.5999999999995</v>
      </c>
      <c r="N22" s="139">
        <v>4.54</v>
      </c>
      <c r="O22" s="15"/>
      <c r="P22" s="70"/>
      <c r="Q22" s="220"/>
      <c r="R22" s="70">
        <f t="shared" si="2"/>
        <v>0</v>
      </c>
      <c r="S22" s="71"/>
      <c r="T22" s="72"/>
      <c r="U22" s="214">
        <f t="shared" si="7"/>
        <v>1843.24</v>
      </c>
      <c r="V22" s="74">
        <f t="shared" si="8"/>
        <v>442</v>
      </c>
      <c r="W22" s="61">
        <f t="shared" si="4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5"/>
        <v>1048.74</v>
      </c>
      <c r="J23" s="74">
        <f t="shared" si="6"/>
        <v>231</v>
      </c>
      <c r="K23" s="61">
        <f t="shared" si="3"/>
        <v>1293.8999999999999</v>
      </c>
      <c r="N23" s="139">
        <v>4.54</v>
      </c>
      <c r="O23" s="15"/>
      <c r="P23" s="70"/>
      <c r="Q23" s="220"/>
      <c r="R23" s="70">
        <f t="shared" si="2"/>
        <v>0</v>
      </c>
      <c r="S23" s="71"/>
      <c r="T23" s="72"/>
      <c r="U23" s="214">
        <f t="shared" si="7"/>
        <v>1843.24</v>
      </c>
      <c r="V23" s="74">
        <f t="shared" si="8"/>
        <v>442</v>
      </c>
      <c r="W23" s="61">
        <f t="shared" si="4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5"/>
        <v>912.54</v>
      </c>
      <c r="J24" s="74">
        <f t="shared" si="6"/>
        <v>201</v>
      </c>
      <c r="K24" s="61">
        <f t="shared" si="3"/>
        <v>7763.4</v>
      </c>
      <c r="N24" s="139">
        <v>4.54</v>
      </c>
      <c r="O24" s="15"/>
      <c r="P24" s="70"/>
      <c r="Q24" s="220"/>
      <c r="R24" s="70">
        <f t="shared" si="2"/>
        <v>0</v>
      </c>
      <c r="S24" s="71"/>
      <c r="T24" s="72"/>
      <c r="U24" s="214">
        <f t="shared" si="7"/>
        <v>1843.24</v>
      </c>
      <c r="V24" s="74">
        <f t="shared" si="8"/>
        <v>442</v>
      </c>
      <c r="W24" s="61">
        <f t="shared" si="4"/>
        <v>0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5"/>
        <v>903.45999999999992</v>
      </c>
      <c r="J25" s="74">
        <f t="shared" si="6"/>
        <v>199</v>
      </c>
      <c r="K25" s="61">
        <f t="shared" si="3"/>
        <v>517.56000000000006</v>
      </c>
      <c r="N25" s="139">
        <v>4.54</v>
      </c>
      <c r="O25" s="15"/>
      <c r="P25" s="70"/>
      <c r="Q25" s="220"/>
      <c r="R25" s="70">
        <f t="shared" si="2"/>
        <v>0</v>
      </c>
      <c r="S25" s="71"/>
      <c r="T25" s="72"/>
      <c r="U25" s="214">
        <f t="shared" si="7"/>
        <v>1843.24</v>
      </c>
      <c r="V25" s="74">
        <f t="shared" si="8"/>
        <v>442</v>
      </c>
      <c r="W25" s="61">
        <f t="shared" si="4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5"/>
        <v>880.75999999999988</v>
      </c>
      <c r="J26" s="74">
        <f t="shared" si="6"/>
        <v>194</v>
      </c>
      <c r="K26" s="61">
        <f t="shared" si="3"/>
        <v>1293.8999999999999</v>
      </c>
      <c r="N26" s="139">
        <v>4.54</v>
      </c>
      <c r="O26" s="15"/>
      <c r="P26" s="70"/>
      <c r="Q26" s="220"/>
      <c r="R26" s="70">
        <f t="shared" si="2"/>
        <v>0</v>
      </c>
      <c r="S26" s="71"/>
      <c r="T26" s="72"/>
      <c r="U26" s="214">
        <f t="shared" si="7"/>
        <v>1843.24</v>
      </c>
      <c r="V26" s="74">
        <f t="shared" si="8"/>
        <v>442</v>
      </c>
      <c r="W26" s="61">
        <f t="shared" si="4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5"/>
        <v>744.56</v>
      </c>
      <c r="J27" s="74">
        <f t="shared" si="6"/>
        <v>164</v>
      </c>
      <c r="K27" s="61">
        <f t="shared" si="3"/>
        <v>7763.4</v>
      </c>
      <c r="N27" s="139">
        <v>4.54</v>
      </c>
      <c r="O27" s="15"/>
      <c r="P27" s="70"/>
      <c r="Q27" s="220"/>
      <c r="R27" s="70">
        <f t="shared" si="2"/>
        <v>0</v>
      </c>
      <c r="S27" s="71"/>
      <c r="T27" s="72"/>
      <c r="U27" s="214">
        <f t="shared" si="7"/>
        <v>1843.24</v>
      </c>
      <c r="V27" s="74">
        <f t="shared" si="8"/>
        <v>442</v>
      </c>
      <c r="W27" s="61">
        <f t="shared" si="4"/>
        <v>0</v>
      </c>
    </row>
    <row r="28" spans="2:23" x14ac:dyDescent="0.25">
      <c r="B28" s="139">
        <v>4.54</v>
      </c>
      <c r="C28" s="15"/>
      <c r="D28" s="1018">
        <f t="shared" si="0"/>
        <v>0</v>
      </c>
      <c r="E28" s="1020"/>
      <c r="F28" s="1018">
        <f t="shared" si="1"/>
        <v>0</v>
      </c>
      <c r="G28" s="1019"/>
      <c r="H28" s="217"/>
      <c r="I28" s="214">
        <f t="shared" si="5"/>
        <v>744.56</v>
      </c>
      <c r="J28" s="74">
        <f t="shared" si="6"/>
        <v>164</v>
      </c>
      <c r="K28" s="61">
        <f t="shared" si="3"/>
        <v>0</v>
      </c>
      <c r="N28" s="139">
        <v>4.54</v>
      </c>
      <c r="O28" s="15"/>
      <c r="P28" s="1018">
        <f t="shared" ref="P28:P69" si="9">O28*N28</f>
        <v>0</v>
      </c>
      <c r="Q28" s="1020"/>
      <c r="R28" s="1018">
        <f t="shared" si="2"/>
        <v>0</v>
      </c>
      <c r="S28" s="1019"/>
      <c r="T28" s="217"/>
      <c r="U28" s="214">
        <f t="shared" si="7"/>
        <v>1843.24</v>
      </c>
      <c r="V28" s="74">
        <f t="shared" si="8"/>
        <v>442</v>
      </c>
      <c r="W28" s="61">
        <f t="shared" si="4"/>
        <v>0</v>
      </c>
    </row>
    <row r="29" spans="2:23" x14ac:dyDescent="0.25">
      <c r="B29" s="139">
        <v>4.54</v>
      </c>
      <c r="C29" s="15"/>
      <c r="D29" s="1018">
        <f t="shared" si="0"/>
        <v>0</v>
      </c>
      <c r="E29" s="1020"/>
      <c r="F29" s="1018">
        <f t="shared" si="1"/>
        <v>0</v>
      </c>
      <c r="G29" s="1019"/>
      <c r="H29" s="217"/>
      <c r="I29" s="214">
        <f t="shared" si="5"/>
        <v>744.56</v>
      </c>
      <c r="J29" s="74">
        <f t="shared" si="6"/>
        <v>164</v>
      </c>
      <c r="K29" s="61">
        <f t="shared" si="3"/>
        <v>0</v>
      </c>
      <c r="N29" s="139">
        <v>4.54</v>
      </c>
      <c r="O29" s="15"/>
      <c r="P29" s="1018">
        <f t="shared" si="9"/>
        <v>0</v>
      </c>
      <c r="Q29" s="1020"/>
      <c r="R29" s="1018">
        <f t="shared" si="2"/>
        <v>0</v>
      </c>
      <c r="S29" s="1019"/>
      <c r="T29" s="217"/>
      <c r="U29" s="214">
        <f t="shared" si="7"/>
        <v>1843.24</v>
      </c>
      <c r="V29" s="74">
        <f t="shared" si="8"/>
        <v>442</v>
      </c>
      <c r="W29" s="61">
        <f t="shared" si="4"/>
        <v>0</v>
      </c>
    </row>
    <row r="30" spans="2:23" x14ac:dyDescent="0.25">
      <c r="B30" s="139">
        <v>4.54</v>
      </c>
      <c r="C30" s="15"/>
      <c r="D30" s="1018">
        <f t="shared" si="0"/>
        <v>0</v>
      </c>
      <c r="E30" s="1020"/>
      <c r="F30" s="1018">
        <f t="shared" si="1"/>
        <v>0</v>
      </c>
      <c r="G30" s="1019"/>
      <c r="H30" s="217"/>
      <c r="I30" s="214">
        <f t="shared" si="5"/>
        <v>744.56</v>
      </c>
      <c r="J30" s="74">
        <f t="shared" si="6"/>
        <v>164</v>
      </c>
      <c r="K30" s="61">
        <f t="shared" si="3"/>
        <v>0</v>
      </c>
      <c r="N30" s="139">
        <v>4.54</v>
      </c>
      <c r="O30" s="15"/>
      <c r="P30" s="1018">
        <f t="shared" si="9"/>
        <v>0</v>
      </c>
      <c r="Q30" s="1020"/>
      <c r="R30" s="1018">
        <f t="shared" si="2"/>
        <v>0</v>
      </c>
      <c r="S30" s="1019"/>
      <c r="T30" s="217"/>
      <c r="U30" s="214">
        <f t="shared" si="7"/>
        <v>1843.24</v>
      </c>
      <c r="V30" s="74">
        <f t="shared" si="8"/>
        <v>442</v>
      </c>
      <c r="W30" s="61">
        <f t="shared" si="4"/>
        <v>0</v>
      </c>
    </row>
    <row r="31" spans="2:23" x14ac:dyDescent="0.25">
      <c r="B31" s="139">
        <v>4.54</v>
      </c>
      <c r="C31" s="15"/>
      <c r="D31" s="1018">
        <f t="shared" si="0"/>
        <v>0</v>
      </c>
      <c r="E31" s="1020"/>
      <c r="F31" s="1018">
        <f t="shared" si="1"/>
        <v>0</v>
      </c>
      <c r="G31" s="1019"/>
      <c r="H31" s="217"/>
      <c r="I31" s="214">
        <f t="shared" si="5"/>
        <v>744.56</v>
      </c>
      <c r="J31" s="74">
        <f t="shared" si="6"/>
        <v>164</v>
      </c>
      <c r="K31" s="61">
        <f t="shared" si="3"/>
        <v>0</v>
      </c>
      <c r="N31" s="139">
        <v>4.54</v>
      </c>
      <c r="O31" s="15"/>
      <c r="P31" s="1018">
        <f t="shared" si="9"/>
        <v>0</v>
      </c>
      <c r="Q31" s="1020"/>
      <c r="R31" s="1018">
        <f t="shared" si="2"/>
        <v>0</v>
      </c>
      <c r="S31" s="1019"/>
      <c r="T31" s="217"/>
      <c r="U31" s="214">
        <f t="shared" si="7"/>
        <v>1843.24</v>
      </c>
      <c r="V31" s="74">
        <f t="shared" si="8"/>
        <v>442</v>
      </c>
      <c r="W31" s="61">
        <f t="shared" si="4"/>
        <v>0</v>
      </c>
    </row>
    <row r="32" spans="2:23" x14ac:dyDescent="0.25">
      <c r="B32" s="139">
        <v>4.54</v>
      </c>
      <c r="C32" s="15"/>
      <c r="D32" s="1018">
        <f t="shared" si="0"/>
        <v>0</v>
      </c>
      <c r="E32" s="1020"/>
      <c r="F32" s="1018">
        <f>D32</f>
        <v>0</v>
      </c>
      <c r="G32" s="1019"/>
      <c r="H32" s="217"/>
      <c r="I32" s="214">
        <f t="shared" si="5"/>
        <v>744.56</v>
      </c>
      <c r="J32" s="74">
        <f t="shared" si="6"/>
        <v>164</v>
      </c>
      <c r="K32" s="61">
        <f t="shared" si="3"/>
        <v>0</v>
      </c>
      <c r="N32" s="139">
        <v>4.54</v>
      </c>
      <c r="O32" s="15"/>
      <c r="P32" s="1018">
        <f t="shared" si="9"/>
        <v>0</v>
      </c>
      <c r="Q32" s="1020"/>
      <c r="R32" s="1018">
        <f>P32</f>
        <v>0</v>
      </c>
      <c r="S32" s="1019"/>
      <c r="T32" s="217"/>
      <c r="U32" s="214">
        <f t="shared" si="7"/>
        <v>1843.24</v>
      </c>
      <c r="V32" s="74">
        <f t="shared" si="8"/>
        <v>442</v>
      </c>
      <c r="W32" s="61">
        <f t="shared" si="4"/>
        <v>0</v>
      </c>
    </row>
    <row r="33" spans="1:23" x14ac:dyDescent="0.25">
      <c r="B33" s="139">
        <v>4.54</v>
      </c>
      <c r="C33" s="15"/>
      <c r="D33" s="1018">
        <f t="shared" si="0"/>
        <v>0</v>
      </c>
      <c r="E33" s="1021"/>
      <c r="F33" s="1018">
        <f>D33</f>
        <v>0</v>
      </c>
      <c r="G33" s="1019"/>
      <c r="H33" s="217"/>
      <c r="I33" s="214">
        <f t="shared" si="5"/>
        <v>744.56</v>
      </c>
      <c r="J33" s="74">
        <f t="shared" si="6"/>
        <v>164</v>
      </c>
      <c r="K33" s="61">
        <f t="shared" si="3"/>
        <v>0</v>
      </c>
      <c r="N33" s="139">
        <v>4.54</v>
      </c>
      <c r="O33" s="15"/>
      <c r="P33" s="1018">
        <f t="shared" si="9"/>
        <v>0</v>
      </c>
      <c r="Q33" s="1021"/>
      <c r="R33" s="1018">
        <f>P33</f>
        <v>0</v>
      </c>
      <c r="S33" s="1019"/>
      <c r="T33" s="217"/>
      <c r="U33" s="214">
        <f t="shared" si="7"/>
        <v>1843.24</v>
      </c>
      <c r="V33" s="74">
        <f t="shared" si="8"/>
        <v>442</v>
      </c>
      <c r="W33" s="61">
        <f t="shared" si="4"/>
        <v>0</v>
      </c>
    </row>
    <row r="34" spans="1:23" x14ac:dyDescent="0.25">
      <c r="B34" s="139">
        <v>4.54</v>
      </c>
      <c r="C34" s="15"/>
      <c r="D34" s="1018">
        <f t="shared" si="0"/>
        <v>0</v>
      </c>
      <c r="E34" s="1022"/>
      <c r="F34" s="1018">
        <f t="shared" ref="F34:F69" si="10">D34</f>
        <v>0</v>
      </c>
      <c r="G34" s="1019"/>
      <c r="H34" s="217"/>
      <c r="I34" s="214">
        <f t="shared" si="5"/>
        <v>744.56</v>
      </c>
      <c r="J34" s="74">
        <f t="shared" si="6"/>
        <v>164</v>
      </c>
      <c r="K34" s="61">
        <f t="shared" si="3"/>
        <v>0</v>
      </c>
      <c r="N34" s="139">
        <v>4.54</v>
      </c>
      <c r="O34" s="15"/>
      <c r="P34" s="1018">
        <f t="shared" si="9"/>
        <v>0</v>
      </c>
      <c r="Q34" s="1022"/>
      <c r="R34" s="1018">
        <f t="shared" ref="R34:R69" si="11">P34</f>
        <v>0</v>
      </c>
      <c r="S34" s="1019"/>
      <c r="T34" s="217"/>
      <c r="U34" s="214">
        <f t="shared" si="7"/>
        <v>1843.24</v>
      </c>
      <c r="V34" s="74">
        <f t="shared" si="8"/>
        <v>442</v>
      </c>
      <c r="W34" s="61">
        <f t="shared" si="4"/>
        <v>0</v>
      </c>
    </row>
    <row r="35" spans="1:23" x14ac:dyDescent="0.25">
      <c r="B35" s="139">
        <v>4.54</v>
      </c>
      <c r="C35" s="15"/>
      <c r="D35" s="1018">
        <f t="shared" si="0"/>
        <v>0</v>
      </c>
      <c r="E35" s="1022"/>
      <c r="F35" s="1018">
        <f t="shared" si="10"/>
        <v>0</v>
      </c>
      <c r="G35" s="1019"/>
      <c r="H35" s="217"/>
      <c r="I35" s="214">
        <f t="shared" si="5"/>
        <v>744.56</v>
      </c>
      <c r="J35" s="74">
        <f t="shared" si="6"/>
        <v>164</v>
      </c>
      <c r="K35" s="61">
        <f t="shared" si="3"/>
        <v>0</v>
      </c>
      <c r="N35" s="139">
        <v>4.54</v>
      </c>
      <c r="O35" s="15"/>
      <c r="P35" s="1018">
        <f t="shared" si="9"/>
        <v>0</v>
      </c>
      <c r="Q35" s="1022"/>
      <c r="R35" s="1018">
        <f t="shared" si="11"/>
        <v>0</v>
      </c>
      <c r="S35" s="1019"/>
      <c r="T35" s="217"/>
      <c r="U35" s="214">
        <f t="shared" si="7"/>
        <v>1843.24</v>
      </c>
      <c r="V35" s="74">
        <f t="shared" si="8"/>
        <v>442</v>
      </c>
      <c r="W35" s="61">
        <f t="shared" si="4"/>
        <v>0</v>
      </c>
    </row>
    <row r="36" spans="1:23" x14ac:dyDescent="0.25">
      <c r="A36" s="76"/>
      <c r="B36" s="139">
        <v>4.54</v>
      </c>
      <c r="C36" s="15"/>
      <c r="D36" s="1018">
        <f t="shared" si="0"/>
        <v>0</v>
      </c>
      <c r="E36" s="1022"/>
      <c r="F36" s="1018">
        <f t="shared" si="10"/>
        <v>0</v>
      </c>
      <c r="G36" s="1019"/>
      <c r="H36" s="217"/>
      <c r="I36" s="214">
        <f t="shared" si="5"/>
        <v>744.56</v>
      </c>
      <c r="J36" s="74">
        <f t="shared" si="6"/>
        <v>164</v>
      </c>
      <c r="K36" s="61">
        <f t="shared" si="3"/>
        <v>0</v>
      </c>
      <c r="M36" s="76"/>
      <c r="N36" s="139">
        <v>4.54</v>
      </c>
      <c r="O36" s="15"/>
      <c r="P36" s="1018">
        <f t="shared" si="9"/>
        <v>0</v>
      </c>
      <c r="Q36" s="1022"/>
      <c r="R36" s="1018">
        <f t="shared" si="11"/>
        <v>0</v>
      </c>
      <c r="S36" s="1019"/>
      <c r="T36" s="217"/>
      <c r="U36" s="214">
        <f t="shared" si="7"/>
        <v>1843.24</v>
      </c>
      <c r="V36" s="74">
        <f t="shared" si="8"/>
        <v>442</v>
      </c>
      <c r="W36" s="61">
        <f t="shared" si="4"/>
        <v>0</v>
      </c>
    </row>
    <row r="37" spans="1:23" x14ac:dyDescent="0.25">
      <c r="B37" s="139">
        <v>4.54</v>
      </c>
      <c r="C37" s="15"/>
      <c r="D37" s="1018">
        <f t="shared" si="0"/>
        <v>0</v>
      </c>
      <c r="E37" s="1022"/>
      <c r="F37" s="1018">
        <f t="shared" si="10"/>
        <v>0</v>
      </c>
      <c r="G37" s="1019"/>
      <c r="H37" s="217"/>
      <c r="I37" s="214">
        <f t="shared" si="5"/>
        <v>744.56</v>
      </c>
      <c r="J37" s="74">
        <f t="shared" si="6"/>
        <v>164</v>
      </c>
      <c r="K37" s="61">
        <f t="shared" si="3"/>
        <v>0</v>
      </c>
      <c r="N37" s="139">
        <v>4.54</v>
      </c>
      <c r="O37" s="15"/>
      <c r="P37" s="1018">
        <f t="shared" si="9"/>
        <v>0</v>
      </c>
      <c r="Q37" s="1022"/>
      <c r="R37" s="1018">
        <f t="shared" si="11"/>
        <v>0</v>
      </c>
      <c r="S37" s="1019"/>
      <c r="T37" s="217"/>
      <c r="U37" s="214">
        <f t="shared" si="7"/>
        <v>1843.24</v>
      </c>
      <c r="V37" s="74">
        <f t="shared" si="8"/>
        <v>442</v>
      </c>
      <c r="W37" s="61">
        <f t="shared" si="4"/>
        <v>0</v>
      </c>
    </row>
    <row r="38" spans="1:23" x14ac:dyDescent="0.25">
      <c r="B38" s="139">
        <v>4.54</v>
      </c>
      <c r="C38" s="15"/>
      <c r="D38" s="1018">
        <f t="shared" si="0"/>
        <v>0</v>
      </c>
      <c r="E38" s="1020"/>
      <c r="F38" s="1018">
        <f t="shared" si="10"/>
        <v>0</v>
      </c>
      <c r="G38" s="1019"/>
      <c r="H38" s="217"/>
      <c r="I38" s="214">
        <f t="shared" si="5"/>
        <v>744.56</v>
      </c>
      <c r="J38" s="74">
        <f t="shared" si="6"/>
        <v>164</v>
      </c>
      <c r="K38" s="61">
        <f t="shared" si="3"/>
        <v>0</v>
      </c>
      <c r="N38" s="139">
        <v>4.54</v>
      </c>
      <c r="O38" s="15"/>
      <c r="P38" s="1018">
        <f t="shared" si="9"/>
        <v>0</v>
      </c>
      <c r="Q38" s="1020"/>
      <c r="R38" s="1018">
        <f t="shared" si="11"/>
        <v>0</v>
      </c>
      <c r="S38" s="1019"/>
      <c r="T38" s="217"/>
      <c r="U38" s="214">
        <f t="shared" si="7"/>
        <v>1843.24</v>
      </c>
      <c r="V38" s="74">
        <f t="shared" si="8"/>
        <v>442</v>
      </c>
      <c r="W38" s="61">
        <f t="shared" si="4"/>
        <v>0</v>
      </c>
    </row>
    <row r="39" spans="1:23" x14ac:dyDescent="0.25">
      <c r="B39" s="139">
        <v>4.54</v>
      </c>
      <c r="C39" s="15"/>
      <c r="D39" s="1018">
        <f t="shared" si="0"/>
        <v>0</v>
      </c>
      <c r="E39" s="1020"/>
      <c r="F39" s="1018">
        <f t="shared" si="10"/>
        <v>0</v>
      </c>
      <c r="G39" s="1019"/>
      <c r="H39" s="217"/>
      <c r="I39" s="214">
        <f t="shared" si="5"/>
        <v>744.56</v>
      </c>
      <c r="J39" s="74">
        <f t="shared" si="6"/>
        <v>164</v>
      </c>
      <c r="K39" s="61">
        <f t="shared" si="3"/>
        <v>0</v>
      </c>
      <c r="N39" s="139">
        <v>4.54</v>
      </c>
      <c r="O39" s="15"/>
      <c r="P39" s="1018">
        <f t="shared" si="9"/>
        <v>0</v>
      </c>
      <c r="Q39" s="1020"/>
      <c r="R39" s="1018">
        <f t="shared" si="11"/>
        <v>0</v>
      </c>
      <c r="S39" s="1019"/>
      <c r="T39" s="217"/>
      <c r="U39" s="214">
        <f t="shared" si="7"/>
        <v>1843.24</v>
      </c>
      <c r="V39" s="74">
        <f t="shared" si="8"/>
        <v>442</v>
      </c>
      <c r="W39" s="61">
        <f t="shared" si="4"/>
        <v>0</v>
      </c>
    </row>
    <row r="40" spans="1:23" x14ac:dyDescent="0.25">
      <c r="B40" s="139">
        <v>4.54</v>
      </c>
      <c r="C40" s="15"/>
      <c r="D40" s="1018">
        <f t="shared" si="0"/>
        <v>0</v>
      </c>
      <c r="E40" s="1020"/>
      <c r="F40" s="1018">
        <f t="shared" si="10"/>
        <v>0</v>
      </c>
      <c r="G40" s="1019"/>
      <c r="H40" s="217"/>
      <c r="I40" s="214">
        <f t="shared" si="5"/>
        <v>744.56</v>
      </c>
      <c r="J40" s="74">
        <f t="shared" si="6"/>
        <v>164</v>
      </c>
      <c r="K40" s="61">
        <f t="shared" si="3"/>
        <v>0</v>
      </c>
      <c r="N40" s="139">
        <v>4.54</v>
      </c>
      <c r="O40" s="15"/>
      <c r="P40" s="1018">
        <f t="shared" si="9"/>
        <v>0</v>
      </c>
      <c r="Q40" s="1020"/>
      <c r="R40" s="1018">
        <f t="shared" si="11"/>
        <v>0</v>
      </c>
      <c r="S40" s="1019"/>
      <c r="T40" s="217"/>
      <c r="U40" s="214">
        <f t="shared" si="7"/>
        <v>1843.24</v>
      </c>
      <c r="V40" s="74">
        <f t="shared" si="8"/>
        <v>442</v>
      </c>
      <c r="W40" s="61">
        <f t="shared" si="4"/>
        <v>0</v>
      </c>
    </row>
    <row r="41" spans="1:23" x14ac:dyDescent="0.25">
      <c r="B41" s="139">
        <v>4.54</v>
      </c>
      <c r="C41" s="15"/>
      <c r="D41" s="1018">
        <f t="shared" si="0"/>
        <v>0</v>
      </c>
      <c r="E41" s="1020"/>
      <c r="F41" s="1018">
        <f t="shared" si="10"/>
        <v>0</v>
      </c>
      <c r="G41" s="1019"/>
      <c r="H41" s="217"/>
      <c r="I41" s="214">
        <f t="shared" si="5"/>
        <v>744.56</v>
      </c>
      <c r="J41" s="74">
        <f t="shared" si="6"/>
        <v>164</v>
      </c>
      <c r="K41" s="61">
        <f t="shared" si="3"/>
        <v>0</v>
      </c>
      <c r="N41" s="139">
        <v>4.54</v>
      </c>
      <c r="O41" s="15"/>
      <c r="P41" s="1018">
        <f t="shared" si="9"/>
        <v>0</v>
      </c>
      <c r="Q41" s="1020"/>
      <c r="R41" s="1018">
        <f t="shared" si="11"/>
        <v>0</v>
      </c>
      <c r="S41" s="1019"/>
      <c r="T41" s="217"/>
      <c r="U41" s="214">
        <f t="shared" si="7"/>
        <v>1843.24</v>
      </c>
      <c r="V41" s="74">
        <f t="shared" si="8"/>
        <v>442</v>
      </c>
      <c r="W41" s="61">
        <f t="shared" si="4"/>
        <v>0</v>
      </c>
    </row>
    <row r="42" spans="1:23" x14ac:dyDescent="0.25">
      <c r="B42" s="139">
        <v>4.54</v>
      </c>
      <c r="C42" s="15"/>
      <c r="D42" s="1018">
        <f t="shared" si="0"/>
        <v>0</v>
      </c>
      <c r="E42" s="1020"/>
      <c r="F42" s="1018">
        <f t="shared" si="10"/>
        <v>0</v>
      </c>
      <c r="G42" s="1019"/>
      <c r="H42" s="217"/>
      <c r="I42" s="214">
        <f t="shared" si="5"/>
        <v>744.56</v>
      </c>
      <c r="J42" s="74">
        <f t="shared" si="6"/>
        <v>164</v>
      </c>
      <c r="K42" s="61">
        <f t="shared" si="3"/>
        <v>0</v>
      </c>
      <c r="N42" s="139">
        <v>4.54</v>
      </c>
      <c r="O42" s="15"/>
      <c r="P42" s="1018">
        <f t="shared" si="9"/>
        <v>0</v>
      </c>
      <c r="Q42" s="1020"/>
      <c r="R42" s="1018">
        <f t="shared" si="11"/>
        <v>0</v>
      </c>
      <c r="S42" s="1019"/>
      <c r="T42" s="217"/>
      <c r="U42" s="214">
        <f t="shared" si="7"/>
        <v>1843.24</v>
      </c>
      <c r="V42" s="74">
        <f t="shared" si="8"/>
        <v>442</v>
      </c>
      <c r="W42" s="61">
        <f t="shared" si="4"/>
        <v>0</v>
      </c>
    </row>
    <row r="43" spans="1:23" x14ac:dyDescent="0.25">
      <c r="B43" s="139">
        <v>4.54</v>
      </c>
      <c r="C43" s="15"/>
      <c r="D43" s="1018">
        <f t="shared" si="0"/>
        <v>0</v>
      </c>
      <c r="E43" s="1020"/>
      <c r="F43" s="1018">
        <f t="shared" si="10"/>
        <v>0</v>
      </c>
      <c r="G43" s="1019"/>
      <c r="H43" s="217"/>
      <c r="I43" s="214">
        <f t="shared" si="5"/>
        <v>744.56</v>
      </c>
      <c r="J43" s="74">
        <f t="shared" si="6"/>
        <v>164</v>
      </c>
      <c r="K43" s="61">
        <f t="shared" si="3"/>
        <v>0</v>
      </c>
      <c r="N43" s="139">
        <v>4.54</v>
      </c>
      <c r="O43" s="15"/>
      <c r="P43" s="1018">
        <f t="shared" si="9"/>
        <v>0</v>
      </c>
      <c r="Q43" s="1020"/>
      <c r="R43" s="1018">
        <f t="shared" si="11"/>
        <v>0</v>
      </c>
      <c r="S43" s="1019"/>
      <c r="T43" s="217"/>
      <c r="U43" s="214">
        <f t="shared" si="7"/>
        <v>1843.24</v>
      </c>
      <c r="V43" s="74">
        <f t="shared" si="8"/>
        <v>442</v>
      </c>
      <c r="W43" s="61">
        <f t="shared" si="4"/>
        <v>0</v>
      </c>
    </row>
    <row r="44" spans="1:23" x14ac:dyDescent="0.25">
      <c r="B44" s="139">
        <v>4.54</v>
      </c>
      <c r="C44" s="15"/>
      <c r="D44" s="1018">
        <f t="shared" si="0"/>
        <v>0</v>
      </c>
      <c r="E44" s="1020"/>
      <c r="F44" s="1018">
        <f t="shared" si="10"/>
        <v>0</v>
      </c>
      <c r="G44" s="1019"/>
      <c r="H44" s="217"/>
      <c r="I44" s="214">
        <f t="shared" si="5"/>
        <v>744.56</v>
      </c>
      <c r="J44" s="74">
        <f t="shared" si="6"/>
        <v>164</v>
      </c>
      <c r="K44" s="61">
        <f t="shared" si="3"/>
        <v>0</v>
      </c>
      <c r="N44" s="139">
        <v>4.54</v>
      </c>
      <c r="O44" s="15"/>
      <c r="P44" s="1018">
        <f t="shared" si="9"/>
        <v>0</v>
      </c>
      <c r="Q44" s="1020"/>
      <c r="R44" s="1018">
        <f t="shared" si="11"/>
        <v>0</v>
      </c>
      <c r="S44" s="1019"/>
      <c r="T44" s="217"/>
      <c r="U44" s="214">
        <f t="shared" si="7"/>
        <v>1843.24</v>
      </c>
      <c r="V44" s="74">
        <f t="shared" si="8"/>
        <v>442</v>
      </c>
      <c r="W44" s="61">
        <f t="shared" si="4"/>
        <v>0</v>
      </c>
    </row>
    <row r="45" spans="1:23" x14ac:dyDescent="0.25">
      <c r="B45" s="139">
        <v>4.54</v>
      </c>
      <c r="C45" s="15"/>
      <c r="D45" s="1018">
        <f t="shared" si="0"/>
        <v>0</v>
      </c>
      <c r="E45" s="1020"/>
      <c r="F45" s="1018">
        <f t="shared" si="10"/>
        <v>0</v>
      </c>
      <c r="G45" s="1019"/>
      <c r="H45" s="217"/>
      <c r="I45" s="214">
        <f t="shared" si="5"/>
        <v>744.56</v>
      </c>
      <c r="J45" s="74">
        <f t="shared" si="6"/>
        <v>164</v>
      </c>
      <c r="K45" s="61">
        <f t="shared" si="3"/>
        <v>0</v>
      </c>
      <c r="N45" s="139">
        <v>4.54</v>
      </c>
      <c r="O45" s="15"/>
      <c r="P45" s="1018">
        <f t="shared" si="9"/>
        <v>0</v>
      </c>
      <c r="Q45" s="1020"/>
      <c r="R45" s="1018">
        <f t="shared" si="11"/>
        <v>0</v>
      </c>
      <c r="S45" s="1019"/>
      <c r="T45" s="217"/>
      <c r="U45" s="214">
        <f t="shared" si="7"/>
        <v>1843.24</v>
      </c>
      <c r="V45" s="74">
        <f t="shared" si="8"/>
        <v>442</v>
      </c>
      <c r="W45" s="61">
        <f t="shared" si="4"/>
        <v>0</v>
      </c>
    </row>
    <row r="46" spans="1:23" x14ac:dyDescent="0.25">
      <c r="B46" s="139">
        <v>4.54</v>
      </c>
      <c r="C46" s="15"/>
      <c r="D46" s="1018">
        <f t="shared" si="0"/>
        <v>0</v>
      </c>
      <c r="E46" s="1020"/>
      <c r="F46" s="1018">
        <f t="shared" si="10"/>
        <v>0</v>
      </c>
      <c r="G46" s="1019"/>
      <c r="H46" s="217"/>
      <c r="I46" s="214">
        <f t="shared" si="5"/>
        <v>744.56</v>
      </c>
      <c r="J46" s="74">
        <f t="shared" si="6"/>
        <v>164</v>
      </c>
      <c r="K46" s="61">
        <f t="shared" si="3"/>
        <v>0</v>
      </c>
      <c r="N46" s="139">
        <v>4.54</v>
      </c>
      <c r="O46" s="15"/>
      <c r="P46" s="1018">
        <f t="shared" si="9"/>
        <v>0</v>
      </c>
      <c r="Q46" s="1020"/>
      <c r="R46" s="1018">
        <f t="shared" si="11"/>
        <v>0</v>
      </c>
      <c r="S46" s="1019"/>
      <c r="T46" s="217"/>
      <c r="U46" s="214">
        <f t="shared" si="7"/>
        <v>1843.24</v>
      </c>
      <c r="V46" s="74">
        <f t="shared" si="8"/>
        <v>442</v>
      </c>
      <c r="W46" s="61">
        <f t="shared" si="4"/>
        <v>0</v>
      </c>
    </row>
    <row r="47" spans="1:23" x14ac:dyDescent="0.25">
      <c r="B47" s="139">
        <v>4.54</v>
      </c>
      <c r="C47" s="15"/>
      <c r="D47" s="1018">
        <f t="shared" si="0"/>
        <v>0</v>
      </c>
      <c r="E47" s="1020"/>
      <c r="F47" s="1018">
        <f t="shared" si="10"/>
        <v>0</v>
      </c>
      <c r="G47" s="1019"/>
      <c r="H47" s="217"/>
      <c r="I47" s="214">
        <f t="shared" si="5"/>
        <v>744.56</v>
      </c>
      <c r="J47" s="74">
        <f t="shared" si="6"/>
        <v>164</v>
      </c>
      <c r="K47" s="61">
        <f t="shared" si="3"/>
        <v>0</v>
      </c>
      <c r="N47" s="139">
        <v>4.54</v>
      </c>
      <c r="O47" s="15"/>
      <c r="P47" s="1018">
        <f t="shared" si="9"/>
        <v>0</v>
      </c>
      <c r="Q47" s="1020"/>
      <c r="R47" s="1018">
        <f t="shared" si="11"/>
        <v>0</v>
      </c>
      <c r="S47" s="1019"/>
      <c r="T47" s="217"/>
      <c r="U47" s="214">
        <f t="shared" si="7"/>
        <v>1843.24</v>
      </c>
      <c r="V47" s="74">
        <f t="shared" si="8"/>
        <v>442</v>
      </c>
      <c r="W47" s="61">
        <f t="shared" si="4"/>
        <v>0</v>
      </c>
    </row>
    <row r="48" spans="1:23" x14ac:dyDescent="0.25">
      <c r="B48" s="139">
        <v>4.54</v>
      </c>
      <c r="C48" s="15"/>
      <c r="D48" s="1018">
        <f t="shared" si="0"/>
        <v>0</v>
      </c>
      <c r="E48" s="1020"/>
      <c r="F48" s="1018">
        <f t="shared" si="10"/>
        <v>0</v>
      </c>
      <c r="G48" s="1019"/>
      <c r="H48" s="217"/>
      <c r="I48" s="887">
        <f t="shared" si="5"/>
        <v>744.56</v>
      </c>
      <c r="J48" s="74">
        <f t="shared" si="6"/>
        <v>164</v>
      </c>
      <c r="K48" s="61">
        <f t="shared" si="3"/>
        <v>0</v>
      </c>
      <c r="N48" s="139">
        <v>4.54</v>
      </c>
      <c r="O48" s="15"/>
      <c r="P48" s="1018">
        <f t="shared" si="9"/>
        <v>0</v>
      </c>
      <c r="Q48" s="1020"/>
      <c r="R48" s="1018">
        <f t="shared" si="11"/>
        <v>0</v>
      </c>
      <c r="S48" s="1019"/>
      <c r="T48" s="217"/>
      <c r="U48" s="887">
        <f t="shared" si="7"/>
        <v>1843.24</v>
      </c>
      <c r="V48" s="74">
        <f t="shared" si="8"/>
        <v>442</v>
      </c>
      <c r="W48" s="61">
        <f t="shared" si="4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0"/>
        <v>0</v>
      </c>
      <c r="G49" s="183"/>
      <c r="H49" s="121"/>
      <c r="I49" s="887">
        <f t="shared" si="5"/>
        <v>744.56</v>
      </c>
      <c r="J49" s="74">
        <f t="shared" si="6"/>
        <v>164</v>
      </c>
      <c r="K49" s="61">
        <f t="shared" si="3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7"/>
        <v>1843.24</v>
      </c>
      <c r="V49" s="74">
        <f t="shared" si="8"/>
        <v>442</v>
      </c>
      <c r="W49" s="61">
        <f t="shared" si="4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0"/>
        <v>0</v>
      </c>
      <c r="G50" s="183"/>
      <c r="H50" s="121"/>
      <c r="I50" s="887">
        <f t="shared" si="5"/>
        <v>744.56</v>
      </c>
      <c r="J50" s="74">
        <f t="shared" si="6"/>
        <v>164</v>
      </c>
      <c r="K50" s="61">
        <f t="shared" si="3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7"/>
        <v>1843.24</v>
      </c>
      <c r="V50" s="74">
        <f t="shared" si="8"/>
        <v>442</v>
      </c>
      <c r="W50" s="61">
        <f t="shared" si="4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0"/>
        <v>0</v>
      </c>
      <c r="G51" s="183"/>
      <c r="H51" s="121"/>
      <c r="I51" s="887">
        <f t="shared" si="5"/>
        <v>744.56</v>
      </c>
      <c r="J51" s="74">
        <f t="shared" si="6"/>
        <v>164</v>
      </c>
      <c r="K51" s="61">
        <f t="shared" si="3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7"/>
        <v>1843.24</v>
      </c>
      <c r="V51" s="74">
        <f t="shared" si="8"/>
        <v>442</v>
      </c>
      <c r="W51" s="61">
        <f t="shared" si="4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0"/>
        <v>0</v>
      </c>
      <c r="G52" s="183"/>
      <c r="H52" s="121"/>
      <c r="I52" s="887">
        <f t="shared" si="5"/>
        <v>744.56</v>
      </c>
      <c r="J52" s="74">
        <f t="shared" si="6"/>
        <v>164</v>
      </c>
      <c r="K52" s="61">
        <f t="shared" si="3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7"/>
        <v>1843.24</v>
      </c>
      <c r="V52" s="74">
        <f t="shared" si="8"/>
        <v>442</v>
      </c>
      <c r="W52" s="61">
        <f t="shared" si="4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0"/>
        <v>0</v>
      </c>
      <c r="G53" s="183"/>
      <c r="H53" s="121"/>
      <c r="I53" s="887">
        <f t="shared" si="5"/>
        <v>744.56</v>
      </c>
      <c r="J53" s="74">
        <f t="shared" si="6"/>
        <v>164</v>
      </c>
      <c r="K53" s="61">
        <f t="shared" si="3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7"/>
        <v>1843.24</v>
      </c>
      <c r="V53" s="74">
        <f t="shared" si="8"/>
        <v>442</v>
      </c>
      <c r="W53" s="61">
        <f t="shared" si="4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0"/>
        <v>0</v>
      </c>
      <c r="G54" s="183"/>
      <c r="H54" s="121"/>
      <c r="I54" s="887">
        <f t="shared" si="5"/>
        <v>744.56</v>
      </c>
      <c r="J54" s="74">
        <f t="shared" si="6"/>
        <v>164</v>
      </c>
      <c r="K54" s="61">
        <f t="shared" si="3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7"/>
        <v>1843.24</v>
      </c>
      <c r="V54" s="74">
        <f t="shared" si="8"/>
        <v>442</v>
      </c>
      <c r="W54" s="61">
        <f t="shared" si="4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0"/>
        <v>0</v>
      </c>
      <c r="G55" s="183"/>
      <c r="H55" s="121"/>
      <c r="I55" s="214">
        <f t="shared" si="5"/>
        <v>744.56</v>
      </c>
      <c r="J55" s="74">
        <f t="shared" si="6"/>
        <v>164</v>
      </c>
      <c r="K55" s="61">
        <f t="shared" si="3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7"/>
        <v>1843.24</v>
      </c>
      <c r="V55" s="74">
        <f t="shared" si="8"/>
        <v>442</v>
      </c>
      <c r="W55" s="61">
        <f t="shared" si="4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0"/>
        <v>0</v>
      </c>
      <c r="G56" s="183"/>
      <c r="H56" s="121"/>
      <c r="I56" s="214">
        <f t="shared" si="5"/>
        <v>744.56</v>
      </c>
      <c r="J56" s="74">
        <f t="shared" si="6"/>
        <v>164</v>
      </c>
      <c r="K56" s="61">
        <f t="shared" si="3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7"/>
        <v>1843.24</v>
      </c>
      <c r="V56" s="74">
        <f t="shared" si="8"/>
        <v>442</v>
      </c>
      <c r="W56" s="61">
        <f t="shared" si="4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0"/>
        <v>0</v>
      </c>
      <c r="G57" s="183"/>
      <c r="H57" s="121"/>
      <c r="I57" s="214">
        <f t="shared" si="5"/>
        <v>744.56</v>
      </c>
      <c r="J57" s="74">
        <f t="shared" si="6"/>
        <v>164</v>
      </c>
      <c r="K57" s="61">
        <f t="shared" si="3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7"/>
        <v>1843.24</v>
      </c>
      <c r="V57" s="74">
        <f t="shared" si="8"/>
        <v>442</v>
      </c>
      <c r="W57" s="61">
        <f t="shared" si="4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0"/>
        <v>0</v>
      </c>
      <c r="G58" s="183"/>
      <c r="H58" s="121"/>
      <c r="I58" s="214">
        <f t="shared" si="5"/>
        <v>744.56</v>
      </c>
      <c r="J58" s="74">
        <f t="shared" si="6"/>
        <v>164</v>
      </c>
      <c r="K58" s="61">
        <f t="shared" si="3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7"/>
        <v>1843.24</v>
      </c>
      <c r="V58" s="74">
        <f t="shared" si="8"/>
        <v>442</v>
      </c>
      <c r="W58" s="61">
        <f t="shared" si="4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0"/>
        <v>0</v>
      </c>
      <c r="G59" s="183"/>
      <c r="H59" s="121"/>
      <c r="I59" s="214">
        <f t="shared" si="5"/>
        <v>744.56</v>
      </c>
      <c r="J59" s="74">
        <f t="shared" si="6"/>
        <v>164</v>
      </c>
      <c r="K59" s="61">
        <f t="shared" si="3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7"/>
        <v>1843.24</v>
      </c>
      <c r="V59" s="74">
        <f t="shared" si="8"/>
        <v>442</v>
      </c>
      <c r="W59" s="61">
        <f t="shared" si="4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0"/>
        <v>0</v>
      </c>
      <c r="G60" s="183"/>
      <c r="H60" s="121"/>
      <c r="I60" s="214">
        <f t="shared" si="5"/>
        <v>744.56</v>
      </c>
      <c r="J60" s="74">
        <f t="shared" si="6"/>
        <v>164</v>
      </c>
      <c r="K60" s="61">
        <f t="shared" si="3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7"/>
        <v>1843.24</v>
      </c>
      <c r="V60" s="74">
        <f t="shared" si="8"/>
        <v>442</v>
      </c>
      <c r="W60" s="61">
        <f t="shared" si="4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0"/>
        <v>0</v>
      </c>
      <c r="G61" s="765"/>
      <c r="H61" s="186"/>
      <c r="I61" s="214">
        <f t="shared" si="5"/>
        <v>744.56</v>
      </c>
      <c r="J61" s="74">
        <f t="shared" si="6"/>
        <v>164</v>
      </c>
      <c r="K61" s="61">
        <f t="shared" si="3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7"/>
        <v>1843.24</v>
      </c>
      <c r="V61" s="74">
        <f t="shared" si="8"/>
        <v>442</v>
      </c>
      <c r="W61" s="61">
        <f t="shared" si="4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0"/>
        <v>0</v>
      </c>
      <c r="G62" s="765"/>
      <c r="H62" s="186"/>
      <c r="I62" s="214">
        <f t="shared" si="5"/>
        <v>744.56</v>
      </c>
      <c r="J62" s="74">
        <f t="shared" si="6"/>
        <v>164</v>
      </c>
      <c r="K62" s="61">
        <f t="shared" si="3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7"/>
        <v>1843.24</v>
      </c>
      <c r="V62" s="74">
        <f t="shared" si="8"/>
        <v>442</v>
      </c>
      <c r="W62" s="61">
        <f t="shared" si="4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0"/>
        <v>0</v>
      </c>
      <c r="G63" s="765"/>
      <c r="H63" s="186"/>
      <c r="I63" s="214">
        <f t="shared" si="5"/>
        <v>744.56</v>
      </c>
      <c r="J63" s="74">
        <f t="shared" si="6"/>
        <v>164</v>
      </c>
      <c r="K63" s="61">
        <f t="shared" si="3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7"/>
        <v>1843.24</v>
      </c>
      <c r="V63" s="74">
        <f t="shared" si="8"/>
        <v>442</v>
      </c>
      <c r="W63" s="61">
        <f t="shared" si="4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0"/>
        <v>0</v>
      </c>
      <c r="G64" s="765"/>
      <c r="H64" s="186"/>
      <c r="I64" s="214">
        <f t="shared" si="5"/>
        <v>744.56</v>
      </c>
      <c r="J64" s="74">
        <f t="shared" si="6"/>
        <v>164</v>
      </c>
      <c r="K64" s="61">
        <f t="shared" si="3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7"/>
        <v>1843.24</v>
      </c>
      <c r="V64" s="74">
        <f t="shared" si="8"/>
        <v>442</v>
      </c>
      <c r="W64" s="61">
        <f t="shared" si="4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0"/>
        <v>0</v>
      </c>
      <c r="G65" s="765"/>
      <c r="H65" s="186"/>
      <c r="I65" s="214">
        <f t="shared" si="5"/>
        <v>744.56</v>
      </c>
      <c r="J65" s="74">
        <f t="shared" si="6"/>
        <v>164</v>
      </c>
      <c r="K65" s="61">
        <f t="shared" si="3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7"/>
        <v>1843.24</v>
      </c>
      <c r="V65" s="74">
        <f t="shared" si="8"/>
        <v>442</v>
      </c>
      <c r="W65" s="61">
        <f t="shared" si="4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0"/>
        <v>0</v>
      </c>
      <c r="G66" s="765"/>
      <c r="H66" s="186"/>
      <c r="I66" s="214">
        <f t="shared" si="5"/>
        <v>744.56</v>
      </c>
      <c r="J66" s="74">
        <f t="shared" si="6"/>
        <v>164</v>
      </c>
      <c r="K66" s="61">
        <f t="shared" si="3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7"/>
        <v>1843.24</v>
      </c>
      <c r="V66" s="74">
        <f t="shared" si="8"/>
        <v>442</v>
      </c>
      <c r="W66" s="61">
        <f t="shared" si="4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0"/>
        <v>0</v>
      </c>
      <c r="G67" s="765"/>
      <c r="H67" s="186"/>
      <c r="I67" s="214">
        <f t="shared" si="5"/>
        <v>744.56</v>
      </c>
      <c r="J67" s="74">
        <f t="shared" si="6"/>
        <v>164</v>
      </c>
      <c r="K67" s="61">
        <f t="shared" si="3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7"/>
        <v>1843.24</v>
      </c>
      <c r="V67" s="74">
        <f t="shared" si="8"/>
        <v>442</v>
      </c>
      <c r="W67" s="61">
        <f t="shared" si="4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0"/>
        <v>0</v>
      </c>
      <c r="G68" s="765"/>
      <c r="H68" s="186"/>
      <c r="I68" s="214">
        <f t="shared" si="5"/>
        <v>744.56</v>
      </c>
      <c r="J68" s="74">
        <f t="shared" si="6"/>
        <v>164</v>
      </c>
      <c r="K68" s="61">
        <f t="shared" si="3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7"/>
        <v>1843.24</v>
      </c>
      <c r="V68" s="74">
        <f t="shared" si="8"/>
        <v>442</v>
      </c>
      <c r="W68" s="61">
        <f t="shared" si="4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314</v>
      </c>
      <c r="D70" s="6">
        <f>SUM(D9:D69)</f>
        <v>1425.5600000000002</v>
      </c>
      <c r="E70" s="13"/>
      <c r="F70" s="6">
        <f>SUM(F9:F69)</f>
        <v>1425.5600000000002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164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442</v>
      </c>
      <c r="Q72" s="40"/>
      <c r="R72" s="6"/>
      <c r="S72" s="31"/>
      <c r="T72" s="17"/>
      <c r="U72" s="136"/>
      <c r="V72" s="74"/>
    </row>
    <row r="73" spans="2:23" x14ac:dyDescent="0.25">
      <c r="C73" s="1095" t="s">
        <v>19</v>
      </c>
      <c r="D73" s="1096"/>
      <c r="E73" s="39">
        <f>E4+E5-F70+E6+E7</f>
        <v>744.56</v>
      </c>
      <c r="F73" s="6"/>
      <c r="G73" s="6"/>
      <c r="H73" s="17"/>
      <c r="I73" s="136"/>
      <c r="J73" s="74"/>
      <c r="O73" s="1095" t="s">
        <v>19</v>
      </c>
      <c r="P73" s="1096"/>
      <c r="Q73" s="39">
        <f>Q4+Q5-R70+Q6+Q7</f>
        <v>1843.24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97" t="s">
        <v>19</v>
      </c>
      <c r="J7" s="1099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8"/>
      <c r="J8" s="1100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95" t="s">
        <v>19</v>
      </c>
      <c r="D64" s="109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workbookViewId="0">
      <selection activeCell="C6" sqref="C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63" t="s">
        <v>253</v>
      </c>
      <c r="B1" s="1063"/>
      <c r="C1" s="1063"/>
      <c r="D1" s="1063"/>
      <c r="E1" s="1063"/>
      <c r="F1" s="1063"/>
      <c r="G1" s="1063"/>
      <c r="H1" s="11">
        <v>1</v>
      </c>
      <c r="I1" s="136"/>
      <c r="J1" s="74"/>
      <c r="M1" s="1063" t="s">
        <v>253</v>
      </c>
      <c r="N1" s="1063"/>
      <c r="O1" s="1063"/>
      <c r="P1" s="1063"/>
      <c r="Q1" s="1063"/>
      <c r="R1" s="1063"/>
      <c r="S1" s="1063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39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0</v>
      </c>
      <c r="H5" s="7">
        <f>E4+E5-G5+E6+E7</f>
        <v>50</v>
      </c>
      <c r="I5" s="214"/>
      <c r="J5" s="74"/>
      <c r="M5" s="74" t="s">
        <v>77</v>
      </c>
      <c r="N5" s="1138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0</v>
      </c>
      <c r="T5" s="7">
        <f>Q4+Q5-S5+Q6+Q7</f>
        <v>50</v>
      </c>
      <c r="U5" s="214"/>
      <c r="V5" s="74"/>
    </row>
    <row r="6" spans="1:23" ht="22.5" customHeight="1" x14ac:dyDescent="0.25">
      <c r="B6" s="1139"/>
      <c r="C6" s="224"/>
      <c r="D6" s="160"/>
      <c r="E6" s="107"/>
      <c r="F6" s="74"/>
      <c r="I6" s="215"/>
      <c r="J6" s="74"/>
      <c r="N6" s="1138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/>
      <c r="D9" s="70"/>
      <c r="E9" s="220"/>
      <c r="F9" s="70">
        <f t="shared" ref="F9:F31" si="0">D9</f>
        <v>0</v>
      </c>
      <c r="G9" s="71"/>
      <c r="H9" s="72"/>
      <c r="I9" s="214">
        <f>E5+E4+E6+E7-F9</f>
        <v>50</v>
      </c>
      <c r="J9" s="74">
        <f>F5-C9+F6+F4+F7</f>
        <v>5</v>
      </c>
      <c r="K9" s="61">
        <f>H9*F9</f>
        <v>0</v>
      </c>
      <c r="M9" s="74"/>
      <c r="N9" s="139">
        <v>4.54</v>
      </c>
      <c r="O9" s="15"/>
      <c r="P9" s="70"/>
      <c r="Q9" s="220"/>
      <c r="R9" s="70">
        <f t="shared" ref="R9:R31" si="1">P9</f>
        <v>0</v>
      </c>
      <c r="S9" s="71"/>
      <c r="T9" s="72"/>
      <c r="U9" s="214">
        <f>Q5+Q4+Q6+Q7-R9</f>
        <v>50</v>
      </c>
      <c r="V9" s="74">
        <f>R5-O9+R6+R4+R7</f>
        <v>5</v>
      </c>
      <c r="W9" s="61">
        <f>T9*R9</f>
        <v>0</v>
      </c>
    </row>
    <row r="10" spans="1:23" x14ac:dyDescent="0.25">
      <c r="B10" s="139">
        <v>4.54</v>
      </c>
      <c r="C10" s="15"/>
      <c r="D10" s="70"/>
      <c r="E10" s="220"/>
      <c r="F10" s="70">
        <f t="shared" si="0"/>
        <v>0</v>
      </c>
      <c r="G10" s="71"/>
      <c r="H10" s="72"/>
      <c r="I10" s="214">
        <f>I9-F10</f>
        <v>50</v>
      </c>
      <c r="J10" s="74">
        <f>J9-C10</f>
        <v>5</v>
      </c>
      <c r="K10" s="61">
        <f t="shared" ref="K10:K68" si="2">H10*F10</f>
        <v>0</v>
      </c>
      <c r="N10" s="139">
        <v>4.54</v>
      </c>
      <c r="O10" s="15"/>
      <c r="P10" s="70"/>
      <c r="Q10" s="220"/>
      <c r="R10" s="70">
        <f t="shared" si="1"/>
        <v>0</v>
      </c>
      <c r="S10" s="71"/>
      <c r="T10" s="72"/>
      <c r="U10" s="214">
        <f>U9-R10</f>
        <v>50</v>
      </c>
      <c r="V10" s="74">
        <f>V9-O10</f>
        <v>5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4.54</v>
      </c>
      <c r="C11" s="15"/>
      <c r="D11" s="70"/>
      <c r="E11" s="220"/>
      <c r="F11" s="70">
        <f t="shared" si="0"/>
        <v>0</v>
      </c>
      <c r="G11" s="286"/>
      <c r="H11" s="287"/>
      <c r="I11" s="302">
        <f t="shared" ref="I11:I68" si="4">I10-F11</f>
        <v>50</v>
      </c>
      <c r="J11" s="263">
        <f t="shared" ref="J11:J68" si="5">J10-C11</f>
        <v>5</v>
      </c>
      <c r="K11" s="61">
        <f t="shared" si="2"/>
        <v>0</v>
      </c>
      <c r="M11" s="56" t="s">
        <v>32</v>
      </c>
      <c r="N11" s="139">
        <v>4.54</v>
      </c>
      <c r="O11" s="15"/>
      <c r="P11" s="70"/>
      <c r="Q11" s="220"/>
      <c r="R11" s="70">
        <f t="shared" si="1"/>
        <v>0</v>
      </c>
      <c r="S11" s="286"/>
      <c r="T11" s="287"/>
      <c r="U11" s="302">
        <f t="shared" ref="U11:U68" si="6">U10-R11</f>
        <v>50</v>
      </c>
      <c r="V11" s="263">
        <f t="shared" ref="V11:V68" si="7">V10-O11</f>
        <v>5</v>
      </c>
      <c r="W11" s="61">
        <f t="shared" si="3"/>
        <v>0</v>
      </c>
    </row>
    <row r="12" spans="1:23" x14ac:dyDescent="0.25">
      <c r="A12" s="86"/>
      <c r="B12" s="139">
        <v>4.54</v>
      </c>
      <c r="C12" s="15"/>
      <c r="D12" s="70"/>
      <c r="E12" s="220"/>
      <c r="F12" s="70">
        <f t="shared" si="0"/>
        <v>0</v>
      </c>
      <c r="G12" s="286"/>
      <c r="H12" s="287"/>
      <c r="I12" s="302">
        <f t="shared" si="4"/>
        <v>50</v>
      </c>
      <c r="J12" s="263">
        <f t="shared" si="5"/>
        <v>5</v>
      </c>
      <c r="K12" s="61">
        <f t="shared" si="2"/>
        <v>0</v>
      </c>
      <c r="M12" s="86"/>
      <c r="N12" s="139">
        <v>4.54</v>
      </c>
      <c r="O12" s="15"/>
      <c r="P12" s="70"/>
      <c r="Q12" s="220"/>
      <c r="R12" s="70">
        <f t="shared" si="1"/>
        <v>0</v>
      </c>
      <c r="S12" s="286"/>
      <c r="T12" s="287"/>
      <c r="U12" s="302">
        <f t="shared" si="6"/>
        <v>50</v>
      </c>
      <c r="V12" s="263">
        <f t="shared" si="7"/>
        <v>5</v>
      </c>
      <c r="W12" s="61">
        <f t="shared" si="3"/>
        <v>0</v>
      </c>
    </row>
    <row r="13" spans="1:23" x14ac:dyDescent="0.25">
      <c r="B13" s="139">
        <v>4.54</v>
      </c>
      <c r="C13" s="15"/>
      <c r="D13" s="70"/>
      <c r="E13" s="220"/>
      <c r="F13" s="70">
        <f t="shared" si="0"/>
        <v>0</v>
      </c>
      <c r="G13" s="286"/>
      <c r="H13" s="287"/>
      <c r="I13" s="302">
        <f t="shared" si="4"/>
        <v>50</v>
      </c>
      <c r="J13" s="263">
        <f t="shared" si="5"/>
        <v>5</v>
      </c>
      <c r="K13" s="61">
        <f t="shared" si="2"/>
        <v>0</v>
      </c>
      <c r="N13" s="139">
        <v>4.54</v>
      </c>
      <c r="O13" s="15"/>
      <c r="P13" s="70"/>
      <c r="Q13" s="220"/>
      <c r="R13" s="70">
        <f t="shared" si="1"/>
        <v>0</v>
      </c>
      <c r="S13" s="286"/>
      <c r="T13" s="287"/>
      <c r="U13" s="302">
        <f t="shared" si="6"/>
        <v>50</v>
      </c>
      <c r="V13" s="263">
        <f t="shared" si="7"/>
        <v>5</v>
      </c>
      <c r="W13" s="61">
        <f t="shared" si="3"/>
        <v>0</v>
      </c>
    </row>
    <row r="14" spans="1:23" x14ac:dyDescent="0.25">
      <c r="A14" s="56" t="s">
        <v>33</v>
      </c>
      <c r="B14" s="139">
        <v>4.54</v>
      </c>
      <c r="C14" s="15"/>
      <c r="D14" s="70"/>
      <c r="E14" s="220"/>
      <c r="F14" s="70">
        <f t="shared" si="0"/>
        <v>0</v>
      </c>
      <c r="G14" s="286"/>
      <c r="H14" s="287"/>
      <c r="I14" s="302">
        <f t="shared" si="4"/>
        <v>50</v>
      </c>
      <c r="J14" s="263">
        <f t="shared" si="5"/>
        <v>5</v>
      </c>
      <c r="K14" s="61">
        <f t="shared" si="2"/>
        <v>0</v>
      </c>
      <c r="M14" s="56" t="s">
        <v>33</v>
      </c>
      <c r="N14" s="139">
        <v>4.54</v>
      </c>
      <c r="O14" s="15"/>
      <c r="P14" s="70"/>
      <c r="Q14" s="220"/>
      <c r="R14" s="70">
        <f t="shared" si="1"/>
        <v>0</v>
      </c>
      <c r="S14" s="286"/>
      <c r="T14" s="287"/>
      <c r="U14" s="302">
        <f t="shared" si="6"/>
        <v>50</v>
      </c>
      <c r="V14" s="263">
        <f t="shared" si="7"/>
        <v>5</v>
      </c>
      <c r="W14" s="61">
        <f t="shared" si="3"/>
        <v>0</v>
      </c>
    </row>
    <row r="15" spans="1:23" x14ac:dyDescent="0.25">
      <c r="B15" s="139">
        <v>4.54</v>
      </c>
      <c r="C15" s="15"/>
      <c r="D15" s="70"/>
      <c r="E15" s="140"/>
      <c r="F15" s="70">
        <f t="shared" si="0"/>
        <v>0</v>
      </c>
      <c r="G15" s="286"/>
      <c r="H15" s="287"/>
      <c r="I15" s="302">
        <f t="shared" si="4"/>
        <v>50</v>
      </c>
      <c r="J15" s="263">
        <f t="shared" si="5"/>
        <v>5</v>
      </c>
      <c r="K15" s="61">
        <f t="shared" si="2"/>
        <v>0</v>
      </c>
      <c r="N15" s="139">
        <v>4.54</v>
      </c>
      <c r="O15" s="15"/>
      <c r="P15" s="70"/>
      <c r="Q15" s="140"/>
      <c r="R15" s="70">
        <f t="shared" si="1"/>
        <v>0</v>
      </c>
      <c r="S15" s="286"/>
      <c r="T15" s="287"/>
      <c r="U15" s="302">
        <f t="shared" si="6"/>
        <v>50</v>
      </c>
      <c r="V15" s="263">
        <f t="shared" si="7"/>
        <v>5</v>
      </c>
      <c r="W15" s="61">
        <f t="shared" si="3"/>
        <v>0</v>
      </c>
    </row>
    <row r="16" spans="1:23" x14ac:dyDescent="0.25">
      <c r="B16" s="139">
        <v>4.54</v>
      </c>
      <c r="C16" s="15"/>
      <c r="D16" s="70"/>
      <c r="E16" s="220"/>
      <c r="F16" s="70">
        <f t="shared" si="0"/>
        <v>0</v>
      </c>
      <c r="G16" s="286"/>
      <c r="H16" s="287"/>
      <c r="I16" s="302">
        <f t="shared" si="4"/>
        <v>50</v>
      </c>
      <c r="J16" s="263">
        <f t="shared" si="5"/>
        <v>5</v>
      </c>
      <c r="K16" s="61">
        <f t="shared" si="2"/>
        <v>0</v>
      </c>
      <c r="N16" s="139">
        <v>4.54</v>
      </c>
      <c r="O16" s="15"/>
      <c r="P16" s="70"/>
      <c r="Q16" s="220"/>
      <c r="R16" s="70">
        <f t="shared" si="1"/>
        <v>0</v>
      </c>
      <c r="S16" s="286"/>
      <c r="T16" s="287"/>
      <c r="U16" s="302">
        <f t="shared" si="6"/>
        <v>50</v>
      </c>
      <c r="V16" s="263">
        <f t="shared" si="7"/>
        <v>5</v>
      </c>
      <c r="W16" s="61">
        <f t="shared" si="3"/>
        <v>0</v>
      </c>
    </row>
    <row r="17" spans="2:23" x14ac:dyDescent="0.25">
      <c r="B17" s="139">
        <v>4.54</v>
      </c>
      <c r="C17" s="15"/>
      <c r="D17" s="70"/>
      <c r="E17" s="220"/>
      <c r="F17" s="70">
        <f t="shared" si="0"/>
        <v>0</v>
      </c>
      <c r="G17" s="286"/>
      <c r="H17" s="287"/>
      <c r="I17" s="302">
        <f t="shared" si="4"/>
        <v>50</v>
      </c>
      <c r="J17" s="263">
        <f t="shared" si="5"/>
        <v>5</v>
      </c>
      <c r="K17" s="61">
        <f t="shared" si="2"/>
        <v>0</v>
      </c>
      <c r="N17" s="139">
        <v>4.54</v>
      </c>
      <c r="O17" s="15"/>
      <c r="P17" s="70"/>
      <c r="Q17" s="220"/>
      <c r="R17" s="70">
        <f t="shared" si="1"/>
        <v>0</v>
      </c>
      <c r="S17" s="286"/>
      <c r="T17" s="287"/>
      <c r="U17" s="302">
        <f t="shared" si="6"/>
        <v>50</v>
      </c>
      <c r="V17" s="263">
        <f t="shared" si="7"/>
        <v>5</v>
      </c>
      <c r="W17" s="61">
        <f t="shared" si="3"/>
        <v>0</v>
      </c>
    </row>
    <row r="18" spans="2:23" x14ac:dyDescent="0.25">
      <c r="B18" s="139">
        <v>4.54</v>
      </c>
      <c r="C18" s="15"/>
      <c r="D18" s="70"/>
      <c r="E18" s="220"/>
      <c r="F18" s="70">
        <f t="shared" si="0"/>
        <v>0</v>
      </c>
      <c r="G18" s="286"/>
      <c r="H18" s="287"/>
      <c r="I18" s="302">
        <f t="shared" si="4"/>
        <v>50</v>
      </c>
      <c r="J18" s="263">
        <f t="shared" si="5"/>
        <v>5</v>
      </c>
      <c r="K18" s="61">
        <f t="shared" si="2"/>
        <v>0</v>
      </c>
      <c r="N18" s="139">
        <v>4.54</v>
      </c>
      <c r="O18" s="15"/>
      <c r="P18" s="70"/>
      <c r="Q18" s="220"/>
      <c r="R18" s="70">
        <f t="shared" si="1"/>
        <v>0</v>
      </c>
      <c r="S18" s="286"/>
      <c r="T18" s="287"/>
      <c r="U18" s="302">
        <f t="shared" si="6"/>
        <v>50</v>
      </c>
      <c r="V18" s="263">
        <f t="shared" si="7"/>
        <v>5</v>
      </c>
      <c r="W18" s="61">
        <f t="shared" si="3"/>
        <v>0</v>
      </c>
    </row>
    <row r="19" spans="2:23" x14ac:dyDescent="0.25">
      <c r="B19" s="139">
        <v>4.54</v>
      </c>
      <c r="C19" s="15"/>
      <c r="D19" s="70"/>
      <c r="E19" s="220"/>
      <c r="F19" s="70">
        <f t="shared" si="0"/>
        <v>0</v>
      </c>
      <c r="G19" s="286"/>
      <c r="H19" s="287"/>
      <c r="I19" s="302">
        <f t="shared" si="4"/>
        <v>50</v>
      </c>
      <c r="J19" s="263">
        <f t="shared" si="5"/>
        <v>5</v>
      </c>
      <c r="K19" s="61">
        <f t="shared" si="2"/>
        <v>0</v>
      </c>
      <c r="N19" s="139">
        <v>4.54</v>
      </c>
      <c r="O19" s="15"/>
      <c r="P19" s="70"/>
      <c r="Q19" s="220"/>
      <c r="R19" s="70">
        <f t="shared" si="1"/>
        <v>0</v>
      </c>
      <c r="S19" s="286"/>
      <c r="T19" s="287"/>
      <c r="U19" s="302">
        <f t="shared" si="6"/>
        <v>50</v>
      </c>
      <c r="V19" s="263">
        <f t="shared" si="7"/>
        <v>5</v>
      </c>
      <c r="W19" s="61">
        <f t="shared" si="3"/>
        <v>0</v>
      </c>
    </row>
    <row r="20" spans="2:23" x14ac:dyDescent="0.25">
      <c r="B20" s="139">
        <v>4.54</v>
      </c>
      <c r="C20" s="15"/>
      <c r="D20" s="70"/>
      <c r="E20" s="220"/>
      <c r="F20" s="70">
        <f t="shared" si="0"/>
        <v>0</v>
      </c>
      <c r="G20" s="71"/>
      <c r="H20" s="72"/>
      <c r="I20" s="214">
        <f t="shared" si="4"/>
        <v>50</v>
      </c>
      <c r="J20" s="74">
        <f t="shared" si="5"/>
        <v>5</v>
      </c>
      <c r="K20" s="61">
        <f t="shared" si="2"/>
        <v>0</v>
      </c>
      <c r="N20" s="139">
        <v>4.54</v>
      </c>
      <c r="O20" s="15"/>
      <c r="P20" s="70"/>
      <c r="Q20" s="220"/>
      <c r="R20" s="70">
        <f t="shared" si="1"/>
        <v>0</v>
      </c>
      <c r="S20" s="71"/>
      <c r="T20" s="72"/>
      <c r="U20" s="214">
        <f t="shared" si="6"/>
        <v>50</v>
      </c>
      <c r="V20" s="74">
        <f t="shared" si="7"/>
        <v>5</v>
      </c>
      <c r="W20" s="61">
        <f t="shared" si="3"/>
        <v>0</v>
      </c>
    </row>
    <row r="21" spans="2:23" x14ac:dyDescent="0.25">
      <c r="B21" s="139">
        <v>4.54</v>
      </c>
      <c r="C21" s="15"/>
      <c r="D21" s="70"/>
      <c r="E21" s="220"/>
      <c r="F21" s="70">
        <f t="shared" si="0"/>
        <v>0</v>
      </c>
      <c r="G21" s="71"/>
      <c r="H21" s="72"/>
      <c r="I21" s="214">
        <f t="shared" si="4"/>
        <v>50</v>
      </c>
      <c r="J21" s="74">
        <f t="shared" si="5"/>
        <v>5</v>
      </c>
      <c r="K21" s="61">
        <f t="shared" si="2"/>
        <v>0</v>
      </c>
      <c r="N21" s="139">
        <v>4.54</v>
      </c>
      <c r="O21" s="15"/>
      <c r="P21" s="70"/>
      <c r="Q21" s="220"/>
      <c r="R21" s="70">
        <f t="shared" si="1"/>
        <v>0</v>
      </c>
      <c r="S21" s="71"/>
      <c r="T21" s="72"/>
      <c r="U21" s="214">
        <f t="shared" si="6"/>
        <v>50</v>
      </c>
      <c r="V21" s="74">
        <f t="shared" si="7"/>
        <v>5</v>
      </c>
      <c r="W21" s="61">
        <f t="shared" si="3"/>
        <v>0</v>
      </c>
    </row>
    <row r="22" spans="2:23" x14ac:dyDescent="0.25">
      <c r="B22" s="139">
        <v>4.54</v>
      </c>
      <c r="C22" s="15"/>
      <c r="D22" s="70"/>
      <c r="E22" s="220"/>
      <c r="F22" s="70">
        <f t="shared" si="0"/>
        <v>0</v>
      </c>
      <c r="G22" s="71"/>
      <c r="H22" s="72"/>
      <c r="I22" s="214">
        <f t="shared" si="4"/>
        <v>50</v>
      </c>
      <c r="J22" s="74">
        <f t="shared" si="5"/>
        <v>5</v>
      </c>
      <c r="K22" s="61">
        <f t="shared" si="2"/>
        <v>0</v>
      </c>
      <c r="N22" s="139">
        <v>4.54</v>
      </c>
      <c r="O22" s="15"/>
      <c r="P22" s="70"/>
      <c r="Q22" s="220"/>
      <c r="R22" s="70">
        <f t="shared" si="1"/>
        <v>0</v>
      </c>
      <c r="S22" s="71"/>
      <c r="T22" s="72"/>
      <c r="U22" s="214">
        <f t="shared" si="6"/>
        <v>50</v>
      </c>
      <c r="V22" s="74">
        <f t="shared" si="7"/>
        <v>5</v>
      </c>
      <c r="W22" s="61">
        <f t="shared" si="3"/>
        <v>0</v>
      </c>
    </row>
    <row r="23" spans="2:23" x14ac:dyDescent="0.25">
      <c r="B23" s="139">
        <v>4.54</v>
      </c>
      <c r="C23" s="15"/>
      <c r="D23" s="70"/>
      <c r="E23" s="220"/>
      <c r="F23" s="70">
        <f t="shared" si="0"/>
        <v>0</v>
      </c>
      <c r="G23" s="71"/>
      <c r="H23" s="72"/>
      <c r="I23" s="214">
        <f t="shared" si="4"/>
        <v>50</v>
      </c>
      <c r="J23" s="74">
        <f t="shared" si="5"/>
        <v>5</v>
      </c>
      <c r="K23" s="61">
        <f t="shared" si="2"/>
        <v>0</v>
      </c>
      <c r="N23" s="139">
        <v>4.54</v>
      </c>
      <c r="O23" s="15"/>
      <c r="P23" s="70"/>
      <c r="Q23" s="220"/>
      <c r="R23" s="70">
        <f t="shared" si="1"/>
        <v>0</v>
      </c>
      <c r="S23" s="71"/>
      <c r="T23" s="72"/>
      <c r="U23" s="214">
        <f t="shared" si="6"/>
        <v>50</v>
      </c>
      <c r="V23" s="74">
        <f t="shared" si="7"/>
        <v>5</v>
      </c>
      <c r="W23" s="61">
        <f t="shared" si="3"/>
        <v>0</v>
      </c>
    </row>
    <row r="24" spans="2:23" x14ac:dyDescent="0.25">
      <c r="B24" s="139">
        <v>4.54</v>
      </c>
      <c r="C24" s="15"/>
      <c r="D24" s="70"/>
      <c r="E24" s="220"/>
      <c r="F24" s="70">
        <f t="shared" si="0"/>
        <v>0</v>
      </c>
      <c r="G24" s="71"/>
      <c r="H24" s="72"/>
      <c r="I24" s="214">
        <f t="shared" si="4"/>
        <v>50</v>
      </c>
      <c r="J24" s="74">
        <f t="shared" si="5"/>
        <v>5</v>
      </c>
      <c r="K24" s="61">
        <f t="shared" si="2"/>
        <v>0</v>
      </c>
      <c r="N24" s="139">
        <v>4.54</v>
      </c>
      <c r="O24" s="15"/>
      <c r="P24" s="70"/>
      <c r="Q24" s="220"/>
      <c r="R24" s="70">
        <f t="shared" si="1"/>
        <v>0</v>
      </c>
      <c r="S24" s="71"/>
      <c r="T24" s="72"/>
      <c r="U24" s="214">
        <f t="shared" si="6"/>
        <v>50</v>
      </c>
      <c r="V24" s="74">
        <f t="shared" si="7"/>
        <v>5</v>
      </c>
      <c r="W24" s="61">
        <f t="shared" si="3"/>
        <v>0</v>
      </c>
    </row>
    <row r="25" spans="2:23" x14ac:dyDescent="0.25">
      <c r="B25" s="139">
        <v>4.54</v>
      </c>
      <c r="C25" s="15"/>
      <c r="D25" s="70"/>
      <c r="E25" s="220"/>
      <c r="F25" s="70">
        <f t="shared" si="0"/>
        <v>0</v>
      </c>
      <c r="G25" s="71"/>
      <c r="H25" s="72"/>
      <c r="I25" s="214">
        <f t="shared" si="4"/>
        <v>50</v>
      </c>
      <c r="J25" s="74">
        <f t="shared" si="5"/>
        <v>5</v>
      </c>
      <c r="K25" s="61">
        <f t="shared" si="2"/>
        <v>0</v>
      </c>
      <c r="N25" s="139">
        <v>4.54</v>
      </c>
      <c r="O25" s="15"/>
      <c r="P25" s="70"/>
      <c r="Q25" s="220"/>
      <c r="R25" s="70">
        <f t="shared" si="1"/>
        <v>0</v>
      </c>
      <c r="S25" s="71"/>
      <c r="T25" s="72"/>
      <c r="U25" s="214">
        <f t="shared" si="6"/>
        <v>50</v>
      </c>
      <c r="V25" s="74">
        <f t="shared" si="7"/>
        <v>5</v>
      </c>
      <c r="W25" s="61">
        <f t="shared" si="3"/>
        <v>0</v>
      </c>
    </row>
    <row r="26" spans="2:23" x14ac:dyDescent="0.25">
      <c r="B26" s="139">
        <v>4.54</v>
      </c>
      <c r="C26" s="15"/>
      <c r="D26" s="70"/>
      <c r="E26" s="220"/>
      <c r="F26" s="70">
        <f t="shared" si="0"/>
        <v>0</v>
      </c>
      <c r="G26" s="71"/>
      <c r="H26" s="72"/>
      <c r="I26" s="214">
        <f t="shared" si="4"/>
        <v>50</v>
      </c>
      <c r="J26" s="74">
        <f t="shared" si="5"/>
        <v>5</v>
      </c>
      <c r="K26" s="61">
        <f t="shared" si="2"/>
        <v>0</v>
      </c>
      <c r="N26" s="139">
        <v>4.54</v>
      </c>
      <c r="O26" s="15"/>
      <c r="P26" s="70"/>
      <c r="Q26" s="220"/>
      <c r="R26" s="70">
        <f t="shared" si="1"/>
        <v>0</v>
      </c>
      <c r="S26" s="71"/>
      <c r="T26" s="72"/>
      <c r="U26" s="214">
        <f t="shared" si="6"/>
        <v>50</v>
      </c>
      <c r="V26" s="74">
        <f t="shared" si="7"/>
        <v>5</v>
      </c>
      <c r="W26" s="61">
        <f t="shared" si="3"/>
        <v>0</v>
      </c>
    </row>
    <row r="27" spans="2:23" x14ac:dyDescent="0.25">
      <c r="B27" s="139">
        <v>4.54</v>
      </c>
      <c r="C27" s="15"/>
      <c r="D27" s="70"/>
      <c r="E27" s="220"/>
      <c r="F27" s="70">
        <f t="shared" si="0"/>
        <v>0</v>
      </c>
      <c r="G27" s="71"/>
      <c r="H27" s="72"/>
      <c r="I27" s="214">
        <f t="shared" si="4"/>
        <v>50</v>
      </c>
      <c r="J27" s="74">
        <f t="shared" si="5"/>
        <v>5</v>
      </c>
      <c r="K27" s="61">
        <f t="shared" si="2"/>
        <v>0</v>
      </c>
      <c r="N27" s="139">
        <v>4.54</v>
      </c>
      <c r="O27" s="15"/>
      <c r="P27" s="70"/>
      <c r="Q27" s="220"/>
      <c r="R27" s="70">
        <f t="shared" si="1"/>
        <v>0</v>
      </c>
      <c r="S27" s="71"/>
      <c r="T27" s="72"/>
      <c r="U27" s="214">
        <f t="shared" si="6"/>
        <v>50</v>
      </c>
      <c r="V27" s="74">
        <f t="shared" si="7"/>
        <v>5</v>
      </c>
      <c r="W27" s="61">
        <f t="shared" si="3"/>
        <v>0</v>
      </c>
    </row>
    <row r="28" spans="2:23" x14ac:dyDescent="0.25">
      <c r="B28" s="139">
        <v>4.54</v>
      </c>
      <c r="C28" s="15"/>
      <c r="D28" s="1018">
        <f t="shared" ref="D28:D69" si="8">C28*B28</f>
        <v>0</v>
      </c>
      <c r="E28" s="1020"/>
      <c r="F28" s="1018">
        <f t="shared" si="0"/>
        <v>0</v>
      </c>
      <c r="G28" s="1019"/>
      <c r="H28" s="217"/>
      <c r="I28" s="214">
        <f t="shared" si="4"/>
        <v>50</v>
      </c>
      <c r="J28" s="74">
        <f t="shared" si="5"/>
        <v>5</v>
      </c>
      <c r="K28" s="61">
        <f t="shared" si="2"/>
        <v>0</v>
      </c>
      <c r="N28" s="139">
        <v>4.54</v>
      </c>
      <c r="O28" s="15"/>
      <c r="P28" s="1018">
        <f t="shared" ref="P28:P69" si="9">O28*N28</f>
        <v>0</v>
      </c>
      <c r="Q28" s="1020"/>
      <c r="R28" s="1018">
        <f t="shared" si="1"/>
        <v>0</v>
      </c>
      <c r="S28" s="1019"/>
      <c r="T28" s="217"/>
      <c r="U28" s="214">
        <f t="shared" si="6"/>
        <v>50</v>
      </c>
      <c r="V28" s="74">
        <f t="shared" si="7"/>
        <v>5</v>
      </c>
      <c r="W28" s="61">
        <f t="shared" si="3"/>
        <v>0</v>
      </c>
    </row>
    <row r="29" spans="2:23" x14ac:dyDescent="0.25">
      <c r="B29" s="139">
        <v>4.54</v>
      </c>
      <c r="C29" s="15"/>
      <c r="D29" s="1018">
        <f t="shared" si="8"/>
        <v>0</v>
      </c>
      <c r="E29" s="1020"/>
      <c r="F29" s="1018">
        <f t="shared" si="0"/>
        <v>0</v>
      </c>
      <c r="G29" s="1019"/>
      <c r="H29" s="217"/>
      <c r="I29" s="214">
        <f t="shared" si="4"/>
        <v>50</v>
      </c>
      <c r="J29" s="74">
        <f t="shared" si="5"/>
        <v>5</v>
      </c>
      <c r="K29" s="61">
        <f t="shared" si="2"/>
        <v>0</v>
      </c>
      <c r="N29" s="139">
        <v>4.54</v>
      </c>
      <c r="O29" s="15"/>
      <c r="P29" s="1018">
        <f t="shared" si="9"/>
        <v>0</v>
      </c>
      <c r="Q29" s="1020"/>
      <c r="R29" s="1018">
        <f t="shared" si="1"/>
        <v>0</v>
      </c>
      <c r="S29" s="1019"/>
      <c r="T29" s="217"/>
      <c r="U29" s="214">
        <f t="shared" si="6"/>
        <v>50</v>
      </c>
      <c r="V29" s="74">
        <f t="shared" si="7"/>
        <v>5</v>
      </c>
      <c r="W29" s="61">
        <f t="shared" si="3"/>
        <v>0</v>
      </c>
    </row>
    <row r="30" spans="2:23" x14ac:dyDescent="0.25">
      <c r="B30" s="139">
        <v>4.54</v>
      </c>
      <c r="C30" s="15"/>
      <c r="D30" s="1018">
        <f t="shared" si="8"/>
        <v>0</v>
      </c>
      <c r="E30" s="1020"/>
      <c r="F30" s="1018">
        <f t="shared" si="0"/>
        <v>0</v>
      </c>
      <c r="G30" s="1019"/>
      <c r="H30" s="217"/>
      <c r="I30" s="214">
        <f t="shared" si="4"/>
        <v>50</v>
      </c>
      <c r="J30" s="74">
        <f t="shared" si="5"/>
        <v>5</v>
      </c>
      <c r="K30" s="61">
        <f t="shared" si="2"/>
        <v>0</v>
      </c>
      <c r="N30" s="139">
        <v>4.54</v>
      </c>
      <c r="O30" s="15"/>
      <c r="P30" s="1018">
        <f t="shared" si="9"/>
        <v>0</v>
      </c>
      <c r="Q30" s="1020"/>
      <c r="R30" s="1018">
        <f t="shared" si="1"/>
        <v>0</v>
      </c>
      <c r="S30" s="1019"/>
      <c r="T30" s="217"/>
      <c r="U30" s="214">
        <f t="shared" si="6"/>
        <v>50</v>
      </c>
      <c r="V30" s="74">
        <f t="shared" si="7"/>
        <v>5</v>
      </c>
      <c r="W30" s="61">
        <f t="shared" si="3"/>
        <v>0</v>
      </c>
    </row>
    <row r="31" spans="2:23" x14ac:dyDescent="0.25">
      <c r="B31" s="139">
        <v>4.54</v>
      </c>
      <c r="C31" s="15"/>
      <c r="D31" s="1018">
        <f t="shared" si="8"/>
        <v>0</v>
      </c>
      <c r="E31" s="1020"/>
      <c r="F31" s="1018">
        <f t="shared" si="0"/>
        <v>0</v>
      </c>
      <c r="G31" s="1019"/>
      <c r="H31" s="217"/>
      <c r="I31" s="214">
        <f t="shared" si="4"/>
        <v>50</v>
      </c>
      <c r="J31" s="74">
        <f t="shared" si="5"/>
        <v>5</v>
      </c>
      <c r="K31" s="61">
        <f t="shared" si="2"/>
        <v>0</v>
      </c>
      <c r="N31" s="139">
        <v>4.54</v>
      </c>
      <c r="O31" s="15"/>
      <c r="P31" s="1018">
        <f t="shared" si="9"/>
        <v>0</v>
      </c>
      <c r="Q31" s="1020"/>
      <c r="R31" s="1018">
        <f t="shared" si="1"/>
        <v>0</v>
      </c>
      <c r="S31" s="1019"/>
      <c r="T31" s="217"/>
      <c r="U31" s="214">
        <f t="shared" si="6"/>
        <v>50</v>
      </c>
      <c r="V31" s="74">
        <f t="shared" si="7"/>
        <v>5</v>
      </c>
      <c r="W31" s="61">
        <f t="shared" si="3"/>
        <v>0</v>
      </c>
    </row>
    <row r="32" spans="2:23" x14ac:dyDescent="0.25">
      <c r="B32" s="139">
        <v>4.54</v>
      </c>
      <c r="C32" s="15"/>
      <c r="D32" s="1018">
        <f t="shared" si="8"/>
        <v>0</v>
      </c>
      <c r="E32" s="1020"/>
      <c r="F32" s="1018">
        <f>D32</f>
        <v>0</v>
      </c>
      <c r="G32" s="1019"/>
      <c r="H32" s="217"/>
      <c r="I32" s="214">
        <f t="shared" si="4"/>
        <v>50</v>
      </c>
      <c r="J32" s="74">
        <f t="shared" si="5"/>
        <v>5</v>
      </c>
      <c r="K32" s="61">
        <f t="shared" si="2"/>
        <v>0</v>
      </c>
      <c r="N32" s="139">
        <v>4.54</v>
      </c>
      <c r="O32" s="15"/>
      <c r="P32" s="1018">
        <f t="shared" si="9"/>
        <v>0</v>
      </c>
      <c r="Q32" s="1020"/>
      <c r="R32" s="1018">
        <f>P32</f>
        <v>0</v>
      </c>
      <c r="S32" s="1019"/>
      <c r="T32" s="217"/>
      <c r="U32" s="214">
        <f t="shared" si="6"/>
        <v>50</v>
      </c>
      <c r="V32" s="74">
        <f t="shared" si="7"/>
        <v>5</v>
      </c>
      <c r="W32" s="61">
        <f t="shared" si="3"/>
        <v>0</v>
      </c>
    </row>
    <row r="33" spans="1:23" x14ac:dyDescent="0.25">
      <c r="B33" s="139">
        <v>4.54</v>
      </c>
      <c r="C33" s="15"/>
      <c r="D33" s="1018">
        <f t="shared" si="8"/>
        <v>0</v>
      </c>
      <c r="E33" s="1021"/>
      <c r="F33" s="1018">
        <f>D33</f>
        <v>0</v>
      </c>
      <c r="G33" s="1019"/>
      <c r="H33" s="217"/>
      <c r="I33" s="214">
        <f t="shared" si="4"/>
        <v>50</v>
      </c>
      <c r="J33" s="74">
        <f t="shared" si="5"/>
        <v>5</v>
      </c>
      <c r="K33" s="61">
        <f t="shared" si="2"/>
        <v>0</v>
      </c>
      <c r="N33" s="139">
        <v>4.54</v>
      </c>
      <c r="O33" s="15"/>
      <c r="P33" s="1018">
        <f t="shared" si="9"/>
        <v>0</v>
      </c>
      <c r="Q33" s="1021"/>
      <c r="R33" s="1018">
        <f>P33</f>
        <v>0</v>
      </c>
      <c r="S33" s="1019"/>
      <c r="T33" s="217"/>
      <c r="U33" s="214">
        <f t="shared" si="6"/>
        <v>50</v>
      </c>
      <c r="V33" s="74">
        <f t="shared" si="7"/>
        <v>5</v>
      </c>
      <c r="W33" s="61">
        <f t="shared" si="3"/>
        <v>0</v>
      </c>
    </row>
    <row r="34" spans="1:23" x14ac:dyDescent="0.25">
      <c r="B34" s="139">
        <v>4.54</v>
      </c>
      <c r="C34" s="15"/>
      <c r="D34" s="1018">
        <f t="shared" si="8"/>
        <v>0</v>
      </c>
      <c r="E34" s="1022"/>
      <c r="F34" s="1018">
        <f t="shared" ref="F34:F69" si="10">D34</f>
        <v>0</v>
      </c>
      <c r="G34" s="1019"/>
      <c r="H34" s="217"/>
      <c r="I34" s="214">
        <f t="shared" si="4"/>
        <v>50</v>
      </c>
      <c r="J34" s="74">
        <f t="shared" si="5"/>
        <v>5</v>
      </c>
      <c r="K34" s="61">
        <f t="shared" si="2"/>
        <v>0</v>
      </c>
      <c r="N34" s="139">
        <v>4.54</v>
      </c>
      <c r="O34" s="15"/>
      <c r="P34" s="1018">
        <f t="shared" si="9"/>
        <v>0</v>
      </c>
      <c r="Q34" s="1022"/>
      <c r="R34" s="1018">
        <f t="shared" ref="R34:R69" si="11">P34</f>
        <v>0</v>
      </c>
      <c r="S34" s="1019"/>
      <c r="T34" s="217"/>
      <c r="U34" s="214">
        <f t="shared" si="6"/>
        <v>50</v>
      </c>
      <c r="V34" s="74">
        <f t="shared" si="7"/>
        <v>5</v>
      </c>
      <c r="W34" s="61">
        <f t="shared" si="3"/>
        <v>0</v>
      </c>
    </row>
    <row r="35" spans="1:23" x14ac:dyDescent="0.25">
      <c r="B35" s="139">
        <v>4.54</v>
      </c>
      <c r="C35" s="15"/>
      <c r="D35" s="1018">
        <f t="shared" si="8"/>
        <v>0</v>
      </c>
      <c r="E35" s="1022"/>
      <c r="F35" s="1018">
        <f t="shared" si="10"/>
        <v>0</v>
      </c>
      <c r="G35" s="1019"/>
      <c r="H35" s="217"/>
      <c r="I35" s="214">
        <f t="shared" si="4"/>
        <v>50</v>
      </c>
      <c r="J35" s="74">
        <f t="shared" si="5"/>
        <v>5</v>
      </c>
      <c r="K35" s="61">
        <f t="shared" si="2"/>
        <v>0</v>
      </c>
      <c r="N35" s="139">
        <v>4.54</v>
      </c>
      <c r="O35" s="15"/>
      <c r="P35" s="1018">
        <f t="shared" si="9"/>
        <v>0</v>
      </c>
      <c r="Q35" s="1022"/>
      <c r="R35" s="1018">
        <f t="shared" si="11"/>
        <v>0</v>
      </c>
      <c r="S35" s="1019"/>
      <c r="T35" s="217"/>
      <c r="U35" s="214">
        <f t="shared" si="6"/>
        <v>50</v>
      </c>
      <c r="V35" s="74">
        <f t="shared" si="7"/>
        <v>5</v>
      </c>
      <c r="W35" s="61">
        <f t="shared" si="3"/>
        <v>0</v>
      </c>
    </row>
    <row r="36" spans="1:23" x14ac:dyDescent="0.25">
      <c r="A36" s="76"/>
      <c r="B36" s="139">
        <v>4.54</v>
      </c>
      <c r="C36" s="15"/>
      <c r="D36" s="1018">
        <f t="shared" si="8"/>
        <v>0</v>
      </c>
      <c r="E36" s="1022"/>
      <c r="F36" s="1018">
        <f t="shared" si="10"/>
        <v>0</v>
      </c>
      <c r="G36" s="1019"/>
      <c r="H36" s="217"/>
      <c r="I36" s="214">
        <f t="shared" si="4"/>
        <v>50</v>
      </c>
      <c r="J36" s="74">
        <f t="shared" si="5"/>
        <v>5</v>
      </c>
      <c r="K36" s="61">
        <f t="shared" si="2"/>
        <v>0</v>
      </c>
      <c r="M36" s="76"/>
      <c r="N36" s="139">
        <v>4.54</v>
      </c>
      <c r="O36" s="15"/>
      <c r="P36" s="1018">
        <f t="shared" si="9"/>
        <v>0</v>
      </c>
      <c r="Q36" s="1022"/>
      <c r="R36" s="1018">
        <f t="shared" si="11"/>
        <v>0</v>
      </c>
      <c r="S36" s="1019"/>
      <c r="T36" s="217"/>
      <c r="U36" s="214">
        <f t="shared" si="6"/>
        <v>50</v>
      </c>
      <c r="V36" s="74">
        <f t="shared" si="7"/>
        <v>5</v>
      </c>
      <c r="W36" s="61">
        <f t="shared" si="3"/>
        <v>0</v>
      </c>
    </row>
    <row r="37" spans="1:23" x14ac:dyDescent="0.25">
      <c r="B37" s="139">
        <v>4.54</v>
      </c>
      <c r="C37" s="15"/>
      <c r="D37" s="1018">
        <f t="shared" si="8"/>
        <v>0</v>
      </c>
      <c r="E37" s="1022"/>
      <c r="F37" s="1018">
        <f t="shared" si="10"/>
        <v>0</v>
      </c>
      <c r="G37" s="1019"/>
      <c r="H37" s="217"/>
      <c r="I37" s="214">
        <f t="shared" si="4"/>
        <v>50</v>
      </c>
      <c r="J37" s="74">
        <f t="shared" si="5"/>
        <v>5</v>
      </c>
      <c r="K37" s="61">
        <f t="shared" si="2"/>
        <v>0</v>
      </c>
      <c r="N37" s="139">
        <v>4.54</v>
      </c>
      <c r="O37" s="15"/>
      <c r="P37" s="1018">
        <f t="shared" si="9"/>
        <v>0</v>
      </c>
      <c r="Q37" s="1022"/>
      <c r="R37" s="1018">
        <f t="shared" si="11"/>
        <v>0</v>
      </c>
      <c r="S37" s="1019"/>
      <c r="T37" s="217"/>
      <c r="U37" s="214">
        <f t="shared" si="6"/>
        <v>50</v>
      </c>
      <c r="V37" s="74">
        <f t="shared" si="7"/>
        <v>5</v>
      </c>
      <c r="W37" s="61">
        <f t="shared" si="3"/>
        <v>0</v>
      </c>
    </row>
    <row r="38" spans="1:23" x14ac:dyDescent="0.25">
      <c r="B38" s="139">
        <v>4.54</v>
      </c>
      <c r="C38" s="15"/>
      <c r="D38" s="1018">
        <f t="shared" si="8"/>
        <v>0</v>
      </c>
      <c r="E38" s="1020"/>
      <c r="F38" s="1018">
        <f t="shared" si="10"/>
        <v>0</v>
      </c>
      <c r="G38" s="1019"/>
      <c r="H38" s="217"/>
      <c r="I38" s="214">
        <f t="shared" si="4"/>
        <v>50</v>
      </c>
      <c r="J38" s="74">
        <f t="shared" si="5"/>
        <v>5</v>
      </c>
      <c r="K38" s="61">
        <f t="shared" si="2"/>
        <v>0</v>
      </c>
      <c r="N38" s="139">
        <v>4.54</v>
      </c>
      <c r="O38" s="15"/>
      <c r="P38" s="1018">
        <f t="shared" si="9"/>
        <v>0</v>
      </c>
      <c r="Q38" s="1020"/>
      <c r="R38" s="1018">
        <f t="shared" si="11"/>
        <v>0</v>
      </c>
      <c r="S38" s="1019"/>
      <c r="T38" s="217"/>
      <c r="U38" s="214">
        <f t="shared" si="6"/>
        <v>50</v>
      </c>
      <c r="V38" s="74">
        <f t="shared" si="7"/>
        <v>5</v>
      </c>
      <c r="W38" s="61">
        <f t="shared" si="3"/>
        <v>0</v>
      </c>
    </row>
    <row r="39" spans="1:23" x14ac:dyDescent="0.25">
      <c r="B39" s="139">
        <v>4.54</v>
      </c>
      <c r="C39" s="15"/>
      <c r="D39" s="1018">
        <f t="shared" si="8"/>
        <v>0</v>
      </c>
      <c r="E39" s="1020"/>
      <c r="F39" s="1018">
        <f t="shared" si="10"/>
        <v>0</v>
      </c>
      <c r="G39" s="1019"/>
      <c r="H39" s="217"/>
      <c r="I39" s="214">
        <f t="shared" si="4"/>
        <v>50</v>
      </c>
      <c r="J39" s="74">
        <f t="shared" si="5"/>
        <v>5</v>
      </c>
      <c r="K39" s="61">
        <f t="shared" si="2"/>
        <v>0</v>
      </c>
      <c r="N39" s="139">
        <v>4.54</v>
      </c>
      <c r="O39" s="15"/>
      <c r="P39" s="1018">
        <f t="shared" si="9"/>
        <v>0</v>
      </c>
      <c r="Q39" s="1020"/>
      <c r="R39" s="1018">
        <f t="shared" si="11"/>
        <v>0</v>
      </c>
      <c r="S39" s="1019"/>
      <c r="T39" s="217"/>
      <c r="U39" s="214">
        <f t="shared" si="6"/>
        <v>50</v>
      </c>
      <c r="V39" s="74">
        <f t="shared" si="7"/>
        <v>5</v>
      </c>
      <c r="W39" s="61">
        <f t="shared" si="3"/>
        <v>0</v>
      </c>
    </row>
    <row r="40" spans="1:23" x14ac:dyDescent="0.25">
      <c r="B40" s="139">
        <v>4.54</v>
      </c>
      <c r="C40" s="15"/>
      <c r="D40" s="1018">
        <f t="shared" si="8"/>
        <v>0</v>
      </c>
      <c r="E40" s="1020"/>
      <c r="F40" s="1018">
        <f t="shared" si="10"/>
        <v>0</v>
      </c>
      <c r="G40" s="1019"/>
      <c r="H40" s="217"/>
      <c r="I40" s="214">
        <f t="shared" si="4"/>
        <v>50</v>
      </c>
      <c r="J40" s="74">
        <f t="shared" si="5"/>
        <v>5</v>
      </c>
      <c r="K40" s="61">
        <f t="shared" si="2"/>
        <v>0</v>
      </c>
      <c r="N40" s="139">
        <v>4.54</v>
      </c>
      <c r="O40" s="15"/>
      <c r="P40" s="1018">
        <f t="shared" si="9"/>
        <v>0</v>
      </c>
      <c r="Q40" s="1020"/>
      <c r="R40" s="1018">
        <f t="shared" si="11"/>
        <v>0</v>
      </c>
      <c r="S40" s="1019"/>
      <c r="T40" s="217"/>
      <c r="U40" s="214">
        <f t="shared" si="6"/>
        <v>50</v>
      </c>
      <c r="V40" s="74">
        <f t="shared" si="7"/>
        <v>5</v>
      </c>
      <c r="W40" s="61">
        <f t="shared" si="3"/>
        <v>0</v>
      </c>
    </row>
    <row r="41" spans="1:23" x14ac:dyDescent="0.25">
      <c r="B41" s="139">
        <v>4.54</v>
      </c>
      <c r="C41" s="15"/>
      <c r="D41" s="1018">
        <f t="shared" si="8"/>
        <v>0</v>
      </c>
      <c r="E41" s="1020"/>
      <c r="F41" s="1018">
        <f t="shared" si="10"/>
        <v>0</v>
      </c>
      <c r="G41" s="1019"/>
      <c r="H41" s="217"/>
      <c r="I41" s="214">
        <f t="shared" si="4"/>
        <v>50</v>
      </c>
      <c r="J41" s="74">
        <f t="shared" si="5"/>
        <v>5</v>
      </c>
      <c r="K41" s="61">
        <f t="shared" si="2"/>
        <v>0</v>
      </c>
      <c r="N41" s="139">
        <v>4.54</v>
      </c>
      <c r="O41" s="15"/>
      <c r="P41" s="1018">
        <f t="shared" si="9"/>
        <v>0</v>
      </c>
      <c r="Q41" s="1020"/>
      <c r="R41" s="1018">
        <f t="shared" si="11"/>
        <v>0</v>
      </c>
      <c r="S41" s="1019"/>
      <c r="T41" s="217"/>
      <c r="U41" s="214">
        <f t="shared" si="6"/>
        <v>50</v>
      </c>
      <c r="V41" s="74">
        <f t="shared" si="7"/>
        <v>5</v>
      </c>
      <c r="W41" s="61">
        <f t="shared" si="3"/>
        <v>0</v>
      </c>
    </row>
    <row r="42" spans="1:23" x14ac:dyDescent="0.25">
      <c r="B42" s="139">
        <v>4.54</v>
      </c>
      <c r="C42" s="15"/>
      <c r="D42" s="1018">
        <f t="shared" si="8"/>
        <v>0</v>
      </c>
      <c r="E42" s="1020"/>
      <c r="F42" s="1018">
        <f t="shared" si="10"/>
        <v>0</v>
      </c>
      <c r="G42" s="1019"/>
      <c r="H42" s="217"/>
      <c r="I42" s="214">
        <f t="shared" si="4"/>
        <v>50</v>
      </c>
      <c r="J42" s="74">
        <f t="shared" si="5"/>
        <v>5</v>
      </c>
      <c r="K42" s="61">
        <f t="shared" si="2"/>
        <v>0</v>
      </c>
      <c r="N42" s="139">
        <v>4.54</v>
      </c>
      <c r="O42" s="15"/>
      <c r="P42" s="1018">
        <f t="shared" si="9"/>
        <v>0</v>
      </c>
      <c r="Q42" s="1020"/>
      <c r="R42" s="1018">
        <f t="shared" si="11"/>
        <v>0</v>
      </c>
      <c r="S42" s="1019"/>
      <c r="T42" s="217"/>
      <c r="U42" s="214">
        <f t="shared" si="6"/>
        <v>50</v>
      </c>
      <c r="V42" s="74">
        <f t="shared" si="7"/>
        <v>5</v>
      </c>
      <c r="W42" s="61">
        <f t="shared" si="3"/>
        <v>0</v>
      </c>
    </row>
    <row r="43" spans="1:23" x14ac:dyDescent="0.25">
      <c r="B43" s="139">
        <v>4.54</v>
      </c>
      <c r="C43" s="15"/>
      <c r="D43" s="1018">
        <f t="shared" si="8"/>
        <v>0</v>
      </c>
      <c r="E43" s="1020"/>
      <c r="F43" s="1018">
        <f t="shared" si="10"/>
        <v>0</v>
      </c>
      <c r="G43" s="1019"/>
      <c r="H43" s="217"/>
      <c r="I43" s="214">
        <f t="shared" si="4"/>
        <v>50</v>
      </c>
      <c r="J43" s="74">
        <f t="shared" si="5"/>
        <v>5</v>
      </c>
      <c r="K43" s="61">
        <f t="shared" si="2"/>
        <v>0</v>
      </c>
      <c r="N43" s="139">
        <v>4.54</v>
      </c>
      <c r="O43" s="15"/>
      <c r="P43" s="1018">
        <f t="shared" si="9"/>
        <v>0</v>
      </c>
      <c r="Q43" s="1020"/>
      <c r="R43" s="1018">
        <f t="shared" si="11"/>
        <v>0</v>
      </c>
      <c r="S43" s="1019"/>
      <c r="T43" s="217"/>
      <c r="U43" s="214">
        <f t="shared" si="6"/>
        <v>50</v>
      </c>
      <c r="V43" s="74">
        <f t="shared" si="7"/>
        <v>5</v>
      </c>
      <c r="W43" s="61">
        <f t="shared" si="3"/>
        <v>0</v>
      </c>
    </row>
    <row r="44" spans="1:23" x14ac:dyDescent="0.25">
      <c r="B44" s="139">
        <v>4.54</v>
      </c>
      <c r="C44" s="15"/>
      <c r="D44" s="1018">
        <f t="shared" si="8"/>
        <v>0</v>
      </c>
      <c r="E44" s="1020"/>
      <c r="F44" s="1018">
        <f t="shared" si="10"/>
        <v>0</v>
      </c>
      <c r="G44" s="1019"/>
      <c r="H44" s="217"/>
      <c r="I44" s="214">
        <f t="shared" si="4"/>
        <v>50</v>
      </c>
      <c r="J44" s="74">
        <f t="shared" si="5"/>
        <v>5</v>
      </c>
      <c r="K44" s="61">
        <f t="shared" si="2"/>
        <v>0</v>
      </c>
      <c r="N44" s="139">
        <v>4.54</v>
      </c>
      <c r="O44" s="15"/>
      <c r="P44" s="1018">
        <f t="shared" si="9"/>
        <v>0</v>
      </c>
      <c r="Q44" s="1020"/>
      <c r="R44" s="1018">
        <f t="shared" si="11"/>
        <v>0</v>
      </c>
      <c r="S44" s="1019"/>
      <c r="T44" s="217"/>
      <c r="U44" s="214">
        <f t="shared" si="6"/>
        <v>50</v>
      </c>
      <c r="V44" s="74">
        <f t="shared" si="7"/>
        <v>5</v>
      </c>
      <c r="W44" s="61">
        <f t="shared" si="3"/>
        <v>0</v>
      </c>
    </row>
    <row r="45" spans="1:23" x14ac:dyDescent="0.25">
      <c r="B45" s="139">
        <v>4.54</v>
      </c>
      <c r="C45" s="15"/>
      <c r="D45" s="1018">
        <f t="shared" si="8"/>
        <v>0</v>
      </c>
      <c r="E45" s="1020"/>
      <c r="F45" s="1018">
        <f t="shared" si="10"/>
        <v>0</v>
      </c>
      <c r="G45" s="1019"/>
      <c r="H45" s="217"/>
      <c r="I45" s="214">
        <f t="shared" si="4"/>
        <v>50</v>
      </c>
      <c r="J45" s="74">
        <f t="shared" si="5"/>
        <v>5</v>
      </c>
      <c r="K45" s="61">
        <f t="shared" si="2"/>
        <v>0</v>
      </c>
      <c r="N45" s="139">
        <v>4.54</v>
      </c>
      <c r="O45" s="15"/>
      <c r="P45" s="1018">
        <f t="shared" si="9"/>
        <v>0</v>
      </c>
      <c r="Q45" s="1020"/>
      <c r="R45" s="1018">
        <f t="shared" si="11"/>
        <v>0</v>
      </c>
      <c r="S45" s="1019"/>
      <c r="T45" s="217"/>
      <c r="U45" s="214">
        <f t="shared" si="6"/>
        <v>50</v>
      </c>
      <c r="V45" s="74">
        <f t="shared" si="7"/>
        <v>5</v>
      </c>
      <c r="W45" s="61">
        <f t="shared" si="3"/>
        <v>0</v>
      </c>
    </row>
    <row r="46" spans="1:23" x14ac:dyDescent="0.25">
      <c r="B46" s="139">
        <v>4.54</v>
      </c>
      <c r="C46" s="15"/>
      <c r="D46" s="1018">
        <f t="shared" si="8"/>
        <v>0</v>
      </c>
      <c r="E46" s="1020"/>
      <c r="F46" s="1018">
        <f t="shared" si="10"/>
        <v>0</v>
      </c>
      <c r="G46" s="1019"/>
      <c r="H46" s="217"/>
      <c r="I46" s="214">
        <f t="shared" si="4"/>
        <v>50</v>
      </c>
      <c r="J46" s="74">
        <f t="shared" si="5"/>
        <v>5</v>
      </c>
      <c r="K46" s="61">
        <f t="shared" si="2"/>
        <v>0</v>
      </c>
      <c r="N46" s="139">
        <v>4.54</v>
      </c>
      <c r="O46" s="15"/>
      <c r="P46" s="1018">
        <f t="shared" si="9"/>
        <v>0</v>
      </c>
      <c r="Q46" s="1020"/>
      <c r="R46" s="1018">
        <f t="shared" si="11"/>
        <v>0</v>
      </c>
      <c r="S46" s="1019"/>
      <c r="T46" s="217"/>
      <c r="U46" s="214">
        <f t="shared" si="6"/>
        <v>50</v>
      </c>
      <c r="V46" s="74">
        <f t="shared" si="7"/>
        <v>5</v>
      </c>
      <c r="W46" s="61">
        <f t="shared" si="3"/>
        <v>0</v>
      </c>
    </row>
    <row r="47" spans="1:23" x14ac:dyDescent="0.25">
      <c r="B47" s="139">
        <v>4.54</v>
      </c>
      <c r="C47" s="15"/>
      <c r="D47" s="1018">
        <f t="shared" si="8"/>
        <v>0</v>
      </c>
      <c r="E47" s="1020"/>
      <c r="F47" s="1018">
        <f t="shared" si="10"/>
        <v>0</v>
      </c>
      <c r="G47" s="1019"/>
      <c r="H47" s="217"/>
      <c r="I47" s="214">
        <f t="shared" si="4"/>
        <v>50</v>
      </c>
      <c r="J47" s="74">
        <f t="shared" si="5"/>
        <v>5</v>
      </c>
      <c r="K47" s="61">
        <f t="shared" si="2"/>
        <v>0</v>
      </c>
      <c r="N47" s="139">
        <v>4.54</v>
      </c>
      <c r="O47" s="15"/>
      <c r="P47" s="1018">
        <f t="shared" si="9"/>
        <v>0</v>
      </c>
      <c r="Q47" s="1020"/>
      <c r="R47" s="1018">
        <f t="shared" si="11"/>
        <v>0</v>
      </c>
      <c r="S47" s="1019"/>
      <c r="T47" s="217"/>
      <c r="U47" s="214">
        <f t="shared" si="6"/>
        <v>50</v>
      </c>
      <c r="V47" s="74">
        <f t="shared" si="7"/>
        <v>5</v>
      </c>
      <c r="W47" s="61">
        <f t="shared" si="3"/>
        <v>0</v>
      </c>
    </row>
    <row r="48" spans="1:23" x14ac:dyDescent="0.25">
      <c r="B48" s="139">
        <v>4.54</v>
      </c>
      <c r="C48" s="15"/>
      <c r="D48" s="1018">
        <f t="shared" si="8"/>
        <v>0</v>
      </c>
      <c r="E48" s="1020"/>
      <c r="F48" s="1018">
        <f t="shared" si="10"/>
        <v>0</v>
      </c>
      <c r="G48" s="1019"/>
      <c r="H48" s="217"/>
      <c r="I48" s="887">
        <f t="shared" si="4"/>
        <v>50</v>
      </c>
      <c r="J48" s="74">
        <f t="shared" si="5"/>
        <v>5</v>
      </c>
      <c r="K48" s="61">
        <f t="shared" si="2"/>
        <v>0</v>
      </c>
      <c r="N48" s="139">
        <v>4.54</v>
      </c>
      <c r="O48" s="15"/>
      <c r="P48" s="1018">
        <f t="shared" si="9"/>
        <v>0</v>
      </c>
      <c r="Q48" s="1020"/>
      <c r="R48" s="1018">
        <f t="shared" si="11"/>
        <v>0</v>
      </c>
      <c r="S48" s="1019"/>
      <c r="T48" s="217"/>
      <c r="U48" s="887">
        <f t="shared" si="6"/>
        <v>50</v>
      </c>
      <c r="V48" s="74">
        <f t="shared" si="7"/>
        <v>5</v>
      </c>
      <c r="W48" s="61">
        <f t="shared" si="3"/>
        <v>0</v>
      </c>
    </row>
    <row r="49" spans="2:23" x14ac:dyDescent="0.25">
      <c r="B49" s="139">
        <v>4.54</v>
      </c>
      <c r="C49" s="15"/>
      <c r="D49" s="244">
        <f t="shared" si="8"/>
        <v>0</v>
      </c>
      <c r="E49" s="886"/>
      <c r="F49" s="244">
        <f t="shared" si="10"/>
        <v>0</v>
      </c>
      <c r="G49" s="183"/>
      <c r="H49" s="121"/>
      <c r="I49" s="887">
        <f t="shared" si="4"/>
        <v>50</v>
      </c>
      <c r="J49" s="74">
        <f t="shared" si="5"/>
        <v>5</v>
      </c>
      <c r="K49" s="61">
        <f t="shared" si="2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6"/>
        <v>50</v>
      </c>
      <c r="V49" s="74">
        <f t="shared" si="7"/>
        <v>5</v>
      </c>
      <c r="W49" s="61">
        <f t="shared" si="3"/>
        <v>0</v>
      </c>
    </row>
    <row r="50" spans="2:23" x14ac:dyDescent="0.25">
      <c r="B50" s="139">
        <v>4.54</v>
      </c>
      <c r="C50" s="15"/>
      <c r="D50" s="244">
        <f t="shared" si="8"/>
        <v>0</v>
      </c>
      <c r="E50" s="886"/>
      <c r="F50" s="244">
        <f t="shared" si="10"/>
        <v>0</v>
      </c>
      <c r="G50" s="183"/>
      <c r="H50" s="121"/>
      <c r="I50" s="887">
        <f t="shared" si="4"/>
        <v>50</v>
      </c>
      <c r="J50" s="74">
        <f t="shared" si="5"/>
        <v>5</v>
      </c>
      <c r="K50" s="61">
        <f t="shared" si="2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6"/>
        <v>50</v>
      </c>
      <c r="V50" s="74">
        <f t="shared" si="7"/>
        <v>5</v>
      </c>
      <c r="W50" s="61">
        <f t="shared" si="3"/>
        <v>0</v>
      </c>
    </row>
    <row r="51" spans="2:23" x14ac:dyDescent="0.25">
      <c r="B51" s="139">
        <v>4.54</v>
      </c>
      <c r="C51" s="15"/>
      <c r="D51" s="244">
        <f t="shared" si="8"/>
        <v>0</v>
      </c>
      <c r="E51" s="886"/>
      <c r="F51" s="244">
        <f t="shared" si="10"/>
        <v>0</v>
      </c>
      <c r="G51" s="183"/>
      <c r="H51" s="121"/>
      <c r="I51" s="887">
        <f t="shared" si="4"/>
        <v>50</v>
      </c>
      <c r="J51" s="74">
        <f t="shared" si="5"/>
        <v>5</v>
      </c>
      <c r="K51" s="61">
        <f t="shared" si="2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6"/>
        <v>50</v>
      </c>
      <c r="V51" s="74">
        <f t="shared" si="7"/>
        <v>5</v>
      </c>
      <c r="W51" s="61">
        <f t="shared" si="3"/>
        <v>0</v>
      </c>
    </row>
    <row r="52" spans="2:23" x14ac:dyDescent="0.25">
      <c r="B52" s="139">
        <v>4.54</v>
      </c>
      <c r="C52" s="15"/>
      <c r="D52" s="244">
        <f t="shared" si="8"/>
        <v>0</v>
      </c>
      <c r="E52" s="886"/>
      <c r="F52" s="244">
        <f t="shared" si="10"/>
        <v>0</v>
      </c>
      <c r="G52" s="183"/>
      <c r="H52" s="121"/>
      <c r="I52" s="887">
        <f t="shared" si="4"/>
        <v>50</v>
      </c>
      <c r="J52" s="74">
        <f t="shared" si="5"/>
        <v>5</v>
      </c>
      <c r="K52" s="61">
        <f t="shared" si="2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6"/>
        <v>50</v>
      </c>
      <c r="V52" s="74">
        <f t="shared" si="7"/>
        <v>5</v>
      </c>
      <c r="W52" s="61">
        <f t="shared" si="3"/>
        <v>0</v>
      </c>
    </row>
    <row r="53" spans="2:23" x14ac:dyDescent="0.25">
      <c r="B53" s="139">
        <v>4.54</v>
      </c>
      <c r="C53" s="15"/>
      <c r="D53" s="244">
        <f t="shared" si="8"/>
        <v>0</v>
      </c>
      <c r="E53" s="886"/>
      <c r="F53" s="244">
        <f t="shared" si="10"/>
        <v>0</v>
      </c>
      <c r="G53" s="183"/>
      <c r="H53" s="121"/>
      <c r="I53" s="887">
        <f t="shared" si="4"/>
        <v>50</v>
      </c>
      <c r="J53" s="74">
        <f t="shared" si="5"/>
        <v>5</v>
      </c>
      <c r="K53" s="61">
        <f t="shared" si="2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6"/>
        <v>50</v>
      </c>
      <c r="V53" s="74">
        <f t="shared" si="7"/>
        <v>5</v>
      </c>
      <c r="W53" s="61">
        <f t="shared" si="3"/>
        <v>0</v>
      </c>
    </row>
    <row r="54" spans="2:23" x14ac:dyDescent="0.25">
      <c r="B54" s="139">
        <v>4.54</v>
      </c>
      <c r="C54" s="15"/>
      <c r="D54" s="244">
        <f t="shared" si="8"/>
        <v>0</v>
      </c>
      <c r="E54" s="886"/>
      <c r="F54" s="244">
        <f t="shared" si="10"/>
        <v>0</v>
      </c>
      <c r="G54" s="183"/>
      <c r="H54" s="121"/>
      <c r="I54" s="887">
        <f t="shared" si="4"/>
        <v>50</v>
      </c>
      <c r="J54" s="74">
        <f t="shared" si="5"/>
        <v>5</v>
      </c>
      <c r="K54" s="61">
        <f t="shared" si="2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6"/>
        <v>50</v>
      </c>
      <c r="V54" s="74">
        <f t="shared" si="7"/>
        <v>5</v>
      </c>
      <c r="W54" s="61">
        <f t="shared" si="3"/>
        <v>0</v>
      </c>
    </row>
    <row r="55" spans="2:23" x14ac:dyDescent="0.25">
      <c r="B55" s="139">
        <v>4.54</v>
      </c>
      <c r="C55" s="15"/>
      <c r="D55" s="244">
        <f t="shared" si="8"/>
        <v>0</v>
      </c>
      <c r="E55" s="886"/>
      <c r="F55" s="244">
        <f t="shared" si="10"/>
        <v>0</v>
      </c>
      <c r="G55" s="183"/>
      <c r="H55" s="121"/>
      <c r="I55" s="214">
        <f t="shared" si="4"/>
        <v>50</v>
      </c>
      <c r="J55" s="74">
        <f t="shared" si="5"/>
        <v>5</v>
      </c>
      <c r="K55" s="61">
        <f t="shared" si="2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6"/>
        <v>50</v>
      </c>
      <c r="V55" s="74">
        <f t="shared" si="7"/>
        <v>5</v>
      </c>
      <c r="W55" s="61">
        <f t="shared" si="3"/>
        <v>0</v>
      </c>
    </row>
    <row r="56" spans="2:23" x14ac:dyDescent="0.25">
      <c r="B56" s="139">
        <v>4.54</v>
      </c>
      <c r="C56" s="15"/>
      <c r="D56" s="244">
        <f t="shared" si="8"/>
        <v>0</v>
      </c>
      <c r="E56" s="886"/>
      <c r="F56" s="244">
        <f t="shared" si="10"/>
        <v>0</v>
      </c>
      <c r="G56" s="183"/>
      <c r="H56" s="121"/>
      <c r="I56" s="214">
        <f t="shared" si="4"/>
        <v>50</v>
      </c>
      <c r="J56" s="74">
        <f t="shared" si="5"/>
        <v>5</v>
      </c>
      <c r="K56" s="61">
        <f t="shared" si="2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6"/>
        <v>50</v>
      </c>
      <c r="V56" s="74">
        <f t="shared" si="7"/>
        <v>5</v>
      </c>
      <c r="W56" s="61">
        <f t="shared" si="3"/>
        <v>0</v>
      </c>
    </row>
    <row r="57" spans="2:23" x14ac:dyDescent="0.25">
      <c r="B57" s="139">
        <v>4.54</v>
      </c>
      <c r="C57" s="15"/>
      <c r="D57" s="244">
        <f t="shared" si="8"/>
        <v>0</v>
      </c>
      <c r="E57" s="886"/>
      <c r="F57" s="244">
        <f t="shared" si="10"/>
        <v>0</v>
      </c>
      <c r="G57" s="183"/>
      <c r="H57" s="121"/>
      <c r="I57" s="214">
        <f t="shared" si="4"/>
        <v>50</v>
      </c>
      <c r="J57" s="74">
        <f t="shared" si="5"/>
        <v>5</v>
      </c>
      <c r="K57" s="61">
        <f t="shared" si="2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6"/>
        <v>50</v>
      </c>
      <c r="V57" s="74">
        <f t="shared" si="7"/>
        <v>5</v>
      </c>
      <c r="W57" s="61">
        <f t="shared" si="3"/>
        <v>0</v>
      </c>
    </row>
    <row r="58" spans="2:23" x14ac:dyDescent="0.25">
      <c r="B58" s="139">
        <v>4.54</v>
      </c>
      <c r="C58" s="15"/>
      <c r="D58" s="244">
        <f t="shared" si="8"/>
        <v>0</v>
      </c>
      <c r="E58" s="886"/>
      <c r="F58" s="244">
        <f t="shared" si="10"/>
        <v>0</v>
      </c>
      <c r="G58" s="183"/>
      <c r="H58" s="121"/>
      <c r="I58" s="214">
        <f t="shared" si="4"/>
        <v>50</v>
      </c>
      <c r="J58" s="74">
        <f t="shared" si="5"/>
        <v>5</v>
      </c>
      <c r="K58" s="61">
        <f t="shared" si="2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6"/>
        <v>50</v>
      </c>
      <c r="V58" s="74">
        <f t="shared" si="7"/>
        <v>5</v>
      </c>
      <c r="W58" s="61">
        <f t="shared" si="3"/>
        <v>0</v>
      </c>
    </row>
    <row r="59" spans="2:23" x14ac:dyDescent="0.25">
      <c r="B59" s="139">
        <v>4.54</v>
      </c>
      <c r="C59" s="15"/>
      <c r="D59" s="244">
        <f t="shared" si="8"/>
        <v>0</v>
      </c>
      <c r="E59" s="886"/>
      <c r="F59" s="244">
        <f t="shared" si="10"/>
        <v>0</v>
      </c>
      <c r="G59" s="183"/>
      <c r="H59" s="121"/>
      <c r="I59" s="214">
        <f t="shared" si="4"/>
        <v>50</v>
      </c>
      <c r="J59" s="74">
        <f t="shared" si="5"/>
        <v>5</v>
      </c>
      <c r="K59" s="61">
        <f t="shared" si="2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6"/>
        <v>50</v>
      </c>
      <c r="V59" s="74">
        <f t="shared" si="7"/>
        <v>5</v>
      </c>
      <c r="W59" s="61">
        <f t="shared" si="3"/>
        <v>0</v>
      </c>
    </row>
    <row r="60" spans="2:23" x14ac:dyDescent="0.25">
      <c r="B60" s="139">
        <v>4.54</v>
      </c>
      <c r="C60" s="15"/>
      <c r="D60" s="244">
        <f t="shared" si="8"/>
        <v>0</v>
      </c>
      <c r="E60" s="886"/>
      <c r="F60" s="244">
        <f t="shared" si="10"/>
        <v>0</v>
      </c>
      <c r="G60" s="183"/>
      <c r="H60" s="121"/>
      <c r="I60" s="214">
        <f t="shared" si="4"/>
        <v>50</v>
      </c>
      <c r="J60" s="74">
        <f t="shared" si="5"/>
        <v>5</v>
      </c>
      <c r="K60" s="61">
        <f t="shared" si="2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6"/>
        <v>50</v>
      </c>
      <c r="V60" s="74">
        <f t="shared" si="7"/>
        <v>5</v>
      </c>
      <c r="W60" s="61">
        <f t="shared" si="3"/>
        <v>0</v>
      </c>
    </row>
    <row r="61" spans="2:23" x14ac:dyDescent="0.25">
      <c r="B61" s="139">
        <v>4.54</v>
      </c>
      <c r="C61" s="15"/>
      <c r="D61" s="244">
        <f t="shared" si="8"/>
        <v>0</v>
      </c>
      <c r="E61" s="766"/>
      <c r="F61" s="244">
        <f t="shared" si="10"/>
        <v>0</v>
      </c>
      <c r="G61" s="765"/>
      <c r="H61" s="186"/>
      <c r="I61" s="214">
        <f t="shared" si="4"/>
        <v>50</v>
      </c>
      <c r="J61" s="74">
        <f t="shared" si="5"/>
        <v>5</v>
      </c>
      <c r="K61" s="61">
        <f t="shared" si="2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6"/>
        <v>50</v>
      </c>
      <c r="V61" s="74">
        <f t="shared" si="7"/>
        <v>5</v>
      </c>
      <c r="W61" s="61">
        <f t="shared" si="3"/>
        <v>0</v>
      </c>
    </row>
    <row r="62" spans="2:23" x14ac:dyDescent="0.25">
      <c r="B62" s="139">
        <v>4.54</v>
      </c>
      <c r="C62" s="15"/>
      <c r="D62" s="244">
        <f t="shared" si="8"/>
        <v>0</v>
      </c>
      <c r="E62" s="766"/>
      <c r="F62" s="244">
        <f t="shared" si="10"/>
        <v>0</v>
      </c>
      <c r="G62" s="765"/>
      <c r="H62" s="186"/>
      <c r="I62" s="214">
        <f t="shared" si="4"/>
        <v>50</v>
      </c>
      <c r="J62" s="74">
        <f t="shared" si="5"/>
        <v>5</v>
      </c>
      <c r="K62" s="61">
        <f t="shared" si="2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6"/>
        <v>50</v>
      </c>
      <c r="V62" s="74">
        <f t="shared" si="7"/>
        <v>5</v>
      </c>
      <c r="W62" s="61">
        <f t="shared" si="3"/>
        <v>0</v>
      </c>
    </row>
    <row r="63" spans="2:23" x14ac:dyDescent="0.25">
      <c r="B63" s="139">
        <v>4.54</v>
      </c>
      <c r="C63" s="15"/>
      <c r="D63" s="244">
        <f t="shared" si="8"/>
        <v>0</v>
      </c>
      <c r="E63" s="766"/>
      <c r="F63" s="244">
        <f t="shared" si="10"/>
        <v>0</v>
      </c>
      <c r="G63" s="765"/>
      <c r="H63" s="186"/>
      <c r="I63" s="214">
        <f t="shared" si="4"/>
        <v>50</v>
      </c>
      <c r="J63" s="74">
        <f t="shared" si="5"/>
        <v>5</v>
      </c>
      <c r="K63" s="61">
        <f t="shared" si="2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6"/>
        <v>50</v>
      </c>
      <c r="V63" s="74">
        <f t="shared" si="7"/>
        <v>5</v>
      </c>
      <c r="W63" s="61">
        <f t="shared" si="3"/>
        <v>0</v>
      </c>
    </row>
    <row r="64" spans="2:23" x14ac:dyDescent="0.25">
      <c r="B64" s="139">
        <v>4.54</v>
      </c>
      <c r="C64" s="15"/>
      <c r="D64" s="244">
        <f t="shared" si="8"/>
        <v>0</v>
      </c>
      <c r="E64" s="766"/>
      <c r="F64" s="244">
        <f t="shared" si="10"/>
        <v>0</v>
      </c>
      <c r="G64" s="765"/>
      <c r="H64" s="186"/>
      <c r="I64" s="214">
        <f t="shared" si="4"/>
        <v>50</v>
      </c>
      <c r="J64" s="74">
        <f t="shared" si="5"/>
        <v>5</v>
      </c>
      <c r="K64" s="61">
        <f t="shared" si="2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6"/>
        <v>50</v>
      </c>
      <c r="V64" s="74">
        <f t="shared" si="7"/>
        <v>5</v>
      </c>
      <c r="W64" s="61">
        <f t="shared" si="3"/>
        <v>0</v>
      </c>
    </row>
    <row r="65" spans="2:23" x14ac:dyDescent="0.25">
      <c r="B65" s="139">
        <v>4.54</v>
      </c>
      <c r="C65" s="15"/>
      <c r="D65" s="244">
        <f t="shared" si="8"/>
        <v>0</v>
      </c>
      <c r="E65" s="766"/>
      <c r="F65" s="244">
        <f t="shared" si="10"/>
        <v>0</v>
      </c>
      <c r="G65" s="765"/>
      <c r="H65" s="186"/>
      <c r="I65" s="214">
        <f t="shared" si="4"/>
        <v>50</v>
      </c>
      <c r="J65" s="74">
        <f t="shared" si="5"/>
        <v>5</v>
      </c>
      <c r="K65" s="61">
        <f t="shared" si="2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6"/>
        <v>50</v>
      </c>
      <c r="V65" s="74">
        <f t="shared" si="7"/>
        <v>5</v>
      </c>
      <c r="W65" s="61">
        <f t="shared" si="3"/>
        <v>0</v>
      </c>
    </row>
    <row r="66" spans="2:23" x14ac:dyDescent="0.25">
      <c r="B66" s="139">
        <v>4.54</v>
      </c>
      <c r="C66" s="15"/>
      <c r="D66" s="244">
        <f t="shared" si="8"/>
        <v>0</v>
      </c>
      <c r="E66" s="766"/>
      <c r="F66" s="244">
        <f t="shared" si="10"/>
        <v>0</v>
      </c>
      <c r="G66" s="765"/>
      <c r="H66" s="186"/>
      <c r="I66" s="214">
        <f t="shared" si="4"/>
        <v>50</v>
      </c>
      <c r="J66" s="74">
        <f t="shared" si="5"/>
        <v>5</v>
      </c>
      <c r="K66" s="61">
        <f t="shared" si="2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6"/>
        <v>50</v>
      </c>
      <c r="V66" s="74">
        <f t="shared" si="7"/>
        <v>5</v>
      </c>
      <c r="W66" s="61">
        <f t="shared" si="3"/>
        <v>0</v>
      </c>
    </row>
    <row r="67" spans="2:23" x14ac:dyDescent="0.25">
      <c r="B67" s="139">
        <v>4.54</v>
      </c>
      <c r="C67" s="15"/>
      <c r="D67" s="244">
        <f t="shared" si="8"/>
        <v>0</v>
      </c>
      <c r="E67" s="766"/>
      <c r="F67" s="244">
        <f t="shared" si="10"/>
        <v>0</v>
      </c>
      <c r="G67" s="765"/>
      <c r="H67" s="186"/>
      <c r="I67" s="214">
        <f t="shared" si="4"/>
        <v>50</v>
      </c>
      <c r="J67" s="74">
        <f t="shared" si="5"/>
        <v>5</v>
      </c>
      <c r="K67" s="61">
        <f t="shared" si="2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6"/>
        <v>50</v>
      </c>
      <c r="V67" s="74">
        <f t="shared" si="7"/>
        <v>5</v>
      </c>
      <c r="W67" s="61">
        <f t="shared" si="3"/>
        <v>0</v>
      </c>
    </row>
    <row r="68" spans="2:23" x14ac:dyDescent="0.25">
      <c r="B68" s="139">
        <v>4.54</v>
      </c>
      <c r="C68" s="15"/>
      <c r="D68" s="244">
        <f t="shared" si="8"/>
        <v>0</v>
      </c>
      <c r="E68" s="766"/>
      <c r="F68" s="764">
        <f t="shared" si="10"/>
        <v>0</v>
      </c>
      <c r="G68" s="765"/>
      <c r="H68" s="186"/>
      <c r="I68" s="214">
        <f t="shared" si="4"/>
        <v>50</v>
      </c>
      <c r="J68" s="74">
        <f t="shared" si="5"/>
        <v>5</v>
      </c>
      <c r="K68" s="61">
        <f t="shared" si="2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6"/>
        <v>50</v>
      </c>
      <c r="V68" s="74">
        <f t="shared" si="7"/>
        <v>5</v>
      </c>
      <c r="W68" s="61">
        <f t="shared" si="3"/>
        <v>0</v>
      </c>
    </row>
    <row r="69" spans="2:23" ht="15.75" thickBot="1" x14ac:dyDescent="0.3">
      <c r="B69" s="139">
        <v>4.54</v>
      </c>
      <c r="C69" s="37"/>
      <c r="D69" s="244">
        <f t="shared" si="8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0</v>
      </c>
      <c r="D70" s="6">
        <f>SUM(D9:D69)</f>
        <v>0</v>
      </c>
      <c r="E70" s="13"/>
      <c r="F70" s="6">
        <f>SUM(F9:F69)</f>
        <v>0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5</v>
      </c>
      <c r="Q72" s="40"/>
      <c r="R72" s="6"/>
      <c r="S72" s="31"/>
      <c r="T72" s="17"/>
      <c r="U72" s="136"/>
      <c r="V72" s="74"/>
    </row>
    <row r="73" spans="2:23" x14ac:dyDescent="0.25">
      <c r="C73" s="1095" t="s">
        <v>19</v>
      </c>
      <c r="D73" s="1096"/>
      <c r="E73" s="39">
        <f>E4+E5-F70+E6+E7</f>
        <v>50</v>
      </c>
      <c r="F73" s="6"/>
      <c r="G73" s="6"/>
      <c r="H73" s="17"/>
      <c r="I73" s="136"/>
      <c r="J73" s="74"/>
      <c r="O73" s="1095" t="s">
        <v>19</v>
      </c>
      <c r="P73" s="1096"/>
      <c r="Q73" s="39">
        <f>Q4+Q5-R70+Q6+Q7</f>
        <v>50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01"/>
      <c r="B1" s="1101"/>
      <c r="C1" s="1101"/>
      <c r="D1" s="1101"/>
      <c r="E1" s="1101"/>
      <c r="F1" s="1101"/>
      <c r="G1" s="1101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06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07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02" t="s">
        <v>50</v>
      </c>
      <c r="J8" s="110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03"/>
      <c r="J9" s="1105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1"/>
      <c r="E12" s="936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1">
        <v>0</v>
      </c>
      <c r="E13" s="937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1">
        <v>0</v>
      </c>
      <c r="E14" s="937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1">
        <v>0</v>
      </c>
      <c r="E15" s="937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1">
        <v>0</v>
      </c>
      <c r="E16" s="936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1">
        <v>0</v>
      </c>
      <c r="E17" s="937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1">
        <v>0</v>
      </c>
      <c r="E18" s="937"/>
      <c r="F18" s="244">
        <f t="shared" si="0"/>
        <v>0</v>
      </c>
      <c r="G18" s="952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1">
        <v>0</v>
      </c>
      <c r="E19" s="937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1">
        <v>0</v>
      </c>
      <c r="E20" s="936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1">
        <v>0</v>
      </c>
      <c r="E21" s="936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88" t="s">
        <v>11</v>
      </c>
      <c r="D40" s="1089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8" sqref="C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63" t="s">
        <v>253</v>
      </c>
      <c r="B1" s="1063"/>
      <c r="C1" s="1063"/>
      <c r="D1" s="1063"/>
      <c r="E1" s="1063"/>
      <c r="F1" s="1063"/>
      <c r="G1" s="106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10" t="s">
        <v>67</v>
      </c>
      <c r="B5" s="1112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0</v>
      </c>
      <c r="H5" s="59">
        <f>E4+E5+E6-G5</f>
        <v>10096.41</v>
      </c>
    </row>
    <row r="6" spans="1:10" ht="17.25" thickTop="1" thickBot="1" x14ac:dyDescent="0.3">
      <c r="A6" s="1111"/>
      <c r="B6" s="1113"/>
      <c r="C6" s="267"/>
      <c r="D6" s="336"/>
      <c r="E6" s="340"/>
      <c r="F6" s="341"/>
      <c r="G6" s="260"/>
      <c r="I6" s="1114" t="s">
        <v>3</v>
      </c>
      <c r="J6" s="110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5"/>
      <c r="J7" s="1109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10096.41</v>
      </c>
      <c r="J8" s="131">
        <f>F4+F5+F6-C8</f>
        <v>425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10096.41</v>
      </c>
      <c r="J9" s="289">
        <f>J8-C9</f>
        <v>425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10096.41</v>
      </c>
      <c r="J10" s="289">
        <f t="shared" ref="J10:J42" si="2">J9-C10</f>
        <v>425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10096.41</v>
      </c>
      <c r="J11" s="289">
        <f t="shared" si="2"/>
        <v>425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10096.41</v>
      </c>
      <c r="J12" s="289">
        <f t="shared" si="2"/>
        <v>425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10096.41</v>
      </c>
      <c r="J13" s="289">
        <f t="shared" si="2"/>
        <v>425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10096.41</v>
      </c>
      <c r="J14" s="289">
        <f t="shared" si="2"/>
        <v>425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10096.41</v>
      </c>
      <c r="J15" s="289">
        <f t="shared" si="2"/>
        <v>425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10096.41</v>
      </c>
      <c r="J16" s="289">
        <f t="shared" si="2"/>
        <v>425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10096.41</v>
      </c>
      <c r="J17" s="289">
        <f t="shared" si="2"/>
        <v>425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10096.41</v>
      </c>
      <c r="J18" s="289">
        <f t="shared" si="2"/>
        <v>425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10096.41</v>
      </c>
      <c r="J19" s="289">
        <f t="shared" si="2"/>
        <v>425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10096.41</v>
      </c>
      <c r="J20" s="289">
        <f t="shared" si="2"/>
        <v>425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10096.41</v>
      </c>
      <c r="J21" s="131">
        <f t="shared" si="2"/>
        <v>425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10096.41</v>
      </c>
      <c r="J22" s="131">
        <f t="shared" si="2"/>
        <v>425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10096.41</v>
      </c>
      <c r="J23" s="131">
        <f t="shared" si="2"/>
        <v>425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10096.41</v>
      </c>
      <c r="J24" s="131">
        <f t="shared" si="2"/>
        <v>425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10096.41</v>
      </c>
      <c r="J25" s="131">
        <f t="shared" si="2"/>
        <v>425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10096.41</v>
      </c>
      <c r="J26" s="131">
        <f t="shared" si="2"/>
        <v>425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10096.41</v>
      </c>
      <c r="J27" s="131">
        <f t="shared" si="2"/>
        <v>425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10096.41</v>
      </c>
      <c r="J28" s="289">
        <f t="shared" si="2"/>
        <v>425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10096.41</v>
      </c>
      <c r="J29" s="289">
        <f t="shared" si="2"/>
        <v>425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10096.41</v>
      </c>
      <c r="J30" s="289">
        <f t="shared" si="2"/>
        <v>425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10096.41</v>
      </c>
      <c r="J31" s="289">
        <f t="shared" si="2"/>
        <v>425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10096.41</v>
      </c>
      <c r="J32" s="289">
        <f t="shared" si="2"/>
        <v>425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10096.41</v>
      </c>
      <c r="J33" s="131">
        <f t="shared" si="2"/>
        <v>425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10096.41</v>
      </c>
      <c r="J34" s="131">
        <f t="shared" si="2"/>
        <v>425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10096.41</v>
      </c>
      <c r="J35" s="131">
        <f t="shared" si="2"/>
        <v>425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10096.41</v>
      </c>
      <c r="J36" s="131">
        <f t="shared" si="2"/>
        <v>425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10096.41</v>
      </c>
      <c r="J37" s="131">
        <f t="shared" si="2"/>
        <v>425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10096.41</v>
      </c>
      <c r="J38" s="131">
        <f t="shared" si="2"/>
        <v>425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10096.41</v>
      </c>
      <c r="J39" s="131">
        <f t="shared" si="2"/>
        <v>425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10096.41</v>
      </c>
      <c r="J40" s="131">
        <f t="shared" si="2"/>
        <v>425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10096.41</v>
      </c>
      <c r="J41" s="131">
        <f t="shared" si="2"/>
        <v>425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10096.41</v>
      </c>
      <c r="J42" s="131">
        <f t="shared" si="2"/>
        <v>425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425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88" t="s">
        <v>11</v>
      </c>
      <c r="D47" s="1089"/>
      <c r="E47" s="152">
        <f>E5+E4+E6+-F44</f>
        <v>10096.41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63"/>
      <c r="B1" s="1063"/>
      <c r="C1" s="1063"/>
      <c r="D1" s="1063"/>
      <c r="E1" s="1063"/>
      <c r="F1" s="1063"/>
      <c r="G1" s="106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84"/>
      <c r="B5" s="1112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85"/>
      <c r="B6" s="1113"/>
      <c r="C6" s="267"/>
      <c r="D6" s="336"/>
      <c r="E6" s="340"/>
      <c r="F6" s="341"/>
      <c r="G6" s="260"/>
      <c r="I6" s="1114" t="s">
        <v>3</v>
      </c>
      <c r="J6" s="110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5"/>
      <c r="J7" s="1109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88" t="s">
        <v>11</v>
      </c>
      <c r="D33" s="1089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T1" workbookViewId="0">
      <pane ySplit="8" topLeftCell="A9" activePane="bottomLeft" state="frozen"/>
      <selection pane="bottomLeft" activeCell="X5" sqref="X5:X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067" t="s">
        <v>273</v>
      </c>
      <c r="B1" s="1067"/>
      <c r="C1" s="1067"/>
      <c r="D1" s="1067"/>
      <c r="E1" s="1067"/>
      <c r="F1" s="1067"/>
      <c r="G1" s="1067"/>
      <c r="H1" s="100" t="s">
        <v>286</v>
      </c>
      <c r="L1" s="1067" t="str">
        <f>A1</f>
        <v>INVENTARIO    DEL MES DE   AGOSTO     2021</v>
      </c>
      <c r="M1" s="1067"/>
      <c r="N1" s="1067"/>
      <c r="O1" s="1067"/>
      <c r="P1" s="1067"/>
      <c r="Q1" s="1067"/>
      <c r="R1" s="1067"/>
      <c r="S1" s="100" t="s">
        <v>287</v>
      </c>
      <c r="W1" s="1063" t="s">
        <v>253</v>
      </c>
      <c r="X1" s="1063"/>
      <c r="Y1" s="1063"/>
      <c r="Z1" s="1063"/>
      <c r="AA1" s="1063"/>
      <c r="AB1" s="1063"/>
      <c r="AC1" s="1063"/>
      <c r="AD1" s="1036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16" t="s">
        <v>67</v>
      </c>
      <c r="B5" s="1117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16" t="s">
        <v>67</v>
      </c>
      <c r="M5" s="1117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16" t="s">
        <v>67</v>
      </c>
      <c r="X5" s="1122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0</v>
      </c>
    </row>
    <row r="6" spans="1:32" ht="16.5" customHeight="1" thickBot="1" x14ac:dyDescent="0.3">
      <c r="A6" s="1116"/>
      <c r="B6" s="1117"/>
      <c r="C6" s="510"/>
      <c r="D6" s="268"/>
      <c r="E6" s="580"/>
      <c r="F6" s="150"/>
      <c r="G6" s="327"/>
      <c r="H6" s="59">
        <f>E4+E5+E6+E7-G5</f>
        <v>1031.04</v>
      </c>
      <c r="L6" s="1116"/>
      <c r="M6" s="1117"/>
      <c r="N6" s="510"/>
      <c r="O6" s="268"/>
      <c r="P6" s="580"/>
      <c r="Q6" s="150"/>
      <c r="R6" s="327"/>
      <c r="S6" s="59">
        <f>P4+P5+P6+P7-R5</f>
        <v>1004.37</v>
      </c>
      <c r="W6" s="1116"/>
      <c r="X6" s="1122"/>
      <c r="Y6" s="510"/>
      <c r="Z6" s="268"/>
      <c r="AA6" s="580"/>
      <c r="AB6" s="150"/>
      <c r="AC6" s="327"/>
      <c r="AD6" s="59">
        <f>AA4+AA5+AA6+AA7-AC5</f>
        <v>3014.16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20" t="s">
        <v>3</v>
      </c>
      <c r="J7" s="1118" t="s">
        <v>4</v>
      </c>
      <c r="L7" s="311"/>
      <c r="M7" s="934"/>
      <c r="N7" s="510"/>
      <c r="O7" s="268"/>
      <c r="P7" s="580"/>
      <c r="Q7" s="150"/>
      <c r="R7" s="260"/>
      <c r="T7" s="1120" t="s">
        <v>3</v>
      </c>
      <c r="U7" s="1118" t="s">
        <v>4</v>
      </c>
      <c r="W7" s="311"/>
      <c r="X7" s="1032"/>
      <c r="Y7" s="510"/>
      <c r="Z7" s="268"/>
      <c r="AA7" s="580"/>
      <c r="AB7" s="150"/>
      <c r="AC7" s="260"/>
      <c r="AE7" s="1120" t="s">
        <v>3</v>
      </c>
      <c r="AF7" s="1118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21"/>
      <c r="J8" s="1119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21"/>
      <c r="U8" s="1119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21"/>
      <c r="AF8" s="1119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/>
      <c r="Z9" s="197"/>
      <c r="AA9" s="353"/>
      <c r="AB9" s="70">
        <f t="shared" ref="AB9:AB44" si="3">Z9</f>
        <v>0</v>
      </c>
      <c r="AC9" s="286"/>
      <c r="AD9" s="287"/>
      <c r="AE9" s="280">
        <f>AA4+AA5-AB9</f>
        <v>3014.16</v>
      </c>
      <c r="AF9" s="254">
        <f>AB4+AB5+AB6+AB7-Y9</f>
        <v>35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/>
      <c r="Z10" s="197">
        <f t="shared" ref="Z10:Z43" si="5">Y10*X10</f>
        <v>0</v>
      </c>
      <c r="AA10" s="353"/>
      <c r="AB10" s="285">
        <f t="shared" si="3"/>
        <v>0</v>
      </c>
      <c r="AC10" s="286"/>
      <c r="AD10" s="287"/>
      <c r="AE10" s="280">
        <f>AE9-AB10</f>
        <v>3014.16</v>
      </c>
      <c r="AF10" s="460">
        <f>AF9-Y10</f>
        <v>35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6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7">T10-Q11</f>
        <v>1004.37</v>
      </c>
      <c r="U11" s="460">
        <f>U10-N11</f>
        <v>40</v>
      </c>
      <c r="W11" s="206"/>
      <c r="X11" s="84"/>
      <c r="Y11" s="15"/>
      <c r="Z11" s="197">
        <f t="shared" si="5"/>
        <v>0</v>
      </c>
      <c r="AA11" s="353"/>
      <c r="AB11" s="285">
        <f t="shared" si="3"/>
        <v>0</v>
      </c>
      <c r="AC11" s="286"/>
      <c r="AD11" s="287"/>
      <c r="AE11" s="280">
        <f t="shared" ref="AE11:AE43" si="8">AE10-AB11</f>
        <v>3014.16</v>
      </c>
      <c r="AF11" s="460">
        <f>AF10-Y11</f>
        <v>35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6"/>
        <v>1031.04</v>
      </c>
      <c r="J12" s="460">
        <f t="shared" ref="J12:J46" si="9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7"/>
        <v>1004.37</v>
      </c>
      <c r="U12" s="460">
        <f t="shared" ref="U12:U46" si="10">U11-N12</f>
        <v>40</v>
      </c>
      <c r="W12" s="83" t="s">
        <v>33</v>
      </c>
      <c r="X12" s="84"/>
      <c r="Y12" s="15"/>
      <c r="Z12" s="197">
        <f t="shared" si="5"/>
        <v>0</v>
      </c>
      <c r="AA12" s="353"/>
      <c r="AB12" s="285">
        <f t="shared" si="3"/>
        <v>0</v>
      </c>
      <c r="AC12" s="286"/>
      <c r="AD12" s="287"/>
      <c r="AE12" s="280">
        <f t="shared" si="8"/>
        <v>3014.16</v>
      </c>
      <c r="AF12" s="460">
        <f t="shared" ref="AF12:AF46" si="11">AF11-Y12</f>
        <v>35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6"/>
        <v>1031.04</v>
      </c>
      <c r="J13" s="460">
        <f t="shared" si="9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7"/>
        <v>1004.37</v>
      </c>
      <c r="U13" s="460">
        <f t="shared" si="10"/>
        <v>40</v>
      </c>
      <c r="W13" s="74"/>
      <c r="X13" s="84"/>
      <c r="Y13" s="15"/>
      <c r="Z13" s="197">
        <f t="shared" si="5"/>
        <v>0</v>
      </c>
      <c r="AA13" s="353"/>
      <c r="AB13" s="285">
        <f t="shared" si="3"/>
        <v>0</v>
      </c>
      <c r="AC13" s="286"/>
      <c r="AD13" s="287"/>
      <c r="AE13" s="280">
        <f t="shared" si="8"/>
        <v>3014.16</v>
      </c>
      <c r="AF13" s="460">
        <f t="shared" si="11"/>
        <v>35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6"/>
        <v>1031.04</v>
      </c>
      <c r="J14" s="460">
        <f t="shared" si="9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7"/>
        <v>1004.37</v>
      </c>
      <c r="U14" s="460">
        <f t="shared" si="10"/>
        <v>40</v>
      </c>
      <c r="W14" s="74"/>
      <c r="X14" s="84"/>
      <c r="Y14" s="15"/>
      <c r="Z14" s="197">
        <f t="shared" si="5"/>
        <v>0</v>
      </c>
      <c r="AA14" s="231"/>
      <c r="AB14" s="70">
        <f t="shared" si="3"/>
        <v>0</v>
      </c>
      <c r="AC14" s="286"/>
      <c r="AD14" s="287"/>
      <c r="AE14" s="280">
        <f t="shared" si="8"/>
        <v>3014.16</v>
      </c>
      <c r="AF14" s="460">
        <f t="shared" si="11"/>
        <v>35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6"/>
        <v>1031.04</v>
      </c>
      <c r="J15" s="460">
        <f t="shared" si="9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7"/>
        <v>1004.37</v>
      </c>
      <c r="U15" s="460">
        <f t="shared" si="10"/>
        <v>40</v>
      </c>
      <c r="X15" s="84"/>
      <c r="Y15" s="15"/>
      <c r="Z15" s="197">
        <f t="shared" si="5"/>
        <v>0</v>
      </c>
      <c r="AA15" s="353"/>
      <c r="AB15" s="70">
        <f t="shared" si="3"/>
        <v>0</v>
      </c>
      <c r="AC15" s="286"/>
      <c r="AD15" s="287"/>
      <c r="AE15" s="280">
        <f t="shared" si="8"/>
        <v>3014.16</v>
      </c>
      <c r="AF15" s="460">
        <f t="shared" si="11"/>
        <v>35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6"/>
        <v>1031.04</v>
      </c>
      <c r="J16" s="460">
        <f t="shared" si="9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7"/>
        <v>1004.37</v>
      </c>
      <c r="U16" s="460">
        <f t="shared" si="10"/>
        <v>40</v>
      </c>
      <c r="X16" s="84"/>
      <c r="Y16" s="15"/>
      <c r="Z16" s="197">
        <f t="shared" si="5"/>
        <v>0</v>
      </c>
      <c r="AA16" s="353"/>
      <c r="AB16" s="70">
        <f t="shared" si="3"/>
        <v>0</v>
      </c>
      <c r="AC16" s="286"/>
      <c r="AD16" s="287"/>
      <c r="AE16" s="280">
        <f t="shared" si="8"/>
        <v>3014.16</v>
      </c>
      <c r="AF16" s="460">
        <f t="shared" si="11"/>
        <v>35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6"/>
        <v>1031.04</v>
      </c>
      <c r="J17" s="460">
        <f t="shared" si="9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7"/>
        <v>1004.37</v>
      </c>
      <c r="U17" s="460">
        <f t="shared" si="10"/>
        <v>40</v>
      </c>
      <c r="W17" s="82"/>
      <c r="X17" s="84"/>
      <c r="Y17" s="15"/>
      <c r="Z17" s="197">
        <f t="shared" si="5"/>
        <v>0</v>
      </c>
      <c r="AA17" s="353"/>
      <c r="AB17" s="70">
        <f t="shared" si="3"/>
        <v>0</v>
      </c>
      <c r="AC17" s="286"/>
      <c r="AD17" s="287"/>
      <c r="AE17" s="280">
        <f t="shared" si="8"/>
        <v>3014.16</v>
      </c>
      <c r="AF17" s="460">
        <f t="shared" si="11"/>
        <v>35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6"/>
        <v>1031.04</v>
      </c>
      <c r="J18" s="460">
        <f t="shared" si="9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7"/>
        <v>1004.37</v>
      </c>
      <c r="U18" s="460">
        <f t="shared" si="10"/>
        <v>40</v>
      </c>
      <c r="W18" s="84"/>
      <c r="X18" s="84"/>
      <c r="Y18" s="15"/>
      <c r="Z18" s="197">
        <f t="shared" si="5"/>
        <v>0</v>
      </c>
      <c r="AA18" s="353"/>
      <c r="AB18" s="70">
        <f t="shared" si="3"/>
        <v>0</v>
      </c>
      <c r="AC18" s="286"/>
      <c r="AD18" s="287"/>
      <c r="AE18" s="280">
        <f t="shared" si="8"/>
        <v>3014.16</v>
      </c>
      <c r="AF18" s="460">
        <f t="shared" si="11"/>
        <v>35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6"/>
        <v>1031.04</v>
      </c>
      <c r="J19" s="460">
        <f t="shared" si="9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7"/>
        <v>1004.37</v>
      </c>
      <c r="U19" s="460">
        <f t="shared" si="10"/>
        <v>40</v>
      </c>
      <c r="W19" s="2"/>
      <c r="X19" s="84"/>
      <c r="Y19" s="15"/>
      <c r="Z19" s="197">
        <f t="shared" si="5"/>
        <v>0</v>
      </c>
      <c r="AA19" s="353"/>
      <c r="AB19" s="70">
        <f t="shared" si="3"/>
        <v>0</v>
      </c>
      <c r="AC19" s="286"/>
      <c r="AD19" s="287"/>
      <c r="AE19" s="280">
        <f t="shared" si="8"/>
        <v>3014.16</v>
      </c>
      <c r="AF19" s="460">
        <f t="shared" si="11"/>
        <v>35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6"/>
        <v>1031.04</v>
      </c>
      <c r="J20" s="460">
        <f t="shared" si="9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7"/>
        <v>1004.37</v>
      </c>
      <c r="U20" s="460">
        <f t="shared" si="10"/>
        <v>40</v>
      </c>
      <c r="W20" s="2"/>
      <c r="X20" s="84"/>
      <c r="Y20" s="15"/>
      <c r="Z20" s="197">
        <f t="shared" si="5"/>
        <v>0</v>
      </c>
      <c r="AA20" s="353"/>
      <c r="AB20" s="70">
        <f t="shared" si="3"/>
        <v>0</v>
      </c>
      <c r="AC20" s="286"/>
      <c r="AD20" s="287"/>
      <c r="AE20" s="280">
        <f t="shared" si="8"/>
        <v>3014.16</v>
      </c>
      <c r="AF20" s="460">
        <f t="shared" si="11"/>
        <v>35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6"/>
        <v>1031.04</v>
      </c>
      <c r="J21" s="460">
        <f t="shared" si="9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7"/>
        <v>1004.37</v>
      </c>
      <c r="U21" s="460">
        <f t="shared" si="10"/>
        <v>40</v>
      </c>
      <c r="W21" s="2"/>
      <c r="X21" s="84"/>
      <c r="Y21" s="15"/>
      <c r="Z21" s="197">
        <f t="shared" si="5"/>
        <v>0</v>
      </c>
      <c r="AA21" s="353"/>
      <c r="AB21" s="70">
        <f t="shared" si="3"/>
        <v>0</v>
      </c>
      <c r="AC21" s="286"/>
      <c r="AD21" s="287"/>
      <c r="AE21" s="280">
        <f t="shared" si="8"/>
        <v>3014.16</v>
      </c>
      <c r="AF21" s="460">
        <f t="shared" si="11"/>
        <v>35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6"/>
        <v>1031.04</v>
      </c>
      <c r="J22" s="460">
        <f t="shared" si="9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7"/>
        <v>1004.37</v>
      </c>
      <c r="U22" s="460">
        <f t="shared" si="10"/>
        <v>40</v>
      </c>
      <c r="W22" s="2"/>
      <c r="X22" s="84"/>
      <c r="Y22" s="15"/>
      <c r="Z22" s="197">
        <f t="shared" si="5"/>
        <v>0</v>
      </c>
      <c r="AA22" s="353"/>
      <c r="AB22" s="70">
        <f t="shared" si="3"/>
        <v>0</v>
      </c>
      <c r="AC22" s="286"/>
      <c r="AD22" s="287"/>
      <c r="AE22" s="280">
        <f t="shared" si="8"/>
        <v>3014.16</v>
      </c>
      <c r="AF22" s="460">
        <f t="shared" si="11"/>
        <v>35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6"/>
        <v>1031.04</v>
      </c>
      <c r="J23" s="460">
        <f t="shared" si="9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7"/>
        <v>1004.37</v>
      </c>
      <c r="U23" s="460">
        <f t="shared" si="10"/>
        <v>40</v>
      </c>
      <c r="W23" s="2"/>
      <c r="X23" s="84"/>
      <c r="Y23" s="15"/>
      <c r="Z23" s="197">
        <f t="shared" si="5"/>
        <v>0</v>
      </c>
      <c r="AA23" s="353"/>
      <c r="AB23" s="70">
        <f t="shared" si="3"/>
        <v>0</v>
      </c>
      <c r="AC23" s="286"/>
      <c r="AD23" s="287"/>
      <c r="AE23" s="280">
        <f t="shared" si="8"/>
        <v>3014.16</v>
      </c>
      <c r="AF23" s="460">
        <f t="shared" si="11"/>
        <v>35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6"/>
        <v>1031.04</v>
      </c>
      <c r="J24" s="460">
        <f t="shared" si="9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7"/>
        <v>1004.37</v>
      </c>
      <c r="U24" s="460">
        <f t="shared" si="10"/>
        <v>40</v>
      </c>
      <c r="W24" s="2"/>
      <c r="X24" s="84"/>
      <c r="Y24" s="15"/>
      <c r="Z24" s="197">
        <f t="shared" si="5"/>
        <v>0</v>
      </c>
      <c r="AA24" s="353"/>
      <c r="AB24" s="70">
        <f t="shared" si="3"/>
        <v>0</v>
      </c>
      <c r="AC24" s="286"/>
      <c r="AD24" s="287"/>
      <c r="AE24" s="280">
        <f t="shared" si="8"/>
        <v>3014.16</v>
      </c>
      <c r="AF24" s="460">
        <f t="shared" si="11"/>
        <v>35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6"/>
        <v>1031.04</v>
      </c>
      <c r="J25" s="460">
        <f t="shared" si="9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7"/>
        <v>1004.37</v>
      </c>
      <c r="U25" s="460">
        <f t="shared" si="10"/>
        <v>40</v>
      </c>
      <c r="W25" s="2"/>
      <c r="X25" s="84"/>
      <c r="Y25" s="15"/>
      <c r="Z25" s="197">
        <f t="shared" si="5"/>
        <v>0</v>
      </c>
      <c r="AA25" s="368"/>
      <c r="AB25" s="70">
        <f t="shared" si="3"/>
        <v>0</v>
      </c>
      <c r="AC25" s="71"/>
      <c r="AD25" s="72"/>
      <c r="AE25" s="280">
        <f t="shared" si="8"/>
        <v>3014.16</v>
      </c>
      <c r="AF25" s="460">
        <f t="shared" si="11"/>
        <v>35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6"/>
        <v>1031.04</v>
      </c>
      <c r="J26" s="460">
        <f t="shared" si="9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7"/>
        <v>1004.37</v>
      </c>
      <c r="U26" s="460">
        <f t="shared" si="10"/>
        <v>40</v>
      </c>
      <c r="W26" s="2"/>
      <c r="X26" s="84"/>
      <c r="Y26" s="15"/>
      <c r="Z26" s="197">
        <f t="shared" si="5"/>
        <v>0</v>
      </c>
      <c r="AA26" s="368"/>
      <c r="AB26" s="70">
        <f t="shared" si="3"/>
        <v>0</v>
      </c>
      <c r="AC26" s="71"/>
      <c r="AD26" s="72"/>
      <c r="AE26" s="280">
        <f t="shared" si="8"/>
        <v>3014.16</v>
      </c>
      <c r="AF26" s="460">
        <f t="shared" si="11"/>
        <v>35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6"/>
        <v>1031.04</v>
      </c>
      <c r="J27" s="460">
        <f t="shared" si="9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7"/>
        <v>1004.37</v>
      </c>
      <c r="U27" s="460">
        <f t="shared" si="10"/>
        <v>40</v>
      </c>
      <c r="W27" s="2"/>
      <c r="X27" s="84"/>
      <c r="Y27" s="15"/>
      <c r="Z27" s="197">
        <f t="shared" si="5"/>
        <v>0</v>
      </c>
      <c r="AA27" s="368"/>
      <c r="AB27" s="70">
        <f t="shared" si="3"/>
        <v>0</v>
      </c>
      <c r="AC27" s="71"/>
      <c r="AD27" s="72"/>
      <c r="AE27" s="280">
        <f t="shared" si="8"/>
        <v>3014.16</v>
      </c>
      <c r="AF27" s="460">
        <f t="shared" si="11"/>
        <v>35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6"/>
        <v>1031.04</v>
      </c>
      <c r="J28" s="460">
        <f t="shared" si="9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7"/>
        <v>1004.37</v>
      </c>
      <c r="U28" s="460">
        <f t="shared" si="10"/>
        <v>40</v>
      </c>
      <c r="W28" s="198"/>
      <c r="X28" s="84"/>
      <c r="Y28" s="15"/>
      <c r="Z28" s="197">
        <f t="shared" si="5"/>
        <v>0</v>
      </c>
      <c r="AA28" s="368"/>
      <c r="AB28" s="70">
        <f t="shared" si="3"/>
        <v>0</v>
      </c>
      <c r="AC28" s="71"/>
      <c r="AD28" s="72"/>
      <c r="AE28" s="280">
        <f t="shared" si="8"/>
        <v>3014.16</v>
      </c>
      <c r="AF28" s="460">
        <f t="shared" si="11"/>
        <v>35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6"/>
        <v>1031.04</v>
      </c>
      <c r="J29" s="460">
        <f t="shared" si="9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7"/>
        <v>1004.37</v>
      </c>
      <c r="U29" s="460">
        <f t="shared" si="10"/>
        <v>40</v>
      </c>
      <c r="W29" s="198"/>
      <c r="X29" s="84"/>
      <c r="Y29" s="15"/>
      <c r="Z29" s="197">
        <f t="shared" si="5"/>
        <v>0</v>
      </c>
      <c r="AA29" s="352"/>
      <c r="AB29" s="70">
        <f t="shared" si="3"/>
        <v>0</v>
      </c>
      <c r="AC29" s="71"/>
      <c r="AD29" s="72"/>
      <c r="AE29" s="280">
        <f t="shared" si="8"/>
        <v>3014.16</v>
      </c>
      <c r="AF29" s="460">
        <f t="shared" si="11"/>
        <v>35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6"/>
        <v>1031.04</v>
      </c>
      <c r="J30" s="460">
        <f t="shared" si="9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7"/>
        <v>1004.37</v>
      </c>
      <c r="U30" s="460">
        <f t="shared" si="10"/>
        <v>40</v>
      </c>
      <c r="W30" s="198"/>
      <c r="X30" s="84"/>
      <c r="Y30" s="284"/>
      <c r="Z30" s="197">
        <f t="shared" si="5"/>
        <v>0</v>
      </c>
      <c r="AA30" s="357"/>
      <c r="AB30" s="285">
        <f t="shared" si="3"/>
        <v>0</v>
      </c>
      <c r="AC30" s="286"/>
      <c r="AD30" s="287"/>
      <c r="AE30" s="280">
        <f t="shared" si="8"/>
        <v>3014.16</v>
      </c>
      <c r="AF30" s="460">
        <f t="shared" si="11"/>
        <v>35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6"/>
        <v>1031.04</v>
      </c>
      <c r="J31" s="460">
        <f t="shared" si="9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7"/>
        <v>1004.37</v>
      </c>
      <c r="U31" s="460">
        <f t="shared" si="10"/>
        <v>40</v>
      </c>
      <c r="W31" s="198"/>
      <c r="X31" s="84"/>
      <c r="Y31" s="15"/>
      <c r="Z31" s="197">
        <f t="shared" si="5"/>
        <v>0</v>
      </c>
      <c r="AA31" s="352"/>
      <c r="AB31" s="70">
        <f t="shared" si="3"/>
        <v>0</v>
      </c>
      <c r="AC31" s="71"/>
      <c r="AD31" s="72"/>
      <c r="AE31" s="280">
        <f t="shared" si="8"/>
        <v>3014.16</v>
      </c>
      <c r="AF31" s="460">
        <f t="shared" si="11"/>
        <v>35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6"/>
        <v>1031.04</v>
      </c>
      <c r="J32" s="460">
        <f t="shared" si="9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7"/>
        <v>1004.37</v>
      </c>
      <c r="U32" s="460">
        <f t="shared" si="10"/>
        <v>40</v>
      </c>
      <c r="W32" s="198"/>
      <c r="X32" s="84"/>
      <c r="Y32" s="15"/>
      <c r="Z32" s="197">
        <f t="shared" si="5"/>
        <v>0</v>
      </c>
      <c r="AA32" s="352"/>
      <c r="AB32" s="70">
        <f t="shared" si="3"/>
        <v>0</v>
      </c>
      <c r="AC32" s="71"/>
      <c r="AD32" s="72"/>
      <c r="AE32" s="280">
        <f t="shared" si="8"/>
        <v>3014.16</v>
      </c>
      <c r="AF32" s="460">
        <f t="shared" si="11"/>
        <v>35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6"/>
        <v>1031.04</v>
      </c>
      <c r="J33" s="460">
        <f t="shared" si="9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7"/>
        <v>1004.37</v>
      </c>
      <c r="U33" s="460">
        <f t="shared" si="10"/>
        <v>40</v>
      </c>
      <c r="W33" s="2"/>
      <c r="X33" s="84"/>
      <c r="Y33" s="15"/>
      <c r="Z33" s="197">
        <f t="shared" si="5"/>
        <v>0</v>
      </c>
      <c r="AA33" s="352"/>
      <c r="AB33" s="70">
        <f t="shared" si="3"/>
        <v>0</v>
      </c>
      <c r="AC33" s="71"/>
      <c r="AD33" s="72"/>
      <c r="AE33" s="280">
        <f t="shared" si="8"/>
        <v>3014.16</v>
      </c>
      <c r="AF33" s="460">
        <f t="shared" si="11"/>
        <v>35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6"/>
        <v>1031.04</v>
      </c>
      <c r="J34" s="460">
        <f t="shared" si="9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7"/>
        <v>1004.37</v>
      </c>
      <c r="U34" s="460">
        <f t="shared" si="10"/>
        <v>40</v>
      </c>
      <c r="W34" s="2"/>
      <c r="X34" s="84"/>
      <c r="Y34" s="15"/>
      <c r="Z34" s="197">
        <f t="shared" si="5"/>
        <v>0</v>
      </c>
      <c r="AA34" s="352"/>
      <c r="AB34" s="70">
        <f t="shared" si="3"/>
        <v>0</v>
      </c>
      <c r="AC34" s="71"/>
      <c r="AD34" s="72"/>
      <c r="AE34" s="280">
        <f t="shared" si="8"/>
        <v>3014.16</v>
      </c>
      <c r="AF34" s="460">
        <f t="shared" si="11"/>
        <v>35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6"/>
        <v>1031.04</v>
      </c>
      <c r="J35" s="460">
        <f t="shared" si="9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7"/>
        <v>1004.37</v>
      </c>
      <c r="U35" s="460">
        <f t="shared" si="10"/>
        <v>40</v>
      </c>
      <c r="W35" s="2"/>
      <c r="X35" s="84"/>
      <c r="Y35" s="15"/>
      <c r="Z35" s="197">
        <f t="shared" si="5"/>
        <v>0</v>
      </c>
      <c r="AA35" s="352"/>
      <c r="AB35" s="70">
        <f t="shared" si="3"/>
        <v>0</v>
      </c>
      <c r="AC35" s="71"/>
      <c r="AD35" s="72"/>
      <c r="AE35" s="280">
        <f t="shared" si="8"/>
        <v>3014.16</v>
      </c>
      <c r="AF35" s="460">
        <f t="shared" si="11"/>
        <v>35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6"/>
        <v>1031.04</v>
      </c>
      <c r="J36" s="460">
        <f t="shared" si="9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7"/>
        <v>1004.37</v>
      </c>
      <c r="U36" s="460">
        <f t="shared" si="10"/>
        <v>40</v>
      </c>
      <c r="W36" s="2"/>
      <c r="X36" s="84"/>
      <c r="Y36" s="15"/>
      <c r="Z36" s="197">
        <f t="shared" si="5"/>
        <v>0</v>
      </c>
      <c r="AA36" s="353"/>
      <c r="AB36" s="70">
        <f t="shared" si="3"/>
        <v>0</v>
      </c>
      <c r="AC36" s="71"/>
      <c r="AD36" s="72"/>
      <c r="AE36" s="280">
        <f t="shared" si="8"/>
        <v>3014.16</v>
      </c>
      <c r="AF36" s="460">
        <f t="shared" si="11"/>
        <v>35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6"/>
        <v>1031.04</v>
      </c>
      <c r="J37" s="460">
        <f t="shared" si="9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7"/>
        <v>1004.37</v>
      </c>
      <c r="U37" s="460">
        <f t="shared" si="10"/>
        <v>40</v>
      </c>
      <c r="W37" s="2"/>
      <c r="X37" s="84"/>
      <c r="Y37" s="15"/>
      <c r="Z37" s="197">
        <f t="shared" si="5"/>
        <v>0</v>
      </c>
      <c r="AA37" s="353"/>
      <c r="AB37" s="70">
        <f t="shared" si="3"/>
        <v>0</v>
      </c>
      <c r="AC37" s="71"/>
      <c r="AD37" s="72"/>
      <c r="AE37" s="280">
        <f t="shared" si="8"/>
        <v>3014.16</v>
      </c>
      <c r="AF37" s="460">
        <f t="shared" si="11"/>
        <v>35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6"/>
        <v>1031.04</v>
      </c>
      <c r="J38" s="460">
        <f t="shared" si="9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7"/>
        <v>1004.37</v>
      </c>
      <c r="U38" s="460">
        <f t="shared" si="10"/>
        <v>40</v>
      </c>
      <c r="W38" s="2"/>
      <c r="X38" s="84"/>
      <c r="Y38" s="15"/>
      <c r="Z38" s="197">
        <f t="shared" si="5"/>
        <v>0</v>
      </c>
      <c r="AA38" s="353"/>
      <c r="AB38" s="70">
        <f t="shared" si="3"/>
        <v>0</v>
      </c>
      <c r="AC38" s="71"/>
      <c r="AD38" s="72"/>
      <c r="AE38" s="280">
        <f t="shared" si="8"/>
        <v>3014.16</v>
      </c>
      <c r="AF38" s="460">
        <f t="shared" si="11"/>
        <v>35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6"/>
        <v>1031.04</v>
      </c>
      <c r="J39" s="460">
        <f t="shared" si="9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7"/>
        <v>1004.37</v>
      </c>
      <c r="U39" s="460">
        <f t="shared" si="10"/>
        <v>40</v>
      </c>
      <c r="W39" s="2"/>
      <c r="X39" s="84"/>
      <c r="Y39" s="15"/>
      <c r="Z39" s="197">
        <f t="shared" si="5"/>
        <v>0</v>
      </c>
      <c r="AA39" s="353"/>
      <c r="AB39" s="70">
        <f t="shared" si="3"/>
        <v>0</v>
      </c>
      <c r="AC39" s="71"/>
      <c r="AD39" s="72"/>
      <c r="AE39" s="280">
        <f t="shared" si="8"/>
        <v>3014.16</v>
      </c>
      <c r="AF39" s="460">
        <f t="shared" si="11"/>
        <v>35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6"/>
        <v>1031.04</v>
      </c>
      <c r="J40" s="460">
        <f t="shared" si="9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7"/>
        <v>1004.37</v>
      </c>
      <c r="U40" s="460">
        <f t="shared" si="10"/>
        <v>40</v>
      </c>
      <c r="W40" s="2"/>
      <c r="X40" s="84"/>
      <c r="Y40" s="15"/>
      <c r="Z40" s="197">
        <f t="shared" si="5"/>
        <v>0</v>
      </c>
      <c r="AA40" s="353"/>
      <c r="AB40" s="70">
        <f t="shared" si="3"/>
        <v>0</v>
      </c>
      <c r="AC40" s="71"/>
      <c r="AD40" s="72"/>
      <c r="AE40" s="280">
        <f t="shared" si="8"/>
        <v>3014.16</v>
      </c>
      <c r="AF40" s="460">
        <f t="shared" si="11"/>
        <v>35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6"/>
        <v>1031.04</v>
      </c>
      <c r="J41" s="460">
        <f t="shared" si="9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7"/>
        <v>1004.37</v>
      </c>
      <c r="U41" s="460">
        <f t="shared" si="10"/>
        <v>40</v>
      </c>
      <c r="W41" s="2"/>
      <c r="X41" s="84"/>
      <c r="Y41" s="15"/>
      <c r="Z41" s="197">
        <f t="shared" si="5"/>
        <v>0</v>
      </c>
      <c r="AA41" s="353"/>
      <c r="AB41" s="70">
        <f t="shared" si="3"/>
        <v>0</v>
      </c>
      <c r="AC41" s="71"/>
      <c r="AD41" s="72"/>
      <c r="AE41" s="280">
        <f t="shared" si="8"/>
        <v>3014.16</v>
      </c>
      <c r="AF41" s="460">
        <f t="shared" si="11"/>
        <v>35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6"/>
        <v>1031.04</v>
      </c>
      <c r="J42" s="460">
        <f t="shared" si="9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7"/>
        <v>1004.37</v>
      </c>
      <c r="U42" s="460">
        <f t="shared" si="10"/>
        <v>40</v>
      </c>
      <c r="W42" s="2"/>
      <c r="X42" s="84"/>
      <c r="Y42" s="15"/>
      <c r="Z42" s="197">
        <f t="shared" si="5"/>
        <v>0</v>
      </c>
      <c r="AA42" s="353"/>
      <c r="AB42" s="70">
        <f t="shared" si="3"/>
        <v>0</v>
      </c>
      <c r="AC42" s="71"/>
      <c r="AD42" s="72"/>
      <c r="AE42" s="280">
        <f t="shared" si="8"/>
        <v>3014.16</v>
      </c>
      <c r="AF42" s="460">
        <f t="shared" si="11"/>
        <v>35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6"/>
        <v>1031.04</v>
      </c>
      <c r="J43" s="460">
        <f t="shared" si="9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7"/>
        <v>1004.37</v>
      </c>
      <c r="U43" s="460">
        <f t="shared" si="10"/>
        <v>40</v>
      </c>
      <c r="W43" s="2"/>
      <c r="X43" s="84"/>
      <c r="Y43" s="15"/>
      <c r="Z43" s="197">
        <f t="shared" si="5"/>
        <v>0</v>
      </c>
      <c r="AA43" s="353"/>
      <c r="AB43" s="70">
        <f t="shared" si="3"/>
        <v>0</v>
      </c>
      <c r="AC43" s="71"/>
      <c r="AD43" s="72"/>
      <c r="AE43" s="280">
        <f t="shared" si="8"/>
        <v>3014.16</v>
      </c>
      <c r="AF43" s="460">
        <f t="shared" si="11"/>
        <v>35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9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10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1"/>
        <v>35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9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10"/>
        <v>40</v>
      </c>
      <c r="Y45" s="91">
        <f>SUM(Y9:Y44)</f>
        <v>0</v>
      </c>
      <c r="Z45" s="48">
        <f>SUM(Z9:Z44)</f>
        <v>0</v>
      </c>
      <c r="AA45" s="38"/>
      <c r="AB45" s="5">
        <f>SUM(AB9:AB44)</f>
        <v>0</v>
      </c>
      <c r="AF45" s="460">
        <f t="shared" si="11"/>
        <v>35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9"/>
        <v>36</v>
      </c>
      <c r="L46" s="51"/>
      <c r="O46" s="115" t="s">
        <v>4</v>
      </c>
      <c r="P46" s="69" t="e">
        <f>Q5+Q6+#REF!-+N45</f>
        <v>#REF!</v>
      </c>
      <c r="U46" s="460">
        <f t="shared" si="10"/>
        <v>40</v>
      </c>
      <c r="W46" s="51"/>
      <c r="Z46" s="115" t="s">
        <v>4</v>
      </c>
      <c r="AA46" s="69" t="e">
        <f>AB5+AB6+#REF!-+Y45</f>
        <v>#REF!</v>
      </c>
      <c r="AF46" s="460">
        <f t="shared" si="11"/>
        <v>35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088" t="s">
        <v>11</v>
      </c>
      <c r="D48" s="1089"/>
      <c r="E48" s="152">
        <f>E6+E5-F45</f>
        <v>1031.04</v>
      </c>
      <c r="L48" s="47"/>
      <c r="N48" s="1088" t="s">
        <v>11</v>
      </c>
      <c r="O48" s="1089"/>
      <c r="P48" s="152" t="e">
        <f>P6+P5+#REF!+-Q45</f>
        <v>#REF!</v>
      </c>
      <c r="W48" s="47"/>
      <c r="Y48" s="1088" t="s">
        <v>11</v>
      </c>
      <c r="Z48" s="1089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23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24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T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67" t="s">
        <v>267</v>
      </c>
      <c r="B1" s="1067"/>
      <c r="C1" s="1067"/>
      <c r="D1" s="1067"/>
      <c r="E1" s="1067"/>
      <c r="F1" s="1067"/>
      <c r="G1" s="1067"/>
      <c r="H1" s="11">
        <v>1</v>
      </c>
      <c r="K1" s="1067" t="str">
        <f>A1</f>
        <v>INVENTARIO   DEL MES DE AGOSTO 2021</v>
      </c>
      <c r="L1" s="1067"/>
      <c r="M1" s="1067"/>
      <c r="N1" s="1067"/>
      <c r="O1" s="1067"/>
      <c r="P1" s="1067"/>
      <c r="Q1" s="1067"/>
      <c r="R1" s="11">
        <v>2</v>
      </c>
      <c r="U1" s="1063" t="s">
        <v>253</v>
      </c>
      <c r="V1" s="1063"/>
      <c r="W1" s="1063"/>
      <c r="X1" s="1063"/>
      <c r="Y1" s="1063"/>
      <c r="Z1" s="1063"/>
      <c r="AA1" s="1063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064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068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064" t="s">
        <v>120</v>
      </c>
      <c r="W5" s="1041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4"/>
      <c r="B6" s="1064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068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704"/>
      <c r="V6" s="1064"/>
      <c r="W6" s="666"/>
      <c r="X6" s="268"/>
      <c r="Y6" s="288"/>
      <c r="Z6" s="274"/>
      <c r="AA6" s="283">
        <f>Z78</f>
        <v>0</v>
      </c>
      <c r="AB6" s="7">
        <f>Y6-AA6+Y7+Y5-AA5</f>
        <v>387.1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30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387.1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30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387.1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30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387.1</v>
      </c>
    </row>
    <row r="12" spans="1:29" x14ac:dyDescent="0.25">
      <c r="A12" s="206"/>
      <c r="B12" s="84">
        <f t="shared" si="4"/>
        <v>30</v>
      </c>
      <c r="C12" s="15"/>
      <c r="D12" s="366"/>
      <c r="E12" s="1013"/>
      <c r="F12" s="366">
        <f t="shared" si="3"/>
        <v>0</v>
      </c>
      <c r="G12" s="1014"/>
      <c r="H12" s="326"/>
      <c r="I12" s="297">
        <f t="shared" si="5"/>
        <v>386.39</v>
      </c>
      <c r="J12" s="163"/>
      <c r="K12" s="206"/>
      <c r="L12" s="84">
        <f t="shared" si="6"/>
        <v>34</v>
      </c>
      <c r="M12" s="74"/>
      <c r="N12" s="366"/>
      <c r="O12" s="1013"/>
      <c r="P12" s="366">
        <f t="shared" si="1"/>
        <v>0</v>
      </c>
      <c r="Q12" s="1014"/>
      <c r="R12" s="326"/>
      <c r="S12" s="297">
        <f t="shared" si="7"/>
        <v>428.17</v>
      </c>
      <c r="U12" s="206"/>
      <c r="V12" s="84">
        <f t="shared" si="8"/>
        <v>30</v>
      </c>
      <c r="W12" s="15"/>
      <c r="X12" s="366"/>
      <c r="Y12" s="1013"/>
      <c r="Z12" s="366">
        <f t="shared" si="2"/>
        <v>0</v>
      </c>
      <c r="AA12" s="1014"/>
      <c r="AB12" s="326"/>
      <c r="AC12" s="297">
        <f t="shared" si="9"/>
        <v>387.1</v>
      </c>
    </row>
    <row r="13" spans="1:29" x14ac:dyDescent="0.25">
      <c r="A13" s="83" t="s">
        <v>33</v>
      </c>
      <c r="B13" s="84">
        <f t="shared" si="4"/>
        <v>30</v>
      </c>
      <c r="C13" s="15"/>
      <c r="D13" s="366"/>
      <c r="E13" s="1013"/>
      <c r="F13" s="366">
        <f t="shared" si="3"/>
        <v>0</v>
      </c>
      <c r="G13" s="1014"/>
      <c r="H13" s="326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366"/>
      <c r="O13" s="1013"/>
      <c r="P13" s="366">
        <f t="shared" si="1"/>
        <v>0</v>
      </c>
      <c r="Q13" s="1014"/>
      <c r="R13" s="326"/>
      <c r="S13" s="297">
        <f t="shared" si="7"/>
        <v>428.17</v>
      </c>
      <c r="U13" s="83" t="s">
        <v>33</v>
      </c>
      <c r="V13" s="84">
        <f t="shared" si="8"/>
        <v>30</v>
      </c>
      <c r="W13" s="15"/>
      <c r="X13" s="366"/>
      <c r="Y13" s="1013"/>
      <c r="Z13" s="366">
        <f t="shared" si="2"/>
        <v>0</v>
      </c>
      <c r="AA13" s="1014"/>
      <c r="AB13" s="326"/>
      <c r="AC13" s="297">
        <f t="shared" si="9"/>
        <v>387.1</v>
      </c>
    </row>
    <row r="14" spans="1:29" x14ac:dyDescent="0.25">
      <c r="A14" s="74"/>
      <c r="B14" s="84">
        <f t="shared" si="4"/>
        <v>30</v>
      </c>
      <c r="C14" s="15"/>
      <c r="D14" s="366"/>
      <c r="E14" s="1013"/>
      <c r="F14" s="366">
        <f t="shared" si="3"/>
        <v>0</v>
      </c>
      <c r="G14" s="1014"/>
      <c r="H14" s="326"/>
      <c r="I14" s="297">
        <f t="shared" si="5"/>
        <v>386.39</v>
      </c>
      <c r="J14" s="163"/>
      <c r="K14" s="74"/>
      <c r="L14" s="84">
        <f t="shared" si="6"/>
        <v>34</v>
      </c>
      <c r="M14" s="74"/>
      <c r="N14" s="366"/>
      <c r="O14" s="1013"/>
      <c r="P14" s="366">
        <f t="shared" si="1"/>
        <v>0</v>
      </c>
      <c r="Q14" s="1014"/>
      <c r="R14" s="326"/>
      <c r="S14" s="297">
        <f t="shared" si="7"/>
        <v>428.17</v>
      </c>
      <c r="U14" s="74"/>
      <c r="V14" s="84">
        <f t="shared" si="8"/>
        <v>30</v>
      </c>
      <c r="W14" s="15"/>
      <c r="X14" s="366"/>
      <c r="Y14" s="1013"/>
      <c r="Z14" s="366">
        <f t="shared" si="2"/>
        <v>0</v>
      </c>
      <c r="AA14" s="1014"/>
      <c r="AB14" s="326"/>
      <c r="AC14" s="297">
        <f t="shared" si="9"/>
        <v>387.1</v>
      </c>
    </row>
    <row r="15" spans="1:29" x14ac:dyDescent="0.25">
      <c r="A15" s="74"/>
      <c r="B15" s="84">
        <f t="shared" si="4"/>
        <v>30</v>
      </c>
      <c r="C15" s="15"/>
      <c r="D15" s="366"/>
      <c r="E15" s="1013"/>
      <c r="F15" s="366">
        <f t="shared" si="3"/>
        <v>0</v>
      </c>
      <c r="G15" s="1014"/>
      <c r="H15" s="326"/>
      <c r="I15" s="297">
        <f t="shared" si="5"/>
        <v>386.39</v>
      </c>
      <c r="J15" s="163"/>
      <c r="K15" s="74"/>
      <c r="L15" s="84">
        <f t="shared" si="6"/>
        <v>34</v>
      </c>
      <c r="M15" s="74"/>
      <c r="N15" s="366"/>
      <c r="O15" s="1013"/>
      <c r="P15" s="366">
        <f t="shared" si="1"/>
        <v>0</v>
      </c>
      <c r="Q15" s="1014"/>
      <c r="R15" s="326"/>
      <c r="S15" s="297">
        <f t="shared" si="7"/>
        <v>428.17</v>
      </c>
      <c r="U15" s="74"/>
      <c r="V15" s="84">
        <f t="shared" si="8"/>
        <v>30</v>
      </c>
      <c r="W15" s="15"/>
      <c r="X15" s="366"/>
      <c r="Y15" s="1013"/>
      <c r="Z15" s="366">
        <f t="shared" si="2"/>
        <v>0</v>
      </c>
      <c r="AA15" s="1014"/>
      <c r="AB15" s="326"/>
      <c r="AC15" s="297">
        <f t="shared" si="9"/>
        <v>387.1</v>
      </c>
    </row>
    <row r="16" spans="1:29" x14ac:dyDescent="0.25">
      <c r="B16" s="84">
        <f t="shared" si="4"/>
        <v>30</v>
      </c>
      <c r="C16" s="15"/>
      <c r="D16" s="366"/>
      <c r="E16" s="1013"/>
      <c r="F16" s="366">
        <f t="shared" si="3"/>
        <v>0</v>
      </c>
      <c r="G16" s="1014"/>
      <c r="H16" s="326"/>
      <c r="I16" s="297">
        <f t="shared" si="5"/>
        <v>386.39</v>
      </c>
      <c r="J16" s="163"/>
      <c r="L16" s="84">
        <f t="shared" si="6"/>
        <v>34</v>
      </c>
      <c r="M16" s="74"/>
      <c r="N16" s="366"/>
      <c r="O16" s="1013"/>
      <c r="P16" s="366">
        <f t="shared" si="1"/>
        <v>0</v>
      </c>
      <c r="Q16" s="1014"/>
      <c r="R16" s="326"/>
      <c r="S16" s="297">
        <f t="shared" si="7"/>
        <v>428.17</v>
      </c>
      <c r="V16" s="84">
        <f t="shared" si="8"/>
        <v>30</v>
      </c>
      <c r="W16" s="15"/>
      <c r="X16" s="366"/>
      <c r="Y16" s="1013"/>
      <c r="Z16" s="366">
        <f t="shared" si="2"/>
        <v>0</v>
      </c>
      <c r="AA16" s="1014"/>
      <c r="AB16" s="326"/>
      <c r="AC16" s="297">
        <f t="shared" si="9"/>
        <v>387.1</v>
      </c>
    </row>
    <row r="17" spans="1:29" x14ac:dyDescent="0.25">
      <c r="B17" s="84">
        <f t="shared" si="4"/>
        <v>30</v>
      </c>
      <c r="C17" s="15"/>
      <c r="D17" s="366"/>
      <c r="E17" s="1013"/>
      <c r="F17" s="366">
        <f t="shared" si="3"/>
        <v>0</v>
      </c>
      <c r="G17" s="1014"/>
      <c r="H17" s="326"/>
      <c r="I17" s="297">
        <f t="shared" si="5"/>
        <v>386.39</v>
      </c>
      <c r="J17" s="163"/>
      <c r="L17" s="84">
        <f t="shared" si="6"/>
        <v>34</v>
      </c>
      <c r="M17" s="74"/>
      <c r="N17" s="366"/>
      <c r="O17" s="1013"/>
      <c r="P17" s="366">
        <f t="shared" si="1"/>
        <v>0</v>
      </c>
      <c r="Q17" s="1014"/>
      <c r="R17" s="326"/>
      <c r="S17" s="297">
        <f t="shared" si="7"/>
        <v>428.17</v>
      </c>
      <c r="V17" s="84">
        <f t="shared" si="8"/>
        <v>30</v>
      </c>
      <c r="W17" s="15"/>
      <c r="X17" s="366"/>
      <c r="Y17" s="1013"/>
      <c r="Z17" s="366">
        <f t="shared" si="2"/>
        <v>0</v>
      </c>
      <c r="AA17" s="1014"/>
      <c r="AB17" s="326"/>
      <c r="AC17" s="297">
        <f t="shared" si="9"/>
        <v>387.1</v>
      </c>
    </row>
    <row r="18" spans="1:29" x14ac:dyDescent="0.25">
      <c r="A18" s="126"/>
      <c r="B18" s="84">
        <f t="shared" si="4"/>
        <v>30</v>
      </c>
      <c r="C18" s="15"/>
      <c r="D18" s="366"/>
      <c r="E18" s="1013"/>
      <c r="F18" s="366">
        <f t="shared" si="3"/>
        <v>0</v>
      </c>
      <c r="G18" s="1014"/>
      <c r="H18" s="326"/>
      <c r="I18" s="297">
        <f t="shared" si="5"/>
        <v>386.39</v>
      </c>
      <c r="J18" s="163"/>
      <c r="K18" s="126"/>
      <c r="L18" s="84">
        <f t="shared" si="6"/>
        <v>34</v>
      </c>
      <c r="M18" s="74"/>
      <c r="N18" s="366"/>
      <c r="O18" s="1013"/>
      <c r="P18" s="366">
        <f t="shared" si="1"/>
        <v>0</v>
      </c>
      <c r="Q18" s="1014"/>
      <c r="R18" s="326"/>
      <c r="S18" s="297">
        <f t="shared" si="7"/>
        <v>428.17</v>
      </c>
      <c r="U18" s="126"/>
      <c r="V18" s="84">
        <f t="shared" si="8"/>
        <v>30</v>
      </c>
      <c r="W18" s="15"/>
      <c r="X18" s="366"/>
      <c r="Y18" s="1013"/>
      <c r="Z18" s="366">
        <f t="shared" si="2"/>
        <v>0</v>
      </c>
      <c r="AA18" s="1014"/>
      <c r="AB18" s="326"/>
      <c r="AC18" s="297">
        <f t="shared" si="9"/>
        <v>387.1</v>
      </c>
    </row>
    <row r="19" spans="1:29" x14ac:dyDescent="0.25">
      <c r="A19" s="126"/>
      <c r="B19" s="84">
        <f t="shared" si="4"/>
        <v>30</v>
      </c>
      <c r="C19" s="15"/>
      <c r="D19" s="366"/>
      <c r="E19" s="1013"/>
      <c r="F19" s="366">
        <f t="shared" si="3"/>
        <v>0</v>
      </c>
      <c r="G19" s="1014"/>
      <c r="H19" s="326"/>
      <c r="I19" s="297">
        <f t="shared" si="5"/>
        <v>386.39</v>
      </c>
      <c r="K19" s="126"/>
      <c r="L19" s="84">
        <f t="shared" si="6"/>
        <v>34</v>
      </c>
      <c r="M19" s="15"/>
      <c r="N19" s="366"/>
      <c r="O19" s="1013"/>
      <c r="P19" s="366">
        <f t="shared" si="1"/>
        <v>0</v>
      </c>
      <c r="Q19" s="1014"/>
      <c r="R19" s="326"/>
      <c r="S19" s="297">
        <f t="shared" si="7"/>
        <v>428.17</v>
      </c>
      <c r="U19" s="126"/>
      <c r="V19" s="84">
        <f t="shared" si="8"/>
        <v>30</v>
      </c>
      <c r="W19" s="15"/>
      <c r="X19" s="366"/>
      <c r="Y19" s="1013"/>
      <c r="Z19" s="366">
        <f t="shared" si="2"/>
        <v>0</v>
      </c>
      <c r="AA19" s="1014"/>
      <c r="AB19" s="326"/>
      <c r="AC19" s="297">
        <f t="shared" si="9"/>
        <v>387.1</v>
      </c>
    </row>
    <row r="20" spans="1:29" x14ac:dyDescent="0.25">
      <c r="A20" s="126"/>
      <c r="B20" s="84">
        <f t="shared" si="4"/>
        <v>30</v>
      </c>
      <c r="C20" s="15"/>
      <c r="D20" s="366"/>
      <c r="E20" s="1013"/>
      <c r="F20" s="366">
        <f t="shared" si="3"/>
        <v>0</v>
      </c>
      <c r="G20" s="1014"/>
      <c r="H20" s="326"/>
      <c r="I20" s="297">
        <f t="shared" si="5"/>
        <v>386.39</v>
      </c>
      <c r="K20" s="126"/>
      <c r="L20" s="84">
        <f t="shared" si="6"/>
        <v>34</v>
      </c>
      <c r="M20" s="15"/>
      <c r="N20" s="366"/>
      <c r="O20" s="1013"/>
      <c r="P20" s="366">
        <f t="shared" si="1"/>
        <v>0</v>
      </c>
      <c r="Q20" s="1014"/>
      <c r="R20" s="326"/>
      <c r="S20" s="297">
        <f t="shared" si="7"/>
        <v>428.17</v>
      </c>
      <c r="U20" s="126"/>
      <c r="V20" s="84">
        <f t="shared" si="8"/>
        <v>30</v>
      </c>
      <c r="W20" s="15"/>
      <c r="X20" s="366"/>
      <c r="Y20" s="1013"/>
      <c r="Z20" s="366">
        <f t="shared" si="2"/>
        <v>0</v>
      </c>
      <c r="AA20" s="1014"/>
      <c r="AB20" s="326"/>
      <c r="AC20" s="297">
        <f t="shared" si="9"/>
        <v>387.1</v>
      </c>
    </row>
    <row r="21" spans="1:29" x14ac:dyDescent="0.25">
      <c r="A21" s="126"/>
      <c r="B21" s="84">
        <f t="shared" si="4"/>
        <v>30</v>
      </c>
      <c r="C21" s="15"/>
      <c r="D21" s="366"/>
      <c r="E21" s="1013"/>
      <c r="F21" s="366">
        <f t="shared" si="3"/>
        <v>0</v>
      </c>
      <c r="G21" s="1014"/>
      <c r="H21" s="326"/>
      <c r="I21" s="297">
        <f t="shared" si="5"/>
        <v>386.39</v>
      </c>
      <c r="K21" s="126"/>
      <c r="L21" s="84">
        <f t="shared" si="6"/>
        <v>34</v>
      </c>
      <c r="M21" s="15"/>
      <c r="N21" s="366"/>
      <c r="O21" s="1013"/>
      <c r="P21" s="366">
        <f t="shared" si="1"/>
        <v>0</v>
      </c>
      <c r="Q21" s="1014"/>
      <c r="R21" s="326"/>
      <c r="S21" s="297">
        <f t="shared" si="7"/>
        <v>428.17</v>
      </c>
      <c r="U21" s="126"/>
      <c r="V21" s="84">
        <f t="shared" si="8"/>
        <v>30</v>
      </c>
      <c r="W21" s="15"/>
      <c r="X21" s="366"/>
      <c r="Y21" s="1013"/>
      <c r="Z21" s="366">
        <f t="shared" si="2"/>
        <v>0</v>
      </c>
      <c r="AA21" s="1014"/>
      <c r="AB21" s="326"/>
      <c r="AC21" s="297">
        <f t="shared" si="9"/>
        <v>387.1</v>
      </c>
    </row>
    <row r="22" spans="1:29" x14ac:dyDescent="0.25">
      <c r="A22" s="126"/>
      <c r="B22" s="303">
        <f t="shared" si="4"/>
        <v>30</v>
      </c>
      <c r="C22" s="15"/>
      <c r="D22" s="366"/>
      <c r="E22" s="1013"/>
      <c r="F22" s="366">
        <f t="shared" si="3"/>
        <v>0</v>
      </c>
      <c r="G22" s="1014"/>
      <c r="H22" s="326"/>
      <c r="I22" s="297">
        <f t="shared" si="5"/>
        <v>386.39</v>
      </c>
      <c r="K22" s="126"/>
      <c r="L22" s="303">
        <f t="shared" si="6"/>
        <v>34</v>
      </c>
      <c r="M22" s="15"/>
      <c r="N22" s="366"/>
      <c r="O22" s="1013"/>
      <c r="P22" s="366">
        <f t="shared" si="1"/>
        <v>0</v>
      </c>
      <c r="Q22" s="1014"/>
      <c r="R22" s="326"/>
      <c r="S22" s="297">
        <f t="shared" si="7"/>
        <v>428.17</v>
      </c>
      <c r="U22" s="126"/>
      <c r="V22" s="303">
        <f t="shared" si="8"/>
        <v>30</v>
      </c>
      <c r="W22" s="15"/>
      <c r="X22" s="366"/>
      <c r="Y22" s="1013"/>
      <c r="Z22" s="366">
        <f t="shared" si="2"/>
        <v>0</v>
      </c>
      <c r="AA22" s="1014"/>
      <c r="AB22" s="326"/>
      <c r="AC22" s="297">
        <f t="shared" si="9"/>
        <v>387.1</v>
      </c>
    </row>
    <row r="23" spans="1:29" x14ac:dyDescent="0.25">
      <c r="A23" s="127"/>
      <c r="B23" s="303">
        <f t="shared" si="4"/>
        <v>30</v>
      </c>
      <c r="C23" s="15"/>
      <c r="D23" s="366"/>
      <c r="E23" s="1013"/>
      <c r="F23" s="366">
        <f t="shared" si="3"/>
        <v>0</v>
      </c>
      <c r="G23" s="1014"/>
      <c r="H23" s="326"/>
      <c r="I23" s="297">
        <f t="shared" si="5"/>
        <v>386.39</v>
      </c>
      <c r="K23" s="127"/>
      <c r="L23" s="303">
        <f t="shared" si="6"/>
        <v>34</v>
      </c>
      <c r="M23" s="15"/>
      <c r="N23" s="366"/>
      <c r="O23" s="1013"/>
      <c r="P23" s="366">
        <f t="shared" si="1"/>
        <v>0</v>
      </c>
      <c r="Q23" s="1014"/>
      <c r="R23" s="326"/>
      <c r="S23" s="297">
        <f t="shared" si="7"/>
        <v>428.17</v>
      </c>
      <c r="U23" s="127"/>
      <c r="V23" s="303">
        <f t="shared" si="8"/>
        <v>30</v>
      </c>
      <c r="W23" s="15"/>
      <c r="X23" s="366"/>
      <c r="Y23" s="1013"/>
      <c r="Z23" s="366">
        <f t="shared" si="2"/>
        <v>0</v>
      </c>
      <c r="AA23" s="1014"/>
      <c r="AB23" s="326"/>
      <c r="AC23" s="297">
        <f t="shared" si="9"/>
        <v>387.1</v>
      </c>
    </row>
    <row r="24" spans="1:29" x14ac:dyDescent="0.25">
      <c r="A24" s="126"/>
      <c r="B24" s="303">
        <f t="shared" si="4"/>
        <v>30</v>
      </c>
      <c r="C24" s="15"/>
      <c r="D24" s="366"/>
      <c r="E24" s="1013"/>
      <c r="F24" s="366">
        <f t="shared" si="3"/>
        <v>0</v>
      </c>
      <c r="G24" s="1014"/>
      <c r="H24" s="326"/>
      <c r="I24" s="297">
        <f t="shared" si="5"/>
        <v>386.39</v>
      </c>
      <c r="K24" s="126"/>
      <c r="L24" s="303">
        <f t="shared" si="6"/>
        <v>34</v>
      </c>
      <c r="M24" s="15"/>
      <c r="N24" s="366"/>
      <c r="O24" s="1013"/>
      <c r="P24" s="366">
        <f t="shared" si="1"/>
        <v>0</v>
      </c>
      <c r="Q24" s="1014"/>
      <c r="R24" s="326"/>
      <c r="S24" s="297">
        <f t="shared" si="7"/>
        <v>428.17</v>
      </c>
      <c r="U24" s="126"/>
      <c r="V24" s="303">
        <f t="shared" si="8"/>
        <v>30</v>
      </c>
      <c r="W24" s="15"/>
      <c r="X24" s="366"/>
      <c r="Y24" s="1013"/>
      <c r="Z24" s="366">
        <f t="shared" si="2"/>
        <v>0</v>
      </c>
      <c r="AA24" s="1014"/>
      <c r="AB24" s="326"/>
      <c r="AC24" s="297">
        <f t="shared" si="9"/>
        <v>387.1</v>
      </c>
    </row>
    <row r="25" spans="1:29" x14ac:dyDescent="0.25">
      <c r="A25" s="126"/>
      <c r="B25" s="303">
        <f t="shared" si="4"/>
        <v>30</v>
      </c>
      <c r="C25" s="15"/>
      <c r="D25" s="366"/>
      <c r="E25" s="1013"/>
      <c r="F25" s="366">
        <f t="shared" si="3"/>
        <v>0</v>
      </c>
      <c r="G25" s="1014"/>
      <c r="H25" s="326"/>
      <c r="I25" s="297">
        <f t="shared" si="5"/>
        <v>386.39</v>
      </c>
      <c r="K25" s="126"/>
      <c r="L25" s="303">
        <f t="shared" si="6"/>
        <v>34</v>
      </c>
      <c r="M25" s="15"/>
      <c r="N25" s="366"/>
      <c r="O25" s="1013"/>
      <c r="P25" s="366">
        <f t="shared" si="1"/>
        <v>0</v>
      </c>
      <c r="Q25" s="1014"/>
      <c r="R25" s="326"/>
      <c r="S25" s="297">
        <f t="shared" si="7"/>
        <v>428.17</v>
      </c>
      <c r="U25" s="126"/>
      <c r="V25" s="303">
        <f t="shared" si="8"/>
        <v>30</v>
      </c>
      <c r="W25" s="15"/>
      <c r="X25" s="366"/>
      <c r="Y25" s="1013"/>
      <c r="Z25" s="366">
        <f t="shared" si="2"/>
        <v>0</v>
      </c>
      <c r="AA25" s="1014"/>
      <c r="AB25" s="326"/>
      <c r="AC25" s="297">
        <f t="shared" si="9"/>
        <v>387.1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366"/>
      <c r="O26" s="1013"/>
      <c r="P26" s="366">
        <f t="shared" si="1"/>
        <v>0</v>
      </c>
      <c r="Q26" s="1014"/>
      <c r="R26" s="326"/>
      <c r="S26" s="297">
        <f t="shared" si="7"/>
        <v>428.17</v>
      </c>
      <c r="U26" s="126"/>
      <c r="V26" s="206">
        <f t="shared" si="8"/>
        <v>30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387.1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30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387.1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30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387.1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30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387.1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30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387.1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30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387.1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30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387.1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30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387.1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30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387.1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30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387.1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30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387.1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30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387.1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30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387.1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30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387.1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30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387.1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30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387.1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30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387.1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30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387.1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30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387.1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30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387.1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30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387.1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30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387.1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30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387.1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30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387.1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30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387.1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30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387.1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30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387.1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30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387.1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30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387.1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30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387.1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30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387.1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30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387.1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30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387.1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30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387.1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30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387.1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30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387.1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30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387.1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30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387.1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30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387.1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30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387.1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30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387.1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30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387.1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30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387.1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30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387.1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30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387.1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30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387.1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30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387.1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30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387.1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30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387.1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30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387.1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387.1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30</v>
      </c>
    </row>
    <row r="82" spans="3:26" ht="15.75" thickBot="1" x14ac:dyDescent="0.3"/>
    <row r="83" spans="3:26" ht="15.75" thickBot="1" x14ac:dyDescent="0.3">
      <c r="C83" s="1065" t="s">
        <v>11</v>
      </c>
      <c r="D83" s="1066"/>
      <c r="E83" s="58">
        <f>E5+E6-F78+E7</f>
        <v>386.39</v>
      </c>
      <c r="F83" s="74"/>
      <c r="M83" s="1065" t="s">
        <v>11</v>
      </c>
      <c r="N83" s="1066"/>
      <c r="O83" s="58">
        <f>O5+O6-P78+O7</f>
        <v>428.17000000000007</v>
      </c>
      <c r="P83" s="74"/>
      <c r="W83" s="1065" t="s">
        <v>11</v>
      </c>
      <c r="X83" s="1066"/>
      <c r="Y83" s="58">
        <f>Y5+Y6-Z78+Y7</f>
        <v>387.1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75</v>
      </c>
      <c r="C4" s="104"/>
      <c r="D4" s="141"/>
      <c r="E4" s="87"/>
      <c r="F4" s="74"/>
      <c r="G4" s="607"/>
    </row>
    <row r="5" spans="1:9" x14ac:dyDescent="0.25">
      <c r="A5" s="76"/>
      <c r="B5" s="1126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7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2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67" t="s">
        <v>274</v>
      </c>
      <c r="B1" s="1067"/>
      <c r="C1" s="1067"/>
      <c r="D1" s="1067"/>
      <c r="E1" s="1067"/>
      <c r="F1" s="1067"/>
      <c r="G1" s="106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61" t="s">
        <v>53</v>
      </c>
      <c r="B5" s="1129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61"/>
      <c r="B6" s="1129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65" t="s">
        <v>11</v>
      </c>
      <c r="D60" s="1066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67" t="s">
        <v>275</v>
      </c>
      <c r="B1" s="1067"/>
      <c r="C1" s="1067"/>
      <c r="D1" s="1067"/>
      <c r="E1" s="1067"/>
      <c r="F1" s="1067"/>
      <c r="G1" s="1067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31" t="s">
        <v>141</v>
      </c>
      <c r="B5" s="1086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32"/>
      <c r="B6" s="1087"/>
      <c r="C6" s="510"/>
      <c r="D6" s="268"/>
      <c r="E6" s="523"/>
      <c r="F6" s="341"/>
      <c r="I6" s="1114" t="s">
        <v>3</v>
      </c>
      <c r="J6" s="1108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33"/>
      <c r="J7" s="1130"/>
    </row>
    <row r="8" spans="1:11" ht="16.5" thickBot="1" x14ac:dyDescent="0.3">
      <c r="A8" s="583"/>
      <c r="B8" s="577"/>
      <c r="C8" s="510"/>
      <c r="D8" s="268"/>
      <c r="E8" s="584"/>
      <c r="F8" s="341"/>
      <c r="I8" s="1133"/>
      <c r="J8" s="1130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15"/>
      <c r="J9" s="1130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7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7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20"/>
      <c r="E14" s="1023"/>
      <c r="F14" s="540">
        <f t="shared" si="0"/>
        <v>0</v>
      </c>
      <c r="G14" s="541"/>
      <c r="H14" s="629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20"/>
      <c r="E15" s="1024"/>
      <c r="F15" s="540">
        <f t="shared" si="0"/>
        <v>0</v>
      </c>
      <c r="G15" s="541"/>
      <c r="H15" s="629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20"/>
      <c r="E16" s="1024"/>
      <c r="F16" s="540">
        <f t="shared" si="0"/>
        <v>0</v>
      </c>
      <c r="G16" s="541"/>
      <c r="H16" s="629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20"/>
      <c r="E17" s="1024"/>
      <c r="F17" s="540">
        <f t="shared" si="0"/>
        <v>0</v>
      </c>
      <c r="G17" s="630"/>
      <c r="H17" s="631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920"/>
      <c r="E18" s="1025"/>
      <c r="F18" s="540">
        <f t="shared" si="0"/>
        <v>0</v>
      </c>
      <c r="G18" s="541"/>
      <c r="H18" s="629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920"/>
      <c r="E19" s="1025"/>
      <c r="F19" s="540">
        <f t="shared" si="0"/>
        <v>0</v>
      </c>
      <c r="G19" s="1026"/>
      <c r="H19" s="629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920"/>
      <c r="E20" s="1025"/>
      <c r="F20" s="540">
        <f t="shared" si="0"/>
        <v>0</v>
      </c>
      <c r="G20" s="541"/>
      <c r="H20" s="629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920"/>
      <c r="E21" s="1025"/>
      <c r="F21" s="540">
        <f t="shared" si="0"/>
        <v>0</v>
      </c>
      <c r="G21" s="541"/>
      <c r="H21" s="629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920"/>
      <c r="E22" s="1024"/>
      <c r="F22" s="540">
        <f t="shared" si="0"/>
        <v>0</v>
      </c>
      <c r="G22" s="541"/>
      <c r="H22" s="629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088" t="s">
        <v>11</v>
      </c>
      <c r="D49" s="1089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7" t="s">
        <v>132</v>
      </c>
      <c r="C4" s="104"/>
      <c r="D4" s="141"/>
      <c r="E4" s="87"/>
      <c r="F4" s="74"/>
      <c r="G4" s="871"/>
    </row>
    <row r="5" spans="1:9" x14ac:dyDescent="0.25">
      <c r="A5" s="76"/>
      <c r="B5" s="1128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7" t="s">
        <v>81</v>
      </c>
      <c r="C4" s="104"/>
      <c r="D4" s="141"/>
      <c r="E4" s="87"/>
      <c r="F4" s="74"/>
      <c r="G4" s="628"/>
    </row>
    <row r="5" spans="1:9" x14ac:dyDescent="0.25">
      <c r="A5" s="76"/>
      <c r="B5" s="112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C26" sqref="C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67" t="s">
        <v>188</v>
      </c>
      <c r="B1" s="1067"/>
      <c r="C1" s="1067"/>
      <c r="D1" s="1067"/>
      <c r="E1" s="1067"/>
      <c r="F1" s="1067"/>
      <c r="G1" s="106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34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35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136"/>
      <c r="C6" s="267"/>
      <c r="D6" s="265"/>
      <c r="E6" s="502"/>
      <c r="F6" s="289"/>
      <c r="G6" s="260"/>
      <c r="H6" s="260"/>
      <c r="I6" s="1114" t="s">
        <v>3</v>
      </c>
      <c r="J6" s="110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5"/>
      <c r="J7" s="1130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5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5">
        <v>44393</v>
      </c>
      <c r="F17" s="540">
        <f t="shared" si="0"/>
        <v>666.89</v>
      </c>
      <c r="G17" s="956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5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5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8">
        <v>571.62</v>
      </c>
      <c r="E22" s="990">
        <v>44417</v>
      </c>
      <c r="F22" s="944">
        <f t="shared" si="0"/>
        <v>571.62</v>
      </c>
      <c r="G22" s="946" t="s">
        <v>194</v>
      </c>
      <c r="H22" s="947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8">
        <v>571.62</v>
      </c>
      <c r="E23" s="990">
        <v>44424</v>
      </c>
      <c r="F23" s="944">
        <f t="shared" si="0"/>
        <v>571.62</v>
      </c>
      <c r="G23" s="946" t="s">
        <v>207</v>
      </c>
      <c r="H23" s="947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8">
        <v>666.89</v>
      </c>
      <c r="E24" s="991">
        <v>44431</v>
      </c>
      <c r="F24" s="944">
        <f t="shared" si="0"/>
        <v>666.89</v>
      </c>
      <c r="G24" s="967" t="s">
        <v>220</v>
      </c>
      <c r="H24" s="968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8">
        <v>272.60000000000002</v>
      </c>
      <c r="E25" s="991">
        <v>44440</v>
      </c>
      <c r="F25" s="944">
        <f t="shared" si="0"/>
        <v>272.60000000000002</v>
      </c>
      <c r="G25" s="967" t="s">
        <v>251</v>
      </c>
      <c r="H25" s="968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72">
        <v>0</v>
      </c>
      <c r="E26" s="1027"/>
      <c r="F26" s="974">
        <f t="shared" si="0"/>
        <v>0</v>
      </c>
      <c r="G26" s="1028"/>
      <c r="H26" s="344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72">
        <v>0</v>
      </c>
      <c r="E27" s="1027"/>
      <c r="F27" s="974">
        <f t="shared" si="0"/>
        <v>0</v>
      </c>
      <c r="G27" s="1028"/>
      <c r="H27" s="344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72">
        <v>0</v>
      </c>
      <c r="E28" s="1029"/>
      <c r="F28" s="974">
        <f t="shared" si="0"/>
        <v>0</v>
      </c>
      <c r="G28" s="1028"/>
      <c r="H28" s="344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72">
        <v>0</v>
      </c>
      <c r="E29" s="1030"/>
      <c r="F29" s="1031">
        <f t="shared" si="0"/>
        <v>0</v>
      </c>
      <c r="G29" s="1028"/>
      <c r="H29" s="344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72">
        <v>0</v>
      </c>
      <c r="E30" s="1029"/>
      <c r="F30" s="974">
        <f t="shared" si="0"/>
        <v>0</v>
      </c>
      <c r="G30" s="1028"/>
      <c r="H30" s="344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72">
        <v>0</v>
      </c>
      <c r="E31" s="1029"/>
      <c r="F31" s="974">
        <f t="shared" si="0"/>
        <v>0</v>
      </c>
      <c r="G31" s="1028"/>
      <c r="H31" s="344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972">
        <v>0</v>
      </c>
      <c r="E32" s="1029"/>
      <c r="F32" s="974">
        <f t="shared" si="0"/>
        <v>0</v>
      </c>
      <c r="G32" s="1028"/>
      <c r="H32" s="344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972">
        <v>0</v>
      </c>
      <c r="E33" s="1029"/>
      <c r="F33" s="974">
        <f t="shared" si="0"/>
        <v>0</v>
      </c>
      <c r="G33" s="1028"/>
      <c r="H33" s="344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972">
        <v>0</v>
      </c>
      <c r="E34" s="1029"/>
      <c r="F34" s="974">
        <f t="shared" si="0"/>
        <v>0</v>
      </c>
      <c r="G34" s="1028"/>
      <c r="H34" s="344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972">
        <v>0</v>
      </c>
      <c r="E35" s="973"/>
      <c r="F35" s="974">
        <f t="shared" si="0"/>
        <v>0</v>
      </c>
      <c r="G35" s="1028"/>
      <c r="H35" s="344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972">
        <v>0</v>
      </c>
      <c r="E36" s="973"/>
      <c r="F36" s="974">
        <f t="shared" si="0"/>
        <v>0</v>
      </c>
      <c r="G36" s="975"/>
      <c r="H36" s="235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972">
        <f t="shared" ref="D37:D42" si="4">C37*B37</f>
        <v>0</v>
      </c>
      <c r="E37" s="973"/>
      <c r="F37" s="974">
        <f t="shared" si="0"/>
        <v>0</v>
      </c>
      <c r="G37" s="975"/>
      <c r="H37" s="235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972">
        <f t="shared" si="4"/>
        <v>0</v>
      </c>
      <c r="E38" s="973"/>
      <c r="F38" s="974">
        <f t="shared" si="0"/>
        <v>0</v>
      </c>
      <c r="G38" s="975"/>
      <c r="H38" s="235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972">
        <f t="shared" si="4"/>
        <v>0</v>
      </c>
      <c r="E39" s="973"/>
      <c r="F39" s="974">
        <f t="shared" si="0"/>
        <v>0</v>
      </c>
      <c r="G39" s="975"/>
      <c r="H39" s="235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088" t="s">
        <v>11</v>
      </c>
      <c r="D47" s="1089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61"/>
      <c r="C5" s="747"/>
      <c r="D5" s="268"/>
      <c r="E5" s="280"/>
      <c r="F5" s="274"/>
      <c r="G5" s="281"/>
    </row>
    <row r="6" spans="1:9" x14ac:dyDescent="0.25">
      <c r="A6" s="270"/>
      <c r="B6" s="1061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5" t="s">
        <v>11</v>
      </c>
      <c r="D83" s="1066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G7" sqref="G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3" t="s">
        <v>253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069" t="s">
        <v>191</v>
      </c>
      <c r="C4" s="349"/>
      <c r="D4" s="268"/>
      <c r="E4" s="938"/>
      <c r="F4" s="263"/>
      <c r="G4" s="166"/>
      <c r="H4" s="166"/>
    </row>
    <row r="5" spans="1:9" ht="15" customHeight="1" x14ac:dyDescent="0.25">
      <c r="A5" s="1071" t="s">
        <v>68</v>
      </c>
      <c r="B5" s="1070"/>
      <c r="C5" s="666">
        <v>135</v>
      </c>
      <c r="D5" s="268">
        <v>44449</v>
      </c>
      <c r="E5" s="938">
        <v>2719.84</v>
      </c>
      <c r="F5" s="263">
        <v>90</v>
      </c>
      <c r="G5" s="281"/>
    </row>
    <row r="6" spans="1:9" x14ac:dyDescent="0.25">
      <c r="A6" s="1071"/>
      <c r="B6" s="1070"/>
      <c r="C6" s="688">
        <v>135</v>
      </c>
      <c r="D6" s="268">
        <v>44457</v>
      </c>
      <c r="E6" s="939">
        <v>3120.47</v>
      </c>
      <c r="F6" s="74">
        <v>100</v>
      </c>
      <c r="G6" s="283">
        <f>F79</f>
        <v>0</v>
      </c>
      <c r="H6" s="7">
        <f>E6-G6+E7+E5-G5+E4</f>
        <v>6046.12</v>
      </c>
    </row>
    <row r="7" spans="1:9" x14ac:dyDescent="0.25">
      <c r="A7" s="816"/>
      <c r="B7" s="294"/>
      <c r="C7" s="305">
        <v>138</v>
      </c>
      <c r="D7" s="296">
        <v>44468</v>
      </c>
      <c r="E7" s="938">
        <v>205.81</v>
      </c>
      <c r="F7" s="263">
        <v>7</v>
      </c>
      <c r="G7" s="260"/>
    </row>
    <row r="8" spans="1:9" ht="15.75" thickBot="1" x14ac:dyDescent="0.3">
      <c r="A8" s="816"/>
      <c r="B8" s="294"/>
      <c r="C8" s="305"/>
      <c r="D8" s="296"/>
      <c r="E8" s="938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197</v>
      </c>
      <c r="C10" s="15"/>
      <c r="D10" s="285"/>
      <c r="E10" s="318"/>
      <c r="F10" s="285">
        <f t="shared" ref="F10:F73" si="0">D10</f>
        <v>0</v>
      </c>
      <c r="G10" s="286"/>
      <c r="H10" s="287"/>
      <c r="I10" s="297">
        <f>E6-F10+E5+E4+E7+E8</f>
        <v>6046.12</v>
      </c>
    </row>
    <row r="11" spans="1:9" x14ac:dyDescent="0.25">
      <c r="A11" s="219"/>
      <c r="B11" s="84">
        <f>B10-C11</f>
        <v>197</v>
      </c>
      <c r="C11" s="15"/>
      <c r="D11" s="285"/>
      <c r="E11" s="318"/>
      <c r="F11" s="285">
        <f t="shared" si="0"/>
        <v>0</v>
      </c>
      <c r="G11" s="286"/>
      <c r="H11" s="287"/>
      <c r="I11" s="297">
        <f>I10-F11</f>
        <v>6046.12</v>
      </c>
    </row>
    <row r="12" spans="1:9" x14ac:dyDescent="0.25">
      <c r="A12" s="206"/>
      <c r="B12" s="84">
        <f t="shared" ref="B12:B18" si="1">B11-C12</f>
        <v>197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ref="I12:I75" si="2">I11-F12</f>
        <v>6046.12</v>
      </c>
    </row>
    <row r="13" spans="1:9" ht="15.75" x14ac:dyDescent="0.25">
      <c r="A13" s="206"/>
      <c r="B13" s="84">
        <f t="shared" si="1"/>
        <v>197</v>
      </c>
      <c r="C13" s="15"/>
      <c r="D13" s="285"/>
      <c r="E13" s="318"/>
      <c r="F13" s="285">
        <f t="shared" si="0"/>
        <v>0</v>
      </c>
      <c r="G13" s="286"/>
      <c r="H13" s="287"/>
      <c r="I13" s="484">
        <f t="shared" si="2"/>
        <v>6046.12</v>
      </c>
    </row>
    <row r="14" spans="1:9" ht="15.75" x14ac:dyDescent="0.25">
      <c r="A14" s="83" t="s">
        <v>33</v>
      </c>
      <c r="B14" s="84">
        <f t="shared" si="1"/>
        <v>197</v>
      </c>
      <c r="C14" s="15"/>
      <c r="D14" s="285"/>
      <c r="E14" s="318"/>
      <c r="F14" s="285">
        <f t="shared" si="0"/>
        <v>0</v>
      </c>
      <c r="G14" s="286"/>
      <c r="H14" s="287"/>
      <c r="I14" s="484">
        <f t="shared" si="2"/>
        <v>6046.12</v>
      </c>
    </row>
    <row r="15" spans="1:9" ht="15.75" x14ac:dyDescent="0.25">
      <c r="A15" s="74"/>
      <c r="B15" s="84">
        <f t="shared" si="1"/>
        <v>197</v>
      </c>
      <c r="C15" s="15"/>
      <c r="D15" s="285"/>
      <c r="E15" s="318"/>
      <c r="F15" s="285">
        <f t="shared" si="0"/>
        <v>0</v>
      </c>
      <c r="G15" s="286"/>
      <c r="H15" s="287"/>
      <c r="I15" s="484">
        <f t="shared" si="2"/>
        <v>6046.12</v>
      </c>
    </row>
    <row r="16" spans="1:9" x14ac:dyDescent="0.25">
      <c r="A16" s="74"/>
      <c r="B16" s="84">
        <f t="shared" si="1"/>
        <v>197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6046.12</v>
      </c>
    </row>
    <row r="17" spans="1:9" x14ac:dyDescent="0.25">
      <c r="B17" s="84">
        <f t="shared" si="1"/>
        <v>197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6046.12</v>
      </c>
    </row>
    <row r="18" spans="1:9" x14ac:dyDescent="0.25">
      <c r="B18" s="84">
        <f t="shared" si="1"/>
        <v>197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6046.12</v>
      </c>
    </row>
    <row r="19" spans="1:9" x14ac:dyDescent="0.25">
      <c r="A19" s="126"/>
      <c r="B19" s="84">
        <f>B18-C19</f>
        <v>197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6046.12</v>
      </c>
    </row>
    <row r="20" spans="1:9" x14ac:dyDescent="0.25">
      <c r="A20" s="126"/>
      <c r="B20" s="84">
        <f t="shared" ref="B20:B55" si="3">B19-C20</f>
        <v>197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6046.12</v>
      </c>
    </row>
    <row r="21" spans="1:9" x14ac:dyDescent="0.25">
      <c r="A21" s="126"/>
      <c r="B21" s="84">
        <f t="shared" si="3"/>
        <v>197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6046.12</v>
      </c>
    </row>
    <row r="22" spans="1:9" x14ac:dyDescent="0.25">
      <c r="A22" s="126"/>
      <c r="B22" s="84">
        <f t="shared" si="3"/>
        <v>197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6046.12</v>
      </c>
    </row>
    <row r="23" spans="1:9" x14ac:dyDescent="0.25">
      <c r="A23" s="126"/>
      <c r="B23" s="303">
        <f t="shared" si="3"/>
        <v>197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6046.12</v>
      </c>
    </row>
    <row r="24" spans="1:9" x14ac:dyDescent="0.25">
      <c r="A24" s="127"/>
      <c r="B24" s="303">
        <f t="shared" si="3"/>
        <v>197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6046.12</v>
      </c>
    </row>
    <row r="25" spans="1:9" x14ac:dyDescent="0.25">
      <c r="A25" s="126"/>
      <c r="B25" s="303">
        <f t="shared" si="3"/>
        <v>197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6046.12</v>
      </c>
    </row>
    <row r="26" spans="1:9" x14ac:dyDescent="0.25">
      <c r="A26" s="126"/>
      <c r="B26" s="303">
        <f t="shared" si="3"/>
        <v>197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6046.12</v>
      </c>
    </row>
    <row r="27" spans="1:9" x14ac:dyDescent="0.25">
      <c r="A27" s="126"/>
      <c r="B27" s="206">
        <f t="shared" si="3"/>
        <v>197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6046.12</v>
      </c>
    </row>
    <row r="28" spans="1:9" x14ac:dyDescent="0.25">
      <c r="A28" s="126"/>
      <c r="B28" s="303">
        <f t="shared" si="3"/>
        <v>197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6046.12</v>
      </c>
    </row>
    <row r="29" spans="1:9" x14ac:dyDescent="0.25">
      <c r="A29" s="126"/>
      <c r="B29" s="206">
        <f t="shared" si="3"/>
        <v>197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6046.12</v>
      </c>
    </row>
    <row r="30" spans="1:9" x14ac:dyDescent="0.25">
      <c r="A30" s="126"/>
      <c r="B30" s="303">
        <f t="shared" si="3"/>
        <v>197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6046.12</v>
      </c>
    </row>
    <row r="31" spans="1:9" x14ac:dyDescent="0.25">
      <c r="A31" s="126"/>
      <c r="B31" s="303">
        <f t="shared" si="3"/>
        <v>197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6046.12</v>
      </c>
    </row>
    <row r="32" spans="1:9" x14ac:dyDescent="0.25">
      <c r="A32" s="126"/>
      <c r="B32" s="303">
        <f t="shared" si="3"/>
        <v>197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6046.12</v>
      </c>
    </row>
    <row r="33" spans="1:9" x14ac:dyDescent="0.25">
      <c r="A33" s="126"/>
      <c r="B33" s="303">
        <f t="shared" si="3"/>
        <v>197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6046.12</v>
      </c>
    </row>
    <row r="34" spans="1:9" x14ac:dyDescent="0.25">
      <c r="A34" s="126"/>
      <c r="B34" s="303">
        <f t="shared" si="3"/>
        <v>197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6046.12</v>
      </c>
    </row>
    <row r="35" spans="1:9" x14ac:dyDescent="0.25">
      <c r="A35" s="126"/>
      <c r="B35" s="303">
        <f t="shared" si="3"/>
        <v>197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6046.12</v>
      </c>
    </row>
    <row r="36" spans="1:9" x14ac:dyDescent="0.25">
      <c r="A36" s="126"/>
      <c r="B36" s="303">
        <f t="shared" si="3"/>
        <v>197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6046.12</v>
      </c>
    </row>
    <row r="37" spans="1:9" x14ac:dyDescent="0.25">
      <c r="A37" s="126" t="s">
        <v>22</v>
      </c>
      <c r="B37" s="303">
        <f t="shared" si="3"/>
        <v>197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6046.12</v>
      </c>
    </row>
    <row r="38" spans="1:9" x14ac:dyDescent="0.25">
      <c r="A38" s="127"/>
      <c r="B38" s="303">
        <f t="shared" si="3"/>
        <v>197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6046.12</v>
      </c>
    </row>
    <row r="39" spans="1:9" x14ac:dyDescent="0.25">
      <c r="A39" s="126"/>
      <c r="B39" s="303">
        <f t="shared" si="3"/>
        <v>197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6046.12</v>
      </c>
    </row>
    <row r="40" spans="1:9" x14ac:dyDescent="0.25">
      <c r="A40" s="126"/>
      <c r="B40" s="84">
        <f t="shared" si="3"/>
        <v>197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6046.12</v>
      </c>
    </row>
    <row r="41" spans="1:9" x14ac:dyDescent="0.25">
      <c r="A41" s="126"/>
      <c r="B41" s="84">
        <f t="shared" si="3"/>
        <v>197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6046.12</v>
      </c>
    </row>
    <row r="42" spans="1:9" x14ac:dyDescent="0.25">
      <c r="A42" s="126"/>
      <c r="B42" s="84">
        <f t="shared" si="3"/>
        <v>197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6046.12</v>
      </c>
    </row>
    <row r="43" spans="1:9" x14ac:dyDescent="0.25">
      <c r="A43" s="126"/>
      <c r="B43" s="84">
        <f t="shared" si="3"/>
        <v>197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6046.12</v>
      </c>
    </row>
    <row r="44" spans="1:9" x14ac:dyDescent="0.25">
      <c r="A44" s="126"/>
      <c r="B44" s="84">
        <f t="shared" si="3"/>
        <v>197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6046.12</v>
      </c>
    </row>
    <row r="45" spans="1:9" x14ac:dyDescent="0.25">
      <c r="A45" s="126"/>
      <c r="B45" s="84">
        <f t="shared" si="3"/>
        <v>197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6046.12</v>
      </c>
    </row>
    <row r="46" spans="1:9" x14ac:dyDescent="0.25">
      <c r="A46" s="126"/>
      <c r="B46" s="84">
        <f t="shared" si="3"/>
        <v>197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6046.12</v>
      </c>
    </row>
    <row r="47" spans="1:9" x14ac:dyDescent="0.25">
      <c r="A47" s="126"/>
      <c r="B47" s="84">
        <f t="shared" si="3"/>
        <v>197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6046.12</v>
      </c>
    </row>
    <row r="48" spans="1:9" x14ac:dyDescent="0.25">
      <c r="A48" s="126"/>
      <c r="B48" s="84">
        <f t="shared" si="3"/>
        <v>197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6046.12</v>
      </c>
    </row>
    <row r="49" spans="1:9" x14ac:dyDescent="0.25">
      <c r="A49" s="126"/>
      <c r="B49" s="84">
        <f t="shared" si="3"/>
        <v>197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6046.12</v>
      </c>
    </row>
    <row r="50" spans="1:9" x14ac:dyDescent="0.25">
      <c r="A50" s="126"/>
      <c r="B50" s="84">
        <f t="shared" si="3"/>
        <v>197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6046.12</v>
      </c>
    </row>
    <row r="51" spans="1:9" x14ac:dyDescent="0.25">
      <c r="A51" s="126"/>
      <c r="B51" s="84">
        <f t="shared" si="3"/>
        <v>197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6046.12</v>
      </c>
    </row>
    <row r="52" spans="1:9" x14ac:dyDescent="0.25">
      <c r="A52" s="126"/>
      <c r="B52" s="84">
        <f t="shared" si="3"/>
        <v>197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6046.12</v>
      </c>
    </row>
    <row r="53" spans="1:9" x14ac:dyDescent="0.25">
      <c r="A53" s="126"/>
      <c r="B53" s="84">
        <f t="shared" si="3"/>
        <v>197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6046.12</v>
      </c>
    </row>
    <row r="54" spans="1:9" x14ac:dyDescent="0.25">
      <c r="A54" s="126"/>
      <c r="B54" s="84">
        <f t="shared" si="3"/>
        <v>197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6046.12</v>
      </c>
    </row>
    <row r="55" spans="1:9" x14ac:dyDescent="0.25">
      <c r="A55" s="126"/>
      <c r="B55" s="84">
        <f t="shared" si="3"/>
        <v>197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6046.12</v>
      </c>
    </row>
    <row r="56" spans="1:9" x14ac:dyDescent="0.25">
      <c r="A56" s="126"/>
      <c r="B56" s="12">
        <f>B55-C56</f>
        <v>197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6046.12</v>
      </c>
    </row>
    <row r="57" spans="1:9" x14ac:dyDescent="0.25">
      <c r="A57" s="126"/>
      <c r="B57" s="12">
        <f t="shared" ref="B57:B76" si="4">B56-C57</f>
        <v>197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6046.12</v>
      </c>
    </row>
    <row r="58" spans="1:9" x14ac:dyDescent="0.25">
      <c r="A58" s="126"/>
      <c r="B58" s="12">
        <f t="shared" si="4"/>
        <v>197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6046.12</v>
      </c>
    </row>
    <row r="59" spans="1:9" x14ac:dyDescent="0.25">
      <c r="A59" s="126"/>
      <c r="B59" s="12">
        <f t="shared" si="4"/>
        <v>197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6046.12</v>
      </c>
    </row>
    <row r="60" spans="1:9" x14ac:dyDescent="0.25">
      <c r="A60" s="126"/>
      <c r="B60" s="12">
        <f t="shared" si="4"/>
        <v>197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6046.12</v>
      </c>
    </row>
    <row r="61" spans="1:9" x14ac:dyDescent="0.25">
      <c r="A61" s="126"/>
      <c r="B61" s="12">
        <f t="shared" si="4"/>
        <v>197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6046.12</v>
      </c>
    </row>
    <row r="62" spans="1:9" x14ac:dyDescent="0.25">
      <c r="A62" s="126"/>
      <c r="B62" s="12">
        <f t="shared" si="4"/>
        <v>197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6046.12</v>
      </c>
    </row>
    <row r="63" spans="1:9" x14ac:dyDescent="0.25">
      <c r="A63" s="126"/>
      <c r="B63" s="12">
        <f t="shared" si="4"/>
        <v>197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6046.12</v>
      </c>
    </row>
    <row r="64" spans="1:9" x14ac:dyDescent="0.25">
      <c r="A64" s="126"/>
      <c r="B64" s="12">
        <f t="shared" si="4"/>
        <v>197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6046.12</v>
      </c>
    </row>
    <row r="65" spans="1:9" x14ac:dyDescent="0.25">
      <c r="A65" s="126"/>
      <c r="B65" s="12">
        <f t="shared" si="4"/>
        <v>197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6046.12</v>
      </c>
    </row>
    <row r="66" spans="1:9" x14ac:dyDescent="0.25">
      <c r="A66" s="126"/>
      <c r="B66" s="12">
        <f t="shared" si="4"/>
        <v>197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6046.12</v>
      </c>
    </row>
    <row r="67" spans="1:9" x14ac:dyDescent="0.25">
      <c r="A67" s="126"/>
      <c r="B67" s="12">
        <f t="shared" si="4"/>
        <v>197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6046.12</v>
      </c>
    </row>
    <row r="68" spans="1:9" x14ac:dyDescent="0.25">
      <c r="A68" s="126"/>
      <c r="B68" s="12">
        <f t="shared" si="4"/>
        <v>197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6046.12</v>
      </c>
    </row>
    <row r="69" spans="1:9" x14ac:dyDescent="0.25">
      <c r="A69" s="126"/>
      <c r="B69" s="12">
        <f t="shared" si="4"/>
        <v>197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6046.12</v>
      </c>
    </row>
    <row r="70" spans="1:9" x14ac:dyDescent="0.25">
      <c r="A70" s="126"/>
      <c r="B70" s="12">
        <f t="shared" si="4"/>
        <v>197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6046.12</v>
      </c>
    </row>
    <row r="71" spans="1:9" x14ac:dyDescent="0.25">
      <c r="A71" s="126"/>
      <c r="B71" s="12">
        <f t="shared" si="4"/>
        <v>197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6046.12</v>
      </c>
    </row>
    <row r="72" spans="1:9" x14ac:dyDescent="0.25">
      <c r="A72" s="126"/>
      <c r="B72" s="12">
        <f t="shared" si="4"/>
        <v>197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6046.12</v>
      </c>
    </row>
    <row r="73" spans="1:9" x14ac:dyDescent="0.25">
      <c r="A73" s="126"/>
      <c r="B73" s="12">
        <f t="shared" si="4"/>
        <v>197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6046.12</v>
      </c>
    </row>
    <row r="74" spans="1:9" x14ac:dyDescent="0.25">
      <c r="A74" s="126"/>
      <c r="B74" s="12">
        <f t="shared" si="4"/>
        <v>197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6046.12</v>
      </c>
    </row>
    <row r="75" spans="1:9" x14ac:dyDescent="0.25">
      <c r="A75" s="126"/>
      <c r="B75" s="12">
        <f t="shared" si="4"/>
        <v>197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6046.12</v>
      </c>
    </row>
    <row r="76" spans="1:9" x14ac:dyDescent="0.25">
      <c r="A76" s="126"/>
      <c r="B76" s="12">
        <f t="shared" si="4"/>
        <v>197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6046.12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6046.12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197</v>
      </c>
    </row>
    <row r="83" spans="3:6" ht="15.75" thickBot="1" x14ac:dyDescent="0.3"/>
    <row r="84" spans="3:6" ht="15.75" thickBot="1" x14ac:dyDescent="0.3">
      <c r="C84" s="1065" t="s">
        <v>11</v>
      </c>
      <c r="D84" s="1066"/>
      <c r="E84" s="58">
        <f>E5+E6-F79+E7</f>
        <v>6046.12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60"/>
      <c r="B5" s="1061"/>
      <c r="C5" s="292"/>
      <c r="D5" s="268"/>
      <c r="E5" s="280"/>
      <c r="F5" s="274"/>
      <c r="G5" s="281"/>
    </row>
    <row r="6" spans="1:9" x14ac:dyDescent="0.25">
      <c r="A6" s="1060"/>
      <c r="B6" s="1061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5" t="s">
        <v>11</v>
      </c>
      <c r="D83" s="1066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61"/>
      <c r="B5" s="1072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61"/>
      <c r="B6" s="1072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65" t="s">
        <v>11</v>
      </c>
      <c r="D40" s="1066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63" t="s">
        <v>253</v>
      </c>
      <c r="B1" s="1063"/>
      <c r="C1" s="1063"/>
      <c r="D1" s="1063"/>
      <c r="E1" s="1063"/>
      <c r="F1" s="1063"/>
      <c r="G1" s="106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1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2"/>
      <c r="B8" s="1003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54" t="s">
        <v>21</v>
      </c>
      <c r="E38" s="1055"/>
      <c r="F38" s="147">
        <f>E4+E5-F36+E6</f>
        <v>0</v>
      </c>
    </row>
    <row r="39" spans="1:9" ht="15.75" thickBot="1" x14ac:dyDescent="0.3">
      <c r="A39" s="129"/>
      <c r="D39" s="999" t="s">
        <v>4</v>
      </c>
      <c r="E39" s="1000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61"/>
      <c r="B5" s="1073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61"/>
      <c r="B6" s="1074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4" t="s">
        <v>21</v>
      </c>
      <c r="E42" s="1055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2021-10-01T15:28:41Z</dcterms:modified>
</cp:coreProperties>
</file>