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7775" windowHeight="11220" activeTab="2"/>
  </bookViews>
  <sheets>
    <sheet name="ENERO 02" sheetId="1" r:id="rId1"/>
    <sheet name="ABRIL 31" sheetId="2" r:id="rId2"/>
    <sheet name="MAYO 29" sheetId="3" r:id="rId3"/>
    <sheet name="JUNIO 2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4" l="1"/>
  <c r="C311" i="4"/>
  <c r="C267" i="4"/>
  <c r="C223" i="4"/>
  <c r="C181" i="4"/>
  <c r="C135" i="4"/>
  <c r="C89" i="4"/>
  <c r="C44" i="4"/>
  <c r="E43" i="4"/>
  <c r="E133" i="4"/>
  <c r="E87" i="4"/>
  <c r="C318" i="4" l="1"/>
  <c r="E320" i="4"/>
  <c r="E315" i="4"/>
  <c r="E314" i="4"/>
  <c r="E313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316" i="4"/>
  <c r="E278" i="4"/>
  <c r="E311" i="4" s="1"/>
  <c r="E232" i="4"/>
  <c r="E185" i="4"/>
  <c r="E144" i="4"/>
  <c r="E98" i="4"/>
  <c r="E209" i="4"/>
  <c r="E71" i="4"/>
  <c r="E89" i="4" s="1"/>
  <c r="E129" i="4"/>
  <c r="E245" i="4"/>
  <c r="E294" i="4"/>
  <c r="E173" i="4"/>
  <c r="E181" i="4" s="1"/>
  <c r="C340" i="3"/>
  <c r="E135" i="4" l="1"/>
  <c r="E318" i="4" s="1"/>
  <c r="E223" i="4"/>
  <c r="E267" i="4"/>
  <c r="C336" i="3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<sst xmlns="http://schemas.openxmlformats.org/spreadsheetml/2006/main" count="1415" uniqueCount="346">
  <si>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</si>
  <si>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</si>
  <si>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</si>
  <si>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</si>
  <si>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</si>
  <si>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</si>
  <si>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</si>
  <si>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</si>
  <si>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</si>
  <si>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</si>
  <si>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</si>
  <si>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</si>
  <si>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</si>
  <si>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</si>
  <si>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</si>
  <si>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</si>
  <si>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</si>
  <si>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</si>
  <si>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</si>
  <si>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</si>
  <si>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</si>
  <si>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</si>
  <si>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</si>
  <si>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</si>
  <si>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</si>
  <si>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</si>
  <si>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</si>
  <si>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</si>
  <si>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</si>
  <si>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</si>
  <si>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</si>
  <si>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</si>
  <si>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</si>
  <si>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</si>
  <si>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</si>
  <si>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</si>
  <si>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</si>
  <si>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</si>
  <si>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</si>
  <si>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</si>
  <si>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</si>
  <si>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</si>
  <si>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</si>
  <si>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</si>
  <si>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</si>
  <si>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</si>
  <si>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</si>
  <si>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</si>
  <si>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</si>
  <si>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</si>
  <si>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</si>
  <si>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</si>
  <si>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</si>
  <si>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</si>
  <si>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</si>
  <si>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</si>
  <si>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</si>
  <si>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</si>
  <si>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</si>
  <si>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</si>
  <si>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</si>
  <si>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</si>
  <si>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</si>
  <si>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</si>
  <si>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</si>
  <si>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</si>
  <si>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</si>
  <si>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</si>
  <si>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</si>
  <si>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</si>
  <si>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</si>
  <si>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</si>
  <si>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</si>
  <si>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</si>
  <si>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</si>
  <si>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</si>
  <si>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</si>
  <si>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</si>
  <si>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</si>
  <si>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</si>
  <si>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</si>
  <si>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</si>
  <si>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</si>
  <si>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</si>
  <si>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</si>
  <si>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</si>
  <si>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</si>
  <si>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</si>
  <si>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</si>
  <si>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</si>
  <si>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</si>
  <si>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</si>
  <si>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</si>
  <si>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</si>
  <si>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</si>
  <si>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</si>
  <si>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</si>
  <si>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</si>
  <si>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</si>
  <si>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</si>
  <si>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</si>
  <si>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</si>
  <si>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</si>
  <si>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</si>
  <si>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</si>
  <si>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</si>
  <si>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</si>
  <si>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</si>
  <si>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</si>
  <si>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</si>
  <si>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</si>
  <si>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</si>
  <si>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</si>
  <si>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</si>
  <si>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</si>
  <si>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</si>
  <si>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</si>
  <si>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</si>
  <si>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</si>
  <si>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</si>
  <si>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</si>
  <si>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</si>
  <si>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</si>
  <si>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</si>
  <si>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</si>
  <si>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</si>
  <si>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</si>
  <si>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</si>
  <si>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</si>
  <si>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</si>
  <si>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</si>
  <si>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</si>
  <si>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</si>
  <si>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</si>
  <si>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</si>
  <si>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</si>
  <si>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</si>
  <si>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</si>
  <si>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</si>
  <si>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</si>
  <si>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</si>
  <si>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</si>
  <si>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</si>
  <si>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</si>
  <si>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</si>
  <si>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</si>
  <si>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</si>
  <si>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</si>
  <si>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</si>
  <si>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</si>
  <si>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</si>
  <si>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</si>
  <si>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</si>
  <si>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</si>
  <si>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</si>
  <si>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</si>
  <si>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</si>
  <si>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</si>
  <si>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</si>
  <si>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</si>
  <si>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</si>
  <si>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</si>
  <si>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</si>
  <si>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</si>
  <si>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</si>
  <si>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</si>
  <si>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</si>
  <si>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</si>
  <si>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</si>
  <si>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</si>
  <si>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</si>
  <si>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</si>
  <si>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</si>
  <si>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</si>
  <si>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</si>
  <si>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</si>
  <si>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</si>
  <si>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</si>
  <si>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</si>
  <si>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</si>
  <si>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</si>
  <si>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</si>
  <si>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</si>
  <si>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</si>
  <si>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</si>
  <si>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</si>
  <si>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</si>
  <si>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</si>
  <si>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</si>
  <si>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</si>
  <si>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</si>
  <si>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</si>
  <si>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</si>
  <si>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</si>
  <si>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</si>
  <si>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</si>
  <si>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</si>
  <si>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</si>
  <si>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</si>
  <si>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</si>
  <si>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</si>
  <si>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</si>
  <si>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</si>
  <si>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</si>
  <si>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</si>
  <si>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</si>
  <si>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</si>
  <si>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</si>
  <si>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</si>
  <si>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</si>
  <si>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</si>
  <si>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</si>
  <si>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</si>
  <si>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</si>
  <si>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</si>
  <si>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</si>
  <si>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</si>
  <si>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</si>
  <si>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</si>
  <si>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</si>
  <si>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</si>
  <si>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</si>
  <si>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</si>
  <si>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</si>
  <si>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</si>
  <si>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</si>
  <si>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</si>
  <si>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</si>
  <si>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</si>
  <si>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</si>
  <si>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</si>
  <si>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</si>
  <si>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</si>
  <si>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</si>
  <si>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</si>
  <si>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</si>
  <si>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</si>
  <si>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</si>
  <si>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</si>
  <si>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</si>
  <si>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</si>
  <si>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</si>
  <si>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</si>
  <si>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</si>
  <si>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</si>
  <si>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</si>
  <si>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</si>
  <si>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</si>
  <si>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</si>
  <si>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</si>
  <si>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</si>
  <si>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</si>
  <si>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</si>
  <si>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</si>
  <si>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</si>
  <si>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</si>
  <si>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</si>
  <si>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</si>
  <si>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</si>
  <si>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</si>
  <si>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</si>
  <si>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</si>
  <si>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</si>
  <si>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</si>
  <si>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</si>
  <si>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</si>
  <si>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</si>
  <si>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</si>
  <si>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</si>
  <si>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</si>
  <si>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</si>
  <si>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</si>
  <si>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</si>
  <si>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</si>
  <si>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</si>
  <si>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</si>
  <si>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</si>
  <si>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</si>
  <si>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</si>
  <si>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</si>
  <si>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</si>
  <si>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</si>
  <si>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</si>
  <si>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</si>
  <si>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</si>
  <si>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</si>
  <si>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</si>
  <si>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</si>
  <si>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</si>
  <si>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</si>
  <si>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</si>
  <si>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</si>
  <si>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</si>
  <si>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</si>
  <si>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</si>
  <si>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</si>
  <si>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</si>
  <si>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</si>
  <si>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</si>
  <si>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</si>
  <si>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</si>
  <si>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</si>
  <si>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</si>
  <si>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</si>
  <si>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</si>
  <si>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</si>
  <si>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</si>
  <si>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</si>
  <si>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</si>
  <si>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</si>
  <si>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</si>
  <si>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</si>
  <si>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</si>
  <si>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</si>
  <si>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</si>
  <si>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</si>
  <si>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</si>
  <si>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</si>
  <si>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</si>
  <si>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</si>
  <si>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</si>
  <si>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</si>
  <si>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</si>
  <si>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</si>
  <si>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</si>
  <si>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</si>
  <si>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</si>
  <si>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</si>
  <si>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</si>
  <si>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</si>
  <si>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</si>
  <si>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</si>
  <si>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</si>
  <si>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</si>
  <si>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</si>
  <si>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</si>
  <si>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INVENTARIO 26 DE JUNIO</t>
  </si>
  <si>
    <t>CHAMORRO ROSTISADO OBERTAL KG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</si>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</sst>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164" fontId="11" fillId="14" borderId="0" xfId="0" applyNumberFormat="1" applyFont="1" applyFill="1"/>
    <xf numFmtId="2" fontId="11" fillId="2" borderId="0" xfId="0" applyNumberFormat="1" applyFont="1" applyFill="1"/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14" borderId="0" xfId="0" applyFont="1" applyFill="1" applyAlignment="1">
      <alignment horizontal="center" wrapText="1"/>
    </xf>
    <xf numFmtId="0" fontId="3" fillId="14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1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6" fillId="0" borderId="0" xfId="0" applyNumberFormat="1" applyFont="1" applyFill="1"/>
    <xf numFmtId="0" fontId="10" fillId="0" borderId="0" xfId="0" applyFont="1" applyFill="1" applyAlignment="1">
      <alignment horizontal="right"/>
    </xf>
    <xf numFmtId="0" fontId="7" fillId="16" borderId="2" xfId="0" applyFont="1" applyFill="1" applyBorder="1" applyAlignment="1">
      <alignment horizontal="left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9" fillId="0" borderId="0" xfId="0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</xdr:rowOff>
    </xdr:from>
    <xdr:to>
      <xdr:col>4</xdr:col>
      <xdr:colOff>1133475</xdr:colOff>
      <xdr:row>1</xdr:row>
      <xdr:rowOff>266701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"/>
          <a:ext cx="942975" cy="6000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9" t="s">
        <v>272</v>
      </c>
      <c r="B1" s="49"/>
      <c r="C1" s="49"/>
      <c r="D1" s="49"/>
      <c r="E1" s="49"/>
      <c r="F1" s="4"/>
      <c r="G1" s="4"/>
    </row>
    <row r="2" spans="1:7" ht="24" thickBot="1" x14ac:dyDescent="0.4">
      <c r="A2" s="50" t="s">
        <v>0</v>
      </c>
      <c r="B2" s="50"/>
      <c r="C2" s="50"/>
      <c r="D2" s="50"/>
      <c r="E2" s="5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9" t="s">
        <v>312</v>
      </c>
      <c r="B1" s="49"/>
      <c r="C1" s="49"/>
      <c r="D1" s="49"/>
      <c r="E1" s="49"/>
      <c r="F1" s="4"/>
      <c r="G1" s="4"/>
    </row>
    <row r="2" spans="1:7" ht="24" thickBot="1" x14ac:dyDescent="0.4">
      <c r="A2" s="50" t="s">
        <v>0</v>
      </c>
      <c r="B2" s="50"/>
      <c r="C2" s="50"/>
      <c r="D2" s="50"/>
      <c r="E2" s="5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abSelected="1" topLeftCell="A325" zoomScaleNormal="100" workbookViewId="0">
      <selection activeCell="E343" sqref="E343"/>
    </sheetView>
  </sheetViews>
  <sheetFormatPr baseColWidth="10" defaultRowHeight="15" x14ac:dyDescent="0.25"/>
  <cols>
    <col min="1" max="1" width="5.5703125" style="18" customWidth="1"/>
    <col min="2" max="2" width="37" style="1" customWidth="1"/>
    <col min="3" max="3" width="14.140625" style="18" bestFit="1" customWidth="1"/>
    <col min="4" max="4" width="13.85546875" style="18" bestFit="1" customWidth="1"/>
    <col min="5" max="5" width="18.7109375" style="18" customWidth="1"/>
  </cols>
  <sheetData>
    <row r="1" spans="1:7" ht="26.25" customHeight="1" x14ac:dyDescent="0.4">
      <c r="A1" s="51" t="s">
        <v>329</v>
      </c>
      <c r="B1" s="51"/>
      <c r="C1" s="51"/>
      <c r="D1" s="51"/>
      <c r="E1" s="51"/>
      <c r="F1" s="4"/>
      <c r="G1" s="4"/>
    </row>
    <row r="2" spans="1:7" ht="24" thickBot="1" x14ac:dyDescent="0.4">
      <c r="A2" s="52" t="s">
        <v>0</v>
      </c>
      <c r="B2" s="52"/>
      <c r="C2" s="52"/>
      <c r="D2" s="52"/>
      <c r="E2" s="52"/>
      <c r="F2" s="5"/>
      <c r="G2" s="5"/>
    </row>
    <row r="3" spans="1:7" ht="20.25" customHeight="1" thickBot="1" x14ac:dyDescent="0.3">
      <c r="A3" s="66"/>
      <c r="B3" s="67" t="s">
        <v>1</v>
      </c>
      <c r="C3" s="53" t="s">
        <v>2</v>
      </c>
      <c r="D3" s="53" t="s">
        <v>3</v>
      </c>
      <c r="E3" s="54" t="s">
        <v>4</v>
      </c>
    </row>
    <row r="4" spans="1:7" x14ac:dyDescent="0.25">
      <c r="A4" s="68">
        <v>1</v>
      </c>
      <c r="B4" s="9" t="s">
        <v>101</v>
      </c>
      <c r="C4" s="55">
        <f>5.75+2.952+5.5+31.5</f>
        <v>45.701999999999998</v>
      </c>
      <c r="D4" s="56">
        <v>170</v>
      </c>
      <c r="E4" s="56">
        <f>C4*D4</f>
        <v>7769.34</v>
      </c>
    </row>
    <row r="5" spans="1:7" x14ac:dyDescent="0.25">
      <c r="A5" s="68">
        <v>2</v>
      </c>
      <c r="B5" s="9" t="s">
        <v>103</v>
      </c>
      <c r="C5" s="55">
        <f>1.88+7.2</f>
        <v>9.08</v>
      </c>
      <c r="D5" s="56">
        <v>118</v>
      </c>
      <c r="E5" s="56">
        <f t="shared" ref="E5:E68" si="0">C5*D5</f>
        <v>1071.44</v>
      </c>
    </row>
    <row r="6" spans="1:7" x14ac:dyDescent="0.25">
      <c r="A6" s="68">
        <v>3</v>
      </c>
      <c r="B6" s="9" t="s">
        <v>102</v>
      </c>
      <c r="C6" s="55">
        <f>15.36+1.2</f>
        <v>16.559999999999999</v>
      </c>
      <c r="D6" s="56">
        <v>98</v>
      </c>
      <c r="E6" s="56">
        <f t="shared" si="0"/>
        <v>1622.8799999999999</v>
      </c>
    </row>
    <row r="7" spans="1:7" x14ac:dyDescent="0.25">
      <c r="A7" s="68">
        <v>4</v>
      </c>
      <c r="B7" s="9" t="s">
        <v>104</v>
      </c>
      <c r="C7" s="55">
        <f>10.54+1.3+15.5</f>
        <v>27.34</v>
      </c>
      <c r="D7" s="56">
        <v>116</v>
      </c>
      <c r="E7" s="56">
        <f t="shared" si="0"/>
        <v>3171.44</v>
      </c>
    </row>
    <row r="8" spans="1:7" x14ac:dyDescent="0.25">
      <c r="A8" s="68">
        <v>5</v>
      </c>
      <c r="B8" s="9" t="s">
        <v>105</v>
      </c>
      <c r="C8" s="55">
        <v>1.36</v>
      </c>
      <c r="D8" s="56">
        <v>98</v>
      </c>
      <c r="E8" s="56">
        <f t="shared" si="0"/>
        <v>133.28</v>
      </c>
    </row>
    <row r="9" spans="1:7" x14ac:dyDescent="0.25">
      <c r="A9" s="68">
        <v>6</v>
      </c>
      <c r="B9" s="9" t="s">
        <v>106</v>
      </c>
      <c r="C9" s="55">
        <f>15.9+0.615+24.5</f>
        <v>41.015000000000001</v>
      </c>
      <c r="D9" s="56">
        <v>95</v>
      </c>
      <c r="E9" s="56">
        <f t="shared" si="0"/>
        <v>3896.4250000000002</v>
      </c>
    </row>
    <row r="10" spans="1:7" x14ac:dyDescent="0.25">
      <c r="A10" s="68">
        <v>9</v>
      </c>
      <c r="B10" s="43" t="s">
        <v>107</v>
      </c>
      <c r="C10" s="55">
        <v>0</v>
      </c>
      <c r="D10" s="56">
        <v>400</v>
      </c>
      <c r="E10" s="56">
        <f t="shared" si="0"/>
        <v>0</v>
      </c>
    </row>
    <row r="11" spans="1:7" x14ac:dyDescent="0.25">
      <c r="A11" s="68">
        <v>10</v>
      </c>
      <c r="B11" s="43" t="s">
        <v>108</v>
      </c>
      <c r="C11" s="55">
        <v>0</v>
      </c>
      <c r="D11" s="56">
        <v>400</v>
      </c>
      <c r="E11" s="56">
        <f t="shared" si="0"/>
        <v>0</v>
      </c>
    </row>
    <row r="12" spans="1:7" x14ac:dyDescent="0.25">
      <c r="A12" s="68">
        <v>11</v>
      </c>
      <c r="B12" s="43" t="s">
        <v>5</v>
      </c>
      <c r="C12" s="55">
        <v>0</v>
      </c>
      <c r="D12" s="56">
        <v>400</v>
      </c>
      <c r="E12" s="56">
        <f t="shared" si="0"/>
        <v>0</v>
      </c>
    </row>
    <row r="13" spans="1:7" x14ac:dyDescent="0.25">
      <c r="A13" s="68">
        <v>12</v>
      </c>
      <c r="B13" s="43" t="s">
        <v>109</v>
      </c>
      <c r="C13" s="55">
        <v>0</v>
      </c>
      <c r="D13" s="56">
        <v>400</v>
      </c>
      <c r="E13" s="56">
        <f t="shared" si="0"/>
        <v>0</v>
      </c>
    </row>
    <row r="14" spans="1:7" x14ac:dyDescent="0.25">
      <c r="A14" s="68">
        <v>13</v>
      </c>
      <c r="B14" s="43" t="s">
        <v>128</v>
      </c>
      <c r="C14" s="55">
        <v>0</v>
      </c>
      <c r="D14" s="56">
        <v>2000</v>
      </c>
      <c r="E14" s="56">
        <f t="shared" si="0"/>
        <v>0</v>
      </c>
    </row>
    <row r="15" spans="1:7" x14ac:dyDescent="0.25">
      <c r="A15" s="68">
        <v>14</v>
      </c>
      <c r="B15" s="9" t="s">
        <v>127</v>
      </c>
      <c r="C15" s="55">
        <v>1.5</v>
      </c>
      <c r="D15" s="56">
        <v>630</v>
      </c>
      <c r="E15" s="56">
        <f t="shared" si="0"/>
        <v>945</v>
      </c>
    </row>
    <row r="16" spans="1:7" x14ac:dyDescent="0.25">
      <c r="A16" s="68">
        <v>15</v>
      </c>
      <c r="B16" s="9" t="s">
        <v>96</v>
      </c>
      <c r="C16" s="55">
        <f>4.69+0.6+9.2</f>
        <v>14.489999999999998</v>
      </c>
      <c r="D16" s="56">
        <v>110</v>
      </c>
      <c r="E16" s="56">
        <f t="shared" si="0"/>
        <v>1593.8999999999999</v>
      </c>
    </row>
    <row r="17" spans="1:5" x14ac:dyDescent="0.25">
      <c r="A17" s="68">
        <v>16</v>
      </c>
      <c r="B17" s="9" t="s">
        <v>7</v>
      </c>
      <c r="C17" s="55">
        <v>11</v>
      </c>
      <c r="D17" s="56">
        <v>165</v>
      </c>
      <c r="E17" s="56">
        <f t="shared" si="0"/>
        <v>1815</v>
      </c>
    </row>
    <row r="18" spans="1:5" x14ac:dyDescent="0.25">
      <c r="A18" s="68">
        <v>17</v>
      </c>
      <c r="B18" s="9" t="s">
        <v>6</v>
      </c>
      <c r="C18" s="55">
        <v>626</v>
      </c>
      <c r="D18" s="56">
        <v>12</v>
      </c>
      <c r="E18" s="56">
        <f t="shared" si="0"/>
        <v>7512</v>
      </c>
    </row>
    <row r="19" spans="1:5" x14ac:dyDescent="0.25">
      <c r="A19" s="68">
        <v>18</v>
      </c>
      <c r="B19" s="9" t="s">
        <v>94</v>
      </c>
      <c r="C19" s="55">
        <v>3</v>
      </c>
      <c r="D19" s="56">
        <v>50</v>
      </c>
      <c r="E19" s="56">
        <f t="shared" si="0"/>
        <v>150</v>
      </c>
    </row>
    <row r="20" spans="1:5" x14ac:dyDescent="0.25">
      <c r="A20" s="68">
        <v>19</v>
      </c>
      <c r="B20" s="9" t="s">
        <v>129</v>
      </c>
      <c r="C20" s="55">
        <v>1.5</v>
      </c>
      <c r="D20" s="56">
        <v>75</v>
      </c>
      <c r="E20" s="56">
        <f t="shared" si="0"/>
        <v>112.5</v>
      </c>
    </row>
    <row r="21" spans="1:5" x14ac:dyDescent="0.25">
      <c r="A21" s="68">
        <v>20</v>
      </c>
      <c r="B21" s="9" t="s">
        <v>20</v>
      </c>
      <c r="C21" s="55">
        <v>4</v>
      </c>
      <c r="D21" s="56">
        <v>46</v>
      </c>
      <c r="E21" s="56">
        <f t="shared" si="0"/>
        <v>184</v>
      </c>
    </row>
    <row r="22" spans="1:5" x14ac:dyDescent="0.25">
      <c r="A22" s="68">
        <v>21</v>
      </c>
      <c r="B22" s="9" t="s">
        <v>8</v>
      </c>
      <c r="C22" s="55">
        <v>10</v>
      </c>
      <c r="D22" s="56">
        <v>59</v>
      </c>
      <c r="E22" s="56">
        <f t="shared" si="0"/>
        <v>590</v>
      </c>
    </row>
    <row r="23" spans="1:5" x14ac:dyDescent="0.25">
      <c r="A23" s="68">
        <v>22</v>
      </c>
      <c r="B23" s="9" t="s">
        <v>9</v>
      </c>
      <c r="C23" s="55">
        <v>6</v>
      </c>
      <c r="D23" s="56">
        <v>82</v>
      </c>
      <c r="E23" s="56">
        <f t="shared" si="0"/>
        <v>492</v>
      </c>
    </row>
    <row r="24" spans="1:5" x14ac:dyDescent="0.25">
      <c r="A24" s="68">
        <v>23</v>
      </c>
      <c r="B24" s="9" t="s">
        <v>10</v>
      </c>
      <c r="C24" s="55">
        <v>5</v>
      </c>
      <c r="D24" s="56">
        <v>82</v>
      </c>
      <c r="E24" s="56">
        <f t="shared" si="0"/>
        <v>410</v>
      </c>
    </row>
    <row r="25" spans="1:5" x14ac:dyDescent="0.25">
      <c r="A25" s="68">
        <v>24</v>
      </c>
      <c r="B25" s="9" t="s">
        <v>11</v>
      </c>
      <c r="C25" s="55">
        <v>1</v>
      </c>
      <c r="D25" s="56">
        <v>66</v>
      </c>
      <c r="E25" s="56">
        <f t="shared" si="0"/>
        <v>66</v>
      </c>
    </row>
    <row r="26" spans="1:5" x14ac:dyDescent="0.25">
      <c r="A26" s="68">
        <v>25</v>
      </c>
      <c r="B26" s="43" t="s">
        <v>130</v>
      </c>
      <c r="C26" s="55">
        <v>0</v>
      </c>
      <c r="D26" s="56">
        <v>88</v>
      </c>
      <c r="E26" s="56">
        <f>C26*D26</f>
        <v>0</v>
      </c>
    </row>
    <row r="27" spans="1:5" x14ac:dyDescent="0.25">
      <c r="A27" s="68">
        <v>26</v>
      </c>
      <c r="B27" s="9" t="s">
        <v>273</v>
      </c>
      <c r="C27" s="55">
        <v>21</v>
      </c>
      <c r="D27" s="56">
        <v>12</v>
      </c>
      <c r="E27" s="56">
        <f t="shared" si="0"/>
        <v>252</v>
      </c>
    </row>
    <row r="28" spans="1:5" x14ac:dyDescent="0.25">
      <c r="A28" s="68">
        <v>28</v>
      </c>
      <c r="B28" s="43" t="s">
        <v>12</v>
      </c>
      <c r="C28" s="55">
        <v>0</v>
      </c>
      <c r="D28" s="56">
        <v>46</v>
      </c>
      <c r="E28" s="56">
        <f t="shared" si="0"/>
        <v>0</v>
      </c>
    </row>
    <row r="29" spans="1:5" ht="15.75" customHeight="1" x14ac:dyDescent="0.25">
      <c r="A29" s="68">
        <v>29</v>
      </c>
      <c r="B29" s="43" t="s">
        <v>13</v>
      </c>
      <c r="C29" s="55">
        <v>0</v>
      </c>
      <c r="D29" s="56">
        <v>42</v>
      </c>
      <c r="E29" s="56">
        <f t="shared" si="0"/>
        <v>0</v>
      </c>
    </row>
    <row r="30" spans="1:5" x14ac:dyDescent="0.25">
      <c r="A30" s="68">
        <v>30</v>
      </c>
      <c r="B30" s="9" t="s">
        <v>131</v>
      </c>
      <c r="C30" s="55">
        <v>13.66</v>
      </c>
      <c r="D30" s="56">
        <v>104</v>
      </c>
      <c r="E30" s="56">
        <f t="shared" si="0"/>
        <v>1420.64</v>
      </c>
    </row>
    <row r="31" spans="1:5" x14ac:dyDescent="0.25">
      <c r="A31" s="68">
        <v>31</v>
      </c>
      <c r="B31" s="9" t="s">
        <v>132</v>
      </c>
      <c r="C31" s="55">
        <f>3.8+1.77</f>
        <v>5.57</v>
      </c>
      <c r="D31" s="56">
        <v>590</v>
      </c>
      <c r="E31" s="56">
        <f t="shared" si="0"/>
        <v>3286.3</v>
      </c>
    </row>
    <row r="32" spans="1:5" x14ac:dyDescent="0.25">
      <c r="A32" s="68">
        <v>32</v>
      </c>
      <c r="B32" s="9" t="s">
        <v>133</v>
      </c>
      <c r="C32" s="55">
        <f>5.12+5.345</f>
        <v>10.465</v>
      </c>
      <c r="D32" s="56">
        <v>103</v>
      </c>
      <c r="E32" s="56">
        <f t="shared" si="0"/>
        <v>1077.895</v>
      </c>
    </row>
    <row r="33" spans="1:5" x14ac:dyDescent="0.25">
      <c r="A33" s="68">
        <v>33</v>
      </c>
      <c r="B33" s="9" t="s">
        <v>134</v>
      </c>
      <c r="C33" s="55">
        <v>16.5</v>
      </c>
      <c r="D33" s="56">
        <v>135</v>
      </c>
      <c r="E33" s="56">
        <f t="shared" si="0"/>
        <v>2227.5</v>
      </c>
    </row>
    <row r="34" spans="1:5" x14ac:dyDescent="0.25">
      <c r="A34" s="68">
        <v>34</v>
      </c>
      <c r="B34" s="9" t="s">
        <v>135</v>
      </c>
      <c r="C34" s="55">
        <f>5.84+2.145</f>
        <v>7.9849999999999994</v>
      </c>
      <c r="D34" s="56">
        <v>315</v>
      </c>
      <c r="E34" s="56">
        <f t="shared" si="0"/>
        <v>2515.2749999999996</v>
      </c>
    </row>
    <row r="35" spans="1:5" x14ac:dyDescent="0.25">
      <c r="A35" s="68">
        <v>35</v>
      </c>
      <c r="B35" s="9" t="s">
        <v>136</v>
      </c>
      <c r="C35" s="55">
        <f>1.52+0.8</f>
        <v>2.3200000000000003</v>
      </c>
      <c r="D35" s="56">
        <v>160</v>
      </c>
      <c r="E35" s="56">
        <f t="shared" si="0"/>
        <v>371.20000000000005</v>
      </c>
    </row>
    <row r="36" spans="1:5" x14ac:dyDescent="0.25">
      <c r="A36" s="68">
        <v>36</v>
      </c>
      <c r="B36" s="9" t="s">
        <v>137</v>
      </c>
      <c r="C36" s="55">
        <v>3.96</v>
      </c>
      <c r="D36" s="56">
        <v>112</v>
      </c>
      <c r="E36" s="56">
        <f t="shared" si="0"/>
        <v>443.52</v>
      </c>
    </row>
    <row r="37" spans="1:5" x14ac:dyDescent="0.25">
      <c r="A37" s="68">
        <v>37</v>
      </c>
      <c r="B37" s="9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68">
        <v>38</v>
      </c>
      <c r="B38" s="9" t="s">
        <v>139</v>
      </c>
      <c r="C38" s="55">
        <v>0</v>
      </c>
      <c r="D38" s="56">
        <v>160</v>
      </c>
      <c r="E38" s="56">
        <f t="shared" si="0"/>
        <v>0</v>
      </c>
    </row>
    <row r="39" spans="1:5" x14ac:dyDescent="0.25">
      <c r="A39" s="68">
        <v>39</v>
      </c>
      <c r="B39" s="9" t="s">
        <v>140</v>
      </c>
      <c r="C39" s="55">
        <v>3.01</v>
      </c>
      <c r="D39" s="56">
        <v>70</v>
      </c>
      <c r="E39" s="56">
        <f t="shared" si="0"/>
        <v>210.7</v>
      </c>
    </row>
    <row r="40" spans="1:5" x14ac:dyDescent="0.25">
      <c r="A40" s="68">
        <v>40</v>
      </c>
      <c r="B40" s="9" t="s">
        <v>141</v>
      </c>
      <c r="C40" s="55">
        <f>9.62+56.35</f>
        <v>65.97</v>
      </c>
      <c r="D40" s="56">
        <v>140</v>
      </c>
      <c r="E40" s="56">
        <f t="shared" si="0"/>
        <v>9235.7999999999993</v>
      </c>
    </row>
    <row r="41" spans="1:5" x14ac:dyDescent="0.25">
      <c r="A41" s="68">
        <v>43</v>
      </c>
      <c r="B41" s="9" t="s">
        <v>142</v>
      </c>
      <c r="C41" s="55">
        <v>29</v>
      </c>
      <c r="D41" s="56">
        <v>50</v>
      </c>
      <c r="E41" s="56">
        <f t="shared" si="0"/>
        <v>1450</v>
      </c>
    </row>
    <row r="42" spans="1:5" x14ac:dyDescent="0.25">
      <c r="A42" s="68">
        <v>44</v>
      </c>
      <c r="B42" s="9" t="s">
        <v>143</v>
      </c>
      <c r="C42" s="55">
        <f>6.14+3</f>
        <v>9.14</v>
      </c>
      <c r="D42" s="56">
        <v>590</v>
      </c>
      <c r="E42" s="56">
        <f t="shared" si="0"/>
        <v>5392.6</v>
      </c>
    </row>
    <row r="43" spans="1:5" x14ac:dyDescent="0.25">
      <c r="A43" s="68">
        <v>45</v>
      </c>
      <c r="B43" s="9" t="s">
        <v>144</v>
      </c>
      <c r="C43" s="55">
        <v>5.15</v>
      </c>
      <c r="D43" s="56">
        <v>90</v>
      </c>
      <c r="E43" s="56">
        <f t="shared" si="0"/>
        <v>463.50000000000006</v>
      </c>
    </row>
    <row r="44" spans="1:5" ht="15.75" thickBot="1" x14ac:dyDescent="0.3">
      <c r="A44" s="18">
        <v>41</v>
      </c>
      <c r="B44" s="22" t="s">
        <v>17</v>
      </c>
      <c r="C44" s="15">
        <f>SUM(C4:C43)</f>
        <v>1043.2770000000003</v>
      </c>
      <c r="D44" s="15"/>
      <c r="E44" s="36">
        <f>SUM(E4:E43)</f>
        <v>60532.134999999987</v>
      </c>
    </row>
    <row r="45" spans="1:5" ht="31.5" customHeight="1" thickBot="1" x14ac:dyDescent="0.3">
      <c r="A45" s="18">
        <v>42</v>
      </c>
      <c r="B45" s="63" t="s">
        <v>1</v>
      </c>
      <c r="C45" s="64" t="s">
        <v>2</v>
      </c>
      <c r="D45" s="64" t="s">
        <v>3</v>
      </c>
      <c r="E45" s="65" t="s">
        <v>4</v>
      </c>
    </row>
    <row r="46" spans="1:5" x14ac:dyDescent="0.25">
      <c r="A46" s="68">
        <v>46</v>
      </c>
      <c r="B46" s="43" t="s">
        <v>14</v>
      </c>
      <c r="C46" s="55">
        <v>0</v>
      </c>
      <c r="D46" s="56">
        <v>165</v>
      </c>
      <c r="E46" s="56">
        <f t="shared" si="0"/>
        <v>0</v>
      </c>
    </row>
    <row r="47" spans="1:5" x14ac:dyDescent="0.25">
      <c r="A47" s="68">
        <v>47</v>
      </c>
      <c r="B47" s="9" t="s">
        <v>55</v>
      </c>
      <c r="C47" s="55">
        <f>54*12.5+24+5.085+8.5+24.5+25.6+22.05+520.96+515.095+518.365+527.565+525.565+521.805</f>
        <v>3914.09</v>
      </c>
      <c r="D47" s="56">
        <v>125</v>
      </c>
      <c r="E47" s="56">
        <f t="shared" si="0"/>
        <v>489261.25</v>
      </c>
    </row>
    <row r="48" spans="1:5" x14ac:dyDescent="0.25">
      <c r="A48" s="68">
        <v>49</v>
      </c>
      <c r="B48" s="9" t="s">
        <v>145</v>
      </c>
      <c r="C48" s="55">
        <f>10.1+0.14+0.5</f>
        <v>10.74</v>
      </c>
      <c r="D48" s="56">
        <v>92</v>
      </c>
      <c r="E48" s="56">
        <f t="shared" si="0"/>
        <v>988.08</v>
      </c>
    </row>
    <row r="49" spans="1:5" x14ac:dyDescent="0.25">
      <c r="A49" s="68">
        <v>50</v>
      </c>
      <c r="B49" s="9" t="s">
        <v>146</v>
      </c>
      <c r="C49" s="55">
        <f>15+0.9+0.5</f>
        <v>16.399999999999999</v>
      </c>
      <c r="D49" s="56">
        <v>92</v>
      </c>
      <c r="E49" s="56">
        <f t="shared" si="0"/>
        <v>1508.8</v>
      </c>
    </row>
    <row r="50" spans="1:5" x14ac:dyDescent="0.25">
      <c r="A50" s="68">
        <v>51</v>
      </c>
      <c r="B50" s="9" t="s">
        <v>147</v>
      </c>
      <c r="C50" s="55">
        <f>15.54+0.532+22.1</f>
        <v>38.171999999999997</v>
      </c>
      <c r="D50" s="56">
        <v>214</v>
      </c>
      <c r="E50" s="56">
        <f t="shared" si="0"/>
        <v>8168.8079999999991</v>
      </c>
    </row>
    <row r="51" spans="1:5" x14ac:dyDescent="0.25">
      <c r="A51" s="68">
        <v>52</v>
      </c>
      <c r="B51" s="9" t="s">
        <v>148</v>
      </c>
      <c r="C51" s="55">
        <f>14.36+1.43+26</f>
        <v>41.79</v>
      </c>
      <c r="D51" s="56">
        <v>100</v>
      </c>
      <c r="E51" s="56">
        <f t="shared" si="0"/>
        <v>4179</v>
      </c>
    </row>
    <row r="52" spans="1:5" x14ac:dyDescent="0.25">
      <c r="A52" s="68">
        <v>53</v>
      </c>
      <c r="B52" s="9" t="s">
        <v>149</v>
      </c>
      <c r="C52" s="55">
        <f>4.5+9.05</f>
        <v>13.55</v>
      </c>
      <c r="D52" s="56">
        <v>82</v>
      </c>
      <c r="E52" s="56">
        <f t="shared" si="0"/>
        <v>1111.1000000000001</v>
      </c>
    </row>
    <row r="53" spans="1:5" x14ac:dyDescent="0.25">
      <c r="A53" s="68">
        <v>54</v>
      </c>
      <c r="B53" s="9" t="s">
        <v>150</v>
      </c>
      <c r="C53" s="55">
        <f>143+4.34+0.75</f>
        <v>148.09</v>
      </c>
      <c r="D53" s="56">
        <v>110</v>
      </c>
      <c r="E53" s="56">
        <f t="shared" si="0"/>
        <v>16289.9</v>
      </c>
    </row>
    <row r="54" spans="1:5" x14ac:dyDescent="0.25">
      <c r="A54" s="68">
        <v>55</v>
      </c>
      <c r="B54" s="9" t="s">
        <v>31</v>
      </c>
      <c r="C54" s="55">
        <f>8.83+3.1</f>
        <v>11.93</v>
      </c>
      <c r="D54" s="56">
        <v>175</v>
      </c>
      <c r="E54" s="56">
        <f t="shared" si="0"/>
        <v>2087.75</v>
      </c>
    </row>
    <row r="55" spans="1:5" x14ac:dyDescent="0.25">
      <c r="A55" s="68">
        <v>56</v>
      </c>
      <c r="B55" s="9" t="s">
        <v>32</v>
      </c>
      <c r="C55" s="55">
        <f>1.4+2.492+2.138+0.45</f>
        <v>6.4799999999999995</v>
      </c>
      <c r="D55" s="56">
        <v>140</v>
      </c>
      <c r="E55" s="56">
        <f t="shared" si="0"/>
        <v>907.19999999999993</v>
      </c>
    </row>
    <row r="56" spans="1:5" x14ac:dyDescent="0.25">
      <c r="A56" s="68">
        <v>57</v>
      </c>
      <c r="B56" s="9" t="s">
        <v>33</v>
      </c>
      <c r="C56" s="55">
        <f>6.94+30+38.2+29.8+50.5+6.37</f>
        <v>161.81</v>
      </c>
      <c r="D56" s="56">
        <v>74</v>
      </c>
      <c r="E56" s="56">
        <f t="shared" si="0"/>
        <v>11973.94</v>
      </c>
    </row>
    <row r="57" spans="1:5" x14ac:dyDescent="0.25">
      <c r="A57" s="68">
        <v>58</v>
      </c>
      <c r="B57" s="9" t="s">
        <v>34</v>
      </c>
      <c r="C57" s="55">
        <f>60.4+58.9+8.395+4.878</f>
        <v>132.57299999999998</v>
      </c>
      <c r="D57" s="56">
        <v>58</v>
      </c>
      <c r="E57" s="56">
        <f t="shared" si="0"/>
        <v>7689.2339999999986</v>
      </c>
    </row>
    <row r="58" spans="1:5" x14ac:dyDescent="0.25">
      <c r="A58" s="68">
        <v>59</v>
      </c>
      <c r="B58" s="9" t="s">
        <v>35</v>
      </c>
      <c r="C58" s="55">
        <f>20.5+10.5+9.9</f>
        <v>40.9</v>
      </c>
      <c r="D58" s="56">
        <v>58</v>
      </c>
      <c r="E58" s="56">
        <f t="shared" si="0"/>
        <v>2372.1999999999998</v>
      </c>
    </row>
    <row r="59" spans="1:5" x14ac:dyDescent="0.25">
      <c r="A59" s="68">
        <v>60</v>
      </c>
      <c r="B59" s="9" t="s">
        <v>36</v>
      </c>
      <c r="C59" s="55">
        <f>89.7+8.55</f>
        <v>98.25</v>
      </c>
      <c r="D59" s="56">
        <v>80</v>
      </c>
      <c r="E59" s="56">
        <f t="shared" si="0"/>
        <v>7860</v>
      </c>
    </row>
    <row r="60" spans="1:5" x14ac:dyDescent="0.25">
      <c r="A60" s="68">
        <v>61</v>
      </c>
      <c r="B60" s="9" t="s">
        <v>37</v>
      </c>
      <c r="C60" s="55">
        <v>7</v>
      </c>
      <c r="D60" s="56">
        <v>59</v>
      </c>
      <c r="E60" s="56">
        <f t="shared" si="0"/>
        <v>413</v>
      </c>
    </row>
    <row r="61" spans="1:5" x14ac:dyDescent="0.25">
      <c r="A61" s="68">
        <v>62</v>
      </c>
      <c r="B61" s="9" t="s">
        <v>15</v>
      </c>
      <c r="C61" s="55">
        <v>3</v>
      </c>
      <c r="D61" s="56">
        <v>62</v>
      </c>
      <c r="E61" s="56">
        <f t="shared" si="0"/>
        <v>186</v>
      </c>
    </row>
    <row r="62" spans="1:5" x14ac:dyDescent="0.25">
      <c r="A62" s="68">
        <v>63</v>
      </c>
      <c r="B62" s="9" t="s">
        <v>16</v>
      </c>
      <c r="C62" s="55">
        <v>4</v>
      </c>
      <c r="D62" s="56">
        <v>61</v>
      </c>
      <c r="E62" s="56">
        <f t="shared" si="0"/>
        <v>244</v>
      </c>
    </row>
    <row r="63" spans="1:5" x14ac:dyDescent="0.25">
      <c r="A63" s="68">
        <v>64</v>
      </c>
      <c r="B63" s="9" t="s">
        <v>18</v>
      </c>
      <c r="C63" s="55">
        <v>0.76200000000000001</v>
      </c>
      <c r="D63" s="56">
        <v>40</v>
      </c>
      <c r="E63" s="56">
        <f t="shared" si="0"/>
        <v>30.48</v>
      </c>
    </row>
    <row r="64" spans="1:5" x14ac:dyDescent="0.25">
      <c r="A64" s="68">
        <v>65</v>
      </c>
      <c r="B64" s="9" t="s">
        <v>38</v>
      </c>
      <c r="C64" s="55">
        <v>13</v>
      </c>
      <c r="D64" s="56">
        <v>20</v>
      </c>
      <c r="E64" s="56">
        <f t="shared" si="0"/>
        <v>260</v>
      </c>
    </row>
    <row r="65" spans="1:5" x14ac:dyDescent="0.25">
      <c r="A65" s="68">
        <v>66</v>
      </c>
      <c r="B65" s="9" t="s">
        <v>39</v>
      </c>
      <c r="C65" s="55">
        <v>3</v>
      </c>
      <c r="D65" s="56">
        <v>29</v>
      </c>
      <c r="E65" s="56">
        <f t="shared" si="0"/>
        <v>87</v>
      </c>
    </row>
    <row r="66" spans="1:5" x14ac:dyDescent="0.25">
      <c r="A66" s="68">
        <v>68</v>
      </c>
      <c r="B66" s="9" t="s">
        <v>40</v>
      </c>
      <c r="C66" s="55">
        <v>38</v>
      </c>
      <c r="D66" s="56">
        <v>60</v>
      </c>
      <c r="E66" s="56">
        <f t="shared" si="0"/>
        <v>2280</v>
      </c>
    </row>
    <row r="67" spans="1:5" x14ac:dyDescent="0.25">
      <c r="A67" s="68">
        <v>69</v>
      </c>
      <c r="B67" s="9" t="s">
        <v>41</v>
      </c>
      <c r="C67" s="55">
        <v>0.27200000000000002</v>
      </c>
      <c r="D67" s="56">
        <v>210</v>
      </c>
      <c r="E67" s="56">
        <f t="shared" si="0"/>
        <v>57.120000000000005</v>
      </c>
    </row>
    <row r="68" spans="1:5" x14ac:dyDescent="0.25">
      <c r="A68" s="68">
        <v>71</v>
      </c>
      <c r="B68" s="9" t="s">
        <v>151</v>
      </c>
      <c r="C68" s="55">
        <v>10</v>
      </c>
      <c r="D68" s="56">
        <v>85</v>
      </c>
      <c r="E68" s="56">
        <f t="shared" si="0"/>
        <v>850</v>
      </c>
    </row>
    <row r="69" spans="1:5" x14ac:dyDescent="0.25">
      <c r="A69" s="68">
        <v>72</v>
      </c>
      <c r="B69" s="9" t="s">
        <v>152</v>
      </c>
      <c r="C69" s="55">
        <v>3</v>
      </c>
      <c r="D69" s="56">
        <v>95</v>
      </c>
      <c r="E69" s="56">
        <f t="shared" ref="E69:E132" si="1">C69*D69</f>
        <v>285</v>
      </c>
    </row>
    <row r="70" spans="1:5" x14ac:dyDescent="0.25">
      <c r="A70" s="68">
        <v>79</v>
      </c>
      <c r="B70" s="9" t="s">
        <v>51</v>
      </c>
      <c r="C70" s="55">
        <v>0</v>
      </c>
      <c r="D70" s="56">
        <v>46</v>
      </c>
      <c r="E70" s="56">
        <f t="shared" si="1"/>
        <v>0</v>
      </c>
    </row>
    <row r="71" spans="1:5" x14ac:dyDescent="0.25">
      <c r="A71" s="68">
        <v>80</v>
      </c>
      <c r="B71" s="9" t="s">
        <v>52</v>
      </c>
      <c r="C71" s="55">
        <f>4.5+3.37+6.2+8.72+0.49</f>
        <v>23.279999999999998</v>
      </c>
      <c r="D71" s="56">
        <v>113</v>
      </c>
      <c r="E71" s="56">
        <f t="shared" si="1"/>
        <v>2630.64</v>
      </c>
    </row>
    <row r="72" spans="1:5" x14ac:dyDescent="0.25">
      <c r="A72" s="68">
        <v>81</v>
      </c>
      <c r="B72" s="9" t="s">
        <v>53</v>
      </c>
      <c r="C72" s="55">
        <f>24+5.085+8.5+0.39</f>
        <v>37.975000000000001</v>
      </c>
      <c r="D72" s="56">
        <v>84</v>
      </c>
      <c r="E72" s="56">
        <f t="shared" si="1"/>
        <v>3189.9</v>
      </c>
    </row>
    <row r="73" spans="1:5" x14ac:dyDescent="0.25">
      <c r="A73" s="68">
        <v>82</v>
      </c>
      <c r="B73" s="9" t="s">
        <v>153</v>
      </c>
      <c r="C73" s="55">
        <v>1</v>
      </c>
      <c r="D73" s="56">
        <v>69</v>
      </c>
      <c r="E73" s="56">
        <f t="shared" si="1"/>
        <v>69</v>
      </c>
    </row>
    <row r="74" spans="1:5" x14ac:dyDescent="0.25">
      <c r="A74" s="68">
        <v>83</v>
      </c>
      <c r="B74" s="9" t="s">
        <v>100</v>
      </c>
      <c r="C74" s="55">
        <v>10</v>
      </c>
      <c r="D74" s="56">
        <v>26</v>
      </c>
      <c r="E74" s="56">
        <f t="shared" si="1"/>
        <v>260</v>
      </c>
    </row>
    <row r="75" spans="1:5" x14ac:dyDescent="0.25">
      <c r="A75" s="68">
        <v>84</v>
      </c>
      <c r="B75" s="9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68">
        <v>85</v>
      </c>
      <c r="B76" s="9" t="s">
        <v>154</v>
      </c>
      <c r="C76" s="55">
        <f>44+31</f>
        <v>75</v>
      </c>
      <c r="D76" s="56">
        <v>26</v>
      </c>
      <c r="E76" s="56">
        <f t="shared" si="1"/>
        <v>1950</v>
      </c>
    </row>
    <row r="77" spans="1:5" x14ac:dyDescent="0.25">
      <c r="A77" s="68">
        <v>87</v>
      </c>
      <c r="B77" s="9" t="s">
        <v>155</v>
      </c>
      <c r="C77" s="55">
        <v>5</v>
      </c>
      <c r="D77" s="56">
        <v>50</v>
      </c>
      <c r="E77" s="56">
        <f t="shared" si="1"/>
        <v>250</v>
      </c>
    </row>
    <row r="78" spans="1:5" x14ac:dyDescent="0.25">
      <c r="A78" s="68">
        <v>88</v>
      </c>
      <c r="B78" s="9" t="s">
        <v>156</v>
      </c>
      <c r="C78" s="55">
        <v>15</v>
      </c>
      <c r="D78" s="56">
        <v>68</v>
      </c>
      <c r="E78" s="56">
        <f t="shared" si="1"/>
        <v>1020</v>
      </c>
    </row>
    <row r="79" spans="1:5" x14ac:dyDescent="0.25">
      <c r="A79" s="68">
        <v>89</v>
      </c>
      <c r="B79" s="9" t="s">
        <v>157</v>
      </c>
      <c r="C79" s="55">
        <v>11</v>
      </c>
      <c r="D79" s="56">
        <v>12</v>
      </c>
      <c r="E79" s="56">
        <f t="shared" si="1"/>
        <v>132</v>
      </c>
    </row>
    <row r="80" spans="1:5" x14ac:dyDescent="0.25">
      <c r="A80" s="68">
        <v>90</v>
      </c>
      <c r="B80" s="43" t="s">
        <v>158</v>
      </c>
      <c r="C80" s="55">
        <v>0</v>
      </c>
      <c r="D80" s="56">
        <v>28</v>
      </c>
      <c r="E80" s="56">
        <f t="shared" si="1"/>
        <v>0</v>
      </c>
    </row>
    <row r="81" spans="1:5" x14ac:dyDescent="0.25">
      <c r="A81" s="68">
        <v>91</v>
      </c>
      <c r="B81" s="9" t="s">
        <v>159</v>
      </c>
      <c r="C81" s="55">
        <f>10.23+1.73</f>
        <v>11.96</v>
      </c>
      <c r="D81" s="56">
        <v>110</v>
      </c>
      <c r="E81" s="56">
        <f t="shared" si="1"/>
        <v>1315.6000000000001</v>
      </c>
    </row>
    <row r="82" spans="1:5" x14ac:dyDescent="0.25">
      <c r="A82" s="68">
        <v>98</v>
      </c>
      <c r="B82" s="9" t="s">
        <v>166</v>
      </c>
      <c r="C82" s="55">
        <f>38+28+6</f>
        <v>72</v>
      </c>
      <c r="D82" s="56">
        <v>45</v>
      </c>
      <c r="E82" s="56">
        <f t="shared" si="1"/>
        <v>3240</v>
      </c>
    </row>
    <row r="83" spans="1:5" x14ac:dyDescent="0.25">
      <c r="A83" s="68">
        <v>92</v>
      </c>
      <c r="B83" s="9" t="s">
        <v>160</v>
      </c>
      <c r="C83" s="55">
        <f>3.5+1</f>
        <v>4.5</v>
      </c>
      <c r="D83" s="56">
        <v>75</v>
      </c>
      <c r="E83" s="56">
        <f t="shared" si="1"/>
        <v>337.5</v>
      </c>
    </row>
    <row r="84" spans="1:5" x14ac:dyDescent="0.25">
      <c r="A84" s="68">
        <v>93</v>
      </c>
      <c r="B84" s="9" t="s">
        <v>161</v>
      </c>
      <c r="C84" s="55">
        <v>0</v>
      </c>
      <c r="D84" s="56">
        <v>75</v>
      </c>
      <c r="E84" s="56">
        <f t="shared" si="1"/>
        <v>0</v>
      </c>
    </row>
    <row r="85" spans="1:5" x14ac:dyDescent="0.25">
      <c r="A85" s="68">
        <v>94</v>
      </c>
      <c r="B85" s="9" t="s">
        <v>162</v>
      </c>
      <c r="C85" s="55">
        <v>0</v>
      </c>
      <c r="D85" s="56">
        <v>60</v>
      </c>
      <c r="E85" s="56">
        <f t="shared" si="1"/>
        <v>0</v>
      </c>
    </row>
    <row r="86" spans="1:5" x14ac:dyDescent="0.25">
      <c r="A86" s="68">
        <v>95</v>
      </c>
      <c r="B86" s="9" t="s">
        <v>163</v>
      </c>
      <c r="C86" s="55">
        <v>33</v>
      </c>
      <c r="D86" s="56">
        <v>19</v>
      </c>
      <c r="E86" s="56">
        <f t="shared" si="1"/>
        <v>627</v>
      </c>
    </row>
    <row r="87" spans="1:5" x14ac:dyDescent="0.25">
      <c r="A87" s="68">
        <v>96</v>
      </c>
      <c r="B87" s="9" t="s">
        <v>164</v>
      </c>
      <c r="C87" s="55">
        <v>28</v>
      </c>
      <c r="D87" s="56">
        <v>20</v>
      </c>
      <c r="E87" s="56">
        <f t="shared" si="1"/>
        <v>560</v>
      </c>
    </row>
    <row r="88" spans="1:5" x14ac:dyDescent="0.25">
      <c r="A88" s="68">
        <v>97</v>
      </c>
      <c r="B88" s="9" t="s">
        <v>165</v>
      </c>
      <c r="C88" s="55">
        <v>25</v>
      </c>
      <c r="D88" s="56">
        <v>22</v>
      </c>
      <c r="E88" s="56">
        <f t="shared" si="1"/>
        <v>550</v>
      </c>
    </row>
    <row r="89" spans="1:5" ht="15.75" thickBot="1" x14ac:dyDescent="0.3">
      <c r="A89" s="68"/>
      <c r="B89" s="22" t="s">
        <v>17</v>
      </c>
      <c r="C89" s="15">
        <f>SUM(C46:C88)</f>
        <v>5069.5240000000003</v>
      </c>
      <c r="D89" s="36"/>
      <c r="E89" s="36">
        <f>SUM(E46:E88)</f>
        <v>575221.50199999998</v>
      </c>
    </row>
    <row r="90" spans="1:5" ht="25.5" customHeight="1" thickBot="1" x14ac:dyDescent="0.3">
      <c r="A90" s="69"/>
      <c r="B90" s="63" t="s">
        <v>1</v>
      </c>
      <c r="C90" s="64" t="s">
        <v>2</v>
      </c>
      <c r="D90" s="64" t="s">
        <v>3</v>
      </c>
      <c r="E90" s="65" t="s">
        <v>4</v>
      </c>
    </row>
    <row r="91" spans="1:5" x14ac:dyDescent="0.25">
      <c r="A91" s="68">
        <v>99</v>
      </c>
      <c r="B91" s="9" t="s">
        <v>167</v>
      </c>
      <c r="C91" s="55">
        <v>14</v>
      </c>
      <c r="D91" s="56">
        <v>24</v>
      </c>
      <c r="E91" s="56">
        <f t="shared" si="1"/>
        <v>336</v>
      </c>
    </row>
    <row r="92" spans="1:5" x14ac:dyDescent="0.25">
      <c r="A92" s="68">
        <v>100</v>
      </c>
      <c r="B92" s="9" t="s">
        <v>168</v>
      </c>
      <c r="C92" s="55">
        <v>13</v>
      </c>
      <c r="D92" s="56">
        <v>17</v>
      </c>
      <c r="E92" s="56">
        <f t="shared" si="1"/>
        <v>221</v>
      </c>
    </row>
    <row r="93" spans="1:5" x14ac:dyDescent="0.25">
      <c r="A93" s="68">
        <v>101</v>
      </c>
      <c r="B93" s="9" t="s">
        <v>169</v>
      </c>
      <c r="C93" s="57">
        <v>28</v>
      </c>
      <c r="D93" s="56">
        <v>14</v>
      </c>
      <c r="E93" s="56">
        <f t="shared" si="1"/>
        <v>392</v>
      </c>
    </row>
    <row r="94" spans="1:5" x14ac:dyDescent="0.25">
      <c r="A94" s="68">
        <v>102</v>
      </c>
      <c r="B94" s="45" t="s">
        <v>170</v>
      </c>
      <c r="C94" s="55">
        <v>0</v>
      </c>
      <c r="D94" s="56">
        <v>54</v>
      </c>
      <c r="E94" s="56">
        <f t="shared" si="1"/>
        <v>0</v>
      </c>
    </row>
    <row r="95" spans="1:5" x14ac:dyDescent="0.25">
      <c r="A95" s="68">
        <v>103</v>
      </c>
      <c r="B95" s="9" t="s">
        <v>171</v>
      </c>
      <c r="C95" s="55">
        <v>1</v>
      </c>
      <c r="D95" s="56">
        <v>125</v>
      </c>
      <c r="E95" s="56">
        <f t="shared" si="1"/>
        <v>125</v>
      </c>
    </row>
    <row r="96" spans="1:5" x14ac:dyDescent="0.25">
      <c r="A96" s="68">
        <v>104</v>
      </c>
      <c r="B96" s="9" t="s">
        <v>172</v>
      </c>
      <c r="C96" s="55">
        <v>1.7</v>
      </c>
      <c r="D96" s="56">
        <v>60</v>
      </c>
      <c r="E96" s="56">
        <f t="shared" si="1"/>
        <v>102</v>
      </c>
    </row>
    <row r="97" spans="1:5" x14ac:dyDescent="0.25">
      <c r="A97" s="68">
        <v>105</v>
      </c>
      <c r="B97" s="9" t="s">
        <v>173</v>
      </c>
      <c r="C97" s="55">
        <v>0</v>
      </c>
      <c r="D97" s="56">
        <v>45</v>
      </c>
      <c r="E97" s="56">
        <f t="shared" si="1"/>
        <v>0</v>
      </c>
    </row>
    <row r="98" spans="1:5" x14ac:dyDescent="0.25">
      <c r="A98" s="68">
        <v>106</v>
      </c>
      <c r="B98" s="9" t="s">
        <v>175</v>
      </c>
      <c r="C98" s="55">
        <f>60+50+10.38</f>
        <v>120.38</v>
      </c>
      <c r="D98" s="56">
        <v>88</v>
      </c>
      <c r="E98" s="56">
        <f t="shared" si="1"/>
        <v>10593.439999999999</v>
      </c>
    </row>
    <row r="99" spans="1:5" x14ac:dyDescent="0.25">
      <c r="A99" s="68">
        <v>107</v>
      </c>
      <c r="B99" s="9" t="s">
        <v>174</v>
      </c>
      <c r="C99" s="55">
        <f>10.5-4.4+10.8+1.06+6.74</f>
        <v>24.699999999999996</v>
      </c>
      <c r="D99" s="56">
        <v>98</v>
      </c>
      <c r="E99" s="56">
        <f t="shared" si="1"/>
        <v>2420.5999999999995</v>
      </c>
    </row>
    <row r="100" spans="1:5" x14ac:dyDescent="0.25">
      <c r="A100" s="68">
        <v>108</v>
      </c>
      <c r="B100" s="9" t="s">
        <v>176</v>
      </c>
      <c r="C100" s="55">
        <f>5.2+2+0.32</f>
        <v>7.5200000000000005</v>
      </c>
      <c r="D100" s="56">
        <v>80</v>
      </c>
      <c r="E100" s="56">
        <f t="shared" si="1"/>
        <v>601.6</v>
      </c>
    </row>
    <row r="101" spans="1:5" x14ac:dyDescent="0.25">
      <c r="A101" s="68">
        <v>109</v>
      </c>
      <c r="B101" s="9" t="s">
        <v>177</v>
      </c>
      <c r="C101" s="55">
        <v>42.2</v>
      </c>
      <c r="D101" s="56">
        <v>94</v>
      </c>
      <c r="E101" s="56">
        <f t="shared" si="1"/>
        <v>3966.8</v>
      </c>
    </row>
    <row r="102" spans="1:5" x14ac:dyDescent="0.25">
      <c r="A102" s="68">
        <v>110</v>
      </c>
      <c r="B102" s="9" t="s">
        <v>178</v>
      </c>
      <c r="C102" s="55">
        <f>12.5+2.14</f>
        <v>14.64</v>
      </c>
      <c r="D102" s="56">
        <v>60</v>
      </c>
      <c r="E102" s="56">
        <f t="shared" si="1"/>
        <v>878.40000000000009</v>
      </c>
    </row>
    <row r="103" spans="1:5" x14ac:dyDescent="0.25">
      <c r="A103" s="68">
        <v>111</v>
      </c>
      <c r="B103" s="9" t="s">
        <v>179</v>
      </c>
      <c r="C103" s="55">
        <f>8.38-3.9+0.92+152.1+41.4</f>
        <v>198.9</v>
      </c>
      <c r="D103" s="56">
        <v>80</v>
      </c>
      <c r="E103" s="56">
        <f t="shared" si="1"/>
        <v>15912</v>
      </c>
    </row>
    <row r="104" spans="1:5" x14ac:dyDescent="0.25">
      <c r="A104" s="68">
        <v>112</v>
      </c>
      <c r="B104" s="9" t="s">
        <v>180</v>
      </c>
      <c r="C104" s="55">
        <f>8.18+7.84-3.9+619.5+238.5</f>
        <v>870.12</v>
      </c>
      <c r="D104" s="56">
        <v>36</v>
      </c>
      <c r="E104" s="56">
        <f t="shared" si="1"/>
        <v>31324.32</v>
      </c>
    </row>
    <row r="105" spans="1:5" x14ac:dyDescent="0.25">
      <c r="A105" s="68">
        <v>113</v>
      </c>
      <c r="B105" s="9" t="s">
        <v>181</v>
      </c>
      <c r="C105" s="55">
        <f>9.84-3.9+9.08+1.44+11.2</f>
        <v>27.66</v>
      </c>
      <c r="D105" s="56">
        <v>74</v>
      </c>
      <c r="E105" s="56">
        <f t="shared" si="1"/>
        <v>2046.84</v>
      </c>
    </row>
    <row r="106" spans="1:5" x14ac:dyDescent="0.25">
      <c r="A106" s="68">
        <v>114</v>
      </c>
      <c r="B106" s="9" t="s">
        <v>182</v>
      </c>
      <c r="C106" s="55">
        <f>0.54+13.8+3</f>
        <v>17.34</v>
      </c>
      <c r="D106" s="56">
        <v>98</v>
      </c>
      <c r="E106" s="56">
        <f t="shared" si="1"/>
        <v>1699.32</v>
      </c>
    </row>
    <row r="107" spans="1:5" x14ac:dyDescent="0.25">
      <c r="A107" s="68">
        <v>115</v>
      </c>
      <c r="B107" s="9" t="s">
        <v>183</v>
      </c>
      <c r="C107" s="55">
        <f>11.11-3.9+0.82+8.8+48.1+11.3+24.8+18.4</f>
        <v>119.43</v>
      </c>
      <c r="D107" s="56">
        <v>96</v>
      </c>
      <c r="E107" s="56">
        <f t="shared" si="1"/>
        <v>11465.28</v>
      </c>
    </row>
    <row r="108" spans="1:5" x14ac:dyDescent="0.25">
      <c r="A108" s="68">
        <v>116</v>
      </c>
      <c r="B108" s="9" t="s">
        <v>269</v>
      </c>
      <c r="C108" s="55">
        <f>11.5+19.32</f>
        <v>30.82</v>
      </c>
      <c r="D108" s="56">
        <v>90</v>
      </c>
      <c r="E108" s="56">
        <f t="shared" si="1"/>
        <v>2773.8</v>
      </c>
    </row>
    <row r="109" spans="1:5" x14ac:dyDescent="0.25">
      <c r="A109" s="68">
        <v>117</v>
      </c>
      <c r="B109" s="9" t="s">
        <v>268</v>
      </c>
      <c r="C109" s="55">
        <v>1.26</v>
      </c>
      <c r="D109" s="56">
        <v>108</v>
      </c>
      <c r="E109" s="56">
        <f t="shared" si="1"/>
        <v>136.08000000000001</v>
      </c>
    </row>
    <row r="110" spans="1:5" x14ac:dyDescent="0.25">
      <c r="A110" s="68">
        <v>118</v>
      </c>
      <c r="B110" s="9" t="s">
        <v>267</v>
      </c>
      <c r="C110" s="55">
        <f>1.8+6.72+600.5+17.8</f>
        <v>626.81999999999994</v>
      </c>
      <c r="D110" s="56">
        <v>10</v>
      </c>
      <c r="E110" s="56">
        <f t="shared" si="1"/>
        <v>6268.1999999999989</v>
      </c>
    </row>
    <row r="111" spans="1:5" x14ac:dyDescent="0.25">
      <c r="A111" s="68">
        <v>119</v>
      </c>
      <c r="B111" s="9" t="s">
        <v>266</v>
      </c>
      <c r="C111" s="55">
        <f>2.52+1.46+73.7+25.4</f>
        <v>103.08000000000001</v>
      </c>
      <c r="D111" s="56">
        <v>66</v>
      </c>
      <c r="E111" s="56">
        <f t="shared" si="1"/>
        <v>6803.2800000000007</v>
      </c>
    </row>
    <row r="112" spans="1:5" x14ac:dyDescent="0.25">
      <c r="A112" s="68">
        <v>120</v>
      </c>
      <c r="B112" s="9" t="s">
        <v>265</v>
      </c>
      <c r="C112" s="55">
        <f>2.848+22.7</f>
        <v>25.547999999999998</v>
      </c>
      <c r="D112" s="56">
        <v>280</v>
      </c>
      <c r="E112" s="56">
        <f t="shared" si="1"/>
        <v>7153.44</v>
      </c>
    </row>
    <row r="113" spans="1:5" x14ac:dyDescent="0.25">
      <c r="A113" s="68">
        <v>121</v>
      </c>
      <c r="B113" s="9" t="s">
        <v>264</v>
      </c>
      <c r="C113" s="55">
        <f>12.18-3.9+0.66+6.5+26.8+205.1</f>
        <v>247.34</v>
      </c>
      <c r="D113" s="56">
        <v>64</v>
      </c>
      <c r="E113" s="56">
        <f t="shared" si="1"/>
        <v>15829.76</v>
      </c>
    </row>
    <row r="114" spans="1:5" x14ac:dyDescent="0.25">
      <c r="A114" s="68">
        <v>122</v>
      </c>
      <c r="B114" s="9" t="s">
        <v>263</v>
      </c>
      <c r="C114" s="55">
        <f>33-4.4+1.12+1.02</f>
        <v>30.740000000000002</v>
      </c>
      <c r="D114" s="56">
        <v>74</v>
      </c>
      <c r="E114" s="56">
        <f t="shared" si="1"/>
        <v>2274.7600000000002</v>
      </c>
    </row>
    <row r="115" spans="1:5" x14ac:dyDescent="0.25">
      <c r="A115" s="68">
        <v>123</v>
      </c>
      <c r="B115" s="9" t="s">
        <v>262</v>
      </c>
      <c r="C115" s="55">
        <f>4.52+23.1+10.8+15.8+1+255.8</f>
        <v>311.02</v>
      </c>
      <c r="D115" s="56">
        <v>110</v>
      </c>
      <c r="E115" s="56">
        <f t="shared" si="1"/>
        <v>34212.199999999997</v>
      </c>
    </row>
    <row r="116" spans="1:5" x14ac:dyDescent="0.25">
      <c r="A116" s="68">
        <v>124</v>
      </c>
      <c r="B116" s="43" t="s">
        <v>261</v>
      </c>
      <c r="C116" s="55">
        <v>0</v>
      </c>
      <c r="D116" s="56">
        <v>182</v>
      </c>
      <c r="E116" s="56">
        <f t="shared" si="1"/>
        <v>0</v>
      </c>
    </row>
    <row r="117" spans="1:5" x14ac:dyDescent="0.25">
      <c r="A117" s="68">
        <v>125</v>
      </c>
      <c r="B117" s="9" t="s">
        <v>260</v>
      </c>
      <c r="C117" s="55">
        <f>9.44-3.9+10.8</f>
        <v>16.34</v>
      </c>
      <c r="D117" s="56">
        <v>74</v>
      </c>
      <c r="E117" s="56">
        <f t="shared" si="1"/>
        <v>1209.1600000000001</v>
      </c>
    </row>
    <row r="118" spans="1:5" x14ac:dyDescent="0.25">
      <c r="A118" s="68">
        <v>126</v>
      </c>
      <c r="B118" s="9" t="s">
        <v>259</v>
      </c>
      <c r="C118" s="55">
        <f>14.32-2.2+40</f>
        <v>52.120000000000005</v>
      </c>
      <c r="D118" s="56">
        <v>210</v>
      </c>
      <c r="E118" s="56">
        <f t="shared" si="1"/>
        <v>10945.2</v>
      </c>
    </row>
    <row r="119" spans="1:5" x14ac:dyDescent="0.25">
      <c r="A119" s="68">
        <v>127</v>
      </c>
      <c r="B119" s="43" t="s">
        <v>258</v>
      </c>
      <c r="C119" s="55">
        <v>0</v>
      </c>
      <c r="D119" s="56">
        <v>182</v>
      </c>
      <c r="E119" s="56">
        <f t="shared" si="1"/>
        <v>0</v>
      </c>
    </row>
    <row r="120" spans="1:5" x14ac:dyDescent="0.25">
      <c r="A120" s="68">
        <v>128</v>
      </c>
      <c r="B120" s="9" t="s">
        <v>257</v>
      </c>
      <c r="C120" s="55">
        <f>6.2118+56.4</f>
        <v>62.611800000000002</v>
      </c>
      <c r="D120" s="56">
        <v>42</v>
      </c>
      <c r="E120" s="56">
        <f t="shared" si="1"/>
        <v>2629.6956</v>
      </c>
    </row>
    <row r="121" spans="1:5" x14ac:dyDescent="0.25">
      <c r="A121" s="68">
        <v>129</v>
      </c>
      <c r="B121" s="9" t="s">
        <v>256</v>
      </c>
      <c r="C121" s="55">
        <f>7.98-3.9+37.4</f>
        <v>41.48</v>
      </c>
      <c r="D121" s="56">
        <v>75</v>
      </c>
      <c r="E121" s="56">
        <f t="shared" si="1"/>
        <v>3110.9999999999995</v>
      </c>
    </row>
    <row r="122" spans="1:5" x14ac:dyDescent="0.25">
      <c r="A122" s="68">
        <v>130</v>
      </c>
      <c r="B122" s="9" t="s">
        <v>255</v>
      </c>
      <c r="C122" s="55">
        <f>11.22-3.9</f>
        <v>7.32</v>
      </c>
      <c r="D122" s="56">
        <v>78</v>
      </c>
      <c r="E122" s="56">
        <f t="shared" si="1"/>
        <v>570.96</v>
      </c>
    </row>
    <row r="123" spans="1:5" x14ac:dyDescent="0.25">
      <c r="A123" s="68">
        <v>131</v>
      </c>
      <c r="B123" s="9" t="s">
        <v>254</v>
      </c>
      <c r="C123" s="55">
        <f>6.74204+10.6</f>
        <v>17.342040000000001</v>
      </c>
      <c r="D123" s="56">
        <v>120</v>
      </c>
      <c r="E123" s="56">
        <f t="shared" si="1"/>
        <v>2081.0448000000001</v>
      </c>
    </row>
    <row r="124" spans="1:5" x14ac:dyDescent="0.25">
      <c r="A124" s="68">
        <v>132</v>
      </c>
      <c r="B124" s="9" t="s">
        <v>253</v>
      </c>
      <c r="C124" s="55">
        <v>1.68</v>
      </c>
      <c r="D124" s="56">
        <v>120</v>
      </c>
      <c r="E124" s="56">
        <f t="shared" si="1"/>
        <v>201.6</v>
      </c>
    </row>
    <row r="125" spans="1:5" x14ac:dyDescent="0.25">
      <c r="A125" s="68">
        <v>133</v>
      </c>
      <c r="B125" s="9" t="s">
        <v>252</v>
      </c>
      <c r="C125" s="55">
        <f>6.1-3.9</f>
        <v>2.1999999999999997</v>
      </c>
      <c r="D125" s="56">
        <v>173</v>
      </c>
      <c r="E125" s="56">
        <f t="shared" si="1"/>
        <v>380.59999999999997</v>
      </c>
    </row>
    <row r="126" spans="1:5" x14ac:dyDescent="0.25">
      <c r="A126" s="68">
        <v>134</v>
      </c>
      <c r="B126" s="9" t="s">
        <v>251</v>
      </c>
      <c r="C126" s="55">
        <f>1.06+4.8+19.3+39.1+198.6</f>
        <v>262.86</v>
      </c>
      <c r="D126" s="56">
        <v>116</v>
      </c>
      <c r="E126" s="56">
        <f t="shared" si="1"/>
        <v>30491.760000000002</v>
      </c>
    </row>
    <row r="127" spans="1:5" x14ac:dyDescent="0.25">
      <c r="A127" s="68">
        <v>135</v>
      </c>
      <c r="B127" s="9" t="s">
        <v>250</v>
      </c>
      <c r="C127" s="55">
        <f>0.4+100.7+45.6+21.3</f>
        <v>168.00000000000003</v>
      </c>
      <c r="D127" s="56">
        <v>86</v>
      </c>
      <c r="E127" s="56">
        <f t="shared" si="1"/>
        <v>14448.000000000002</v>
      </c>
    </row>
    <row r="128" spans="1:5" x14ac:dyDescent="0.25">
      <c r="A128" s="68">
        <v>136</v>
      </c>
      <c r="B128" s="9" t="s">
        <v>249</v>
      </c>
      <c r="C128" s="55">
        <f>16.3+10.8+7.8+13.3</f>
        <v>48.2</v>
      </c>
      <c r="D128" s="56">
        <v>48</v>
      </c>
      <c r="E128" s="56">
        <f t="shared" si="1"/>
        <v>2313.6000000000004</v>
      </c>
    </row>
    <row r="129" spans="1:5" x14ac:dyDescent="0.25">
      <c r="A129" s="68">
        <v>137</v>
      </c>
      <c r="B129" s="9" t="s">
        <v>248</v>
      </c>
      <c r="C129" s="55">
        <f>17.5-2.2+1.84+27.96-2.2+11.74-2.2+1.14+7.5+33.9+5.3+8.8+14.5+246+140.1+48.2+88.8+218+29.9+65.9+30.3+140.26</f>
        <v>1131.04</v>
      </c>
      <c r="D129" s="56">
        <v>184</v>
      </c>
      <c r="E129" s="56">
        <f t="shared" si="1"/>
        <v>208111.35999999999</v>
      </c>
    </row>
    <row r="130" spans="1:5" x14ac:dyDescent="0.25">
      <c r="A130" s="68">
        <v>138</v>
      </c>
      <c r="B130" s="9" t="s">
        <v>247</v>
      </c>
      <c r="C130" s="55">
        <f>72.7+123.4</f>
        <v>196.10000000000002</v>
      </c>
      <c r="D130" s="56">
        <v>177</v>
      </c>
      <c r="E130" s="56">
        <f t="shared" si="1"/>
        <v>34709.700000000004</v>
      </c>
    </row>
    <row r="131" spans="1:5" x14ac:dyDescent="0.25">
      <c r="A131" s="68">
        <v>139</v>
      </c>
      <c r="B131" s="9" t="s">
        <v>246</v>
      </c>
      <c r="C131" s="55">
        <v>13.5</v>
      </c>
      <c r="D131" s="56">
        <v>187</v>
      </c>
      <c r="E131" s="56">
        <f t="shared" si="1"/>
        <v>2524.5</v>
      </c>
    </row>
    <row r="132" spans="1:5" x14ac:dyDescent="0.25">
      <c r="A132" s="68">
        <v>140</v>
      </c>
      <c r="B132" s="43" t="s">
        <v>245</v>
      </c>
      <c r="C132" s="55">
        <v>0</v>
      </c>
      <c r="D132" s="56">
        <v>182</v>
      </c>
      <c r="E132" s="56">
        <f t="shared" si="1"/>
        <v>0</v>
      </c>
    </row>
    <row r="133" spans="1:5" x14ac:dyDescent="0.25">
      <c r="A133" s="68">
        <v>141</v>
      </c>
      <c r="B133" s="43" t="s">
        <v>244</v>
      </c>
      <c r="C133" s="55">
        <v>0</v>
      </c>
      <c r="D133" s="56">
        <v>182</v>
      </c>
      <c r="E133" s="56">
        <f t="shared" ref="E133" si="2">C133*D133</f>
        <v>0</v>
      </c>
    </row>
    <row r="134" spans="1:5" ht="15.75" thickBot="1" x14ac:dyDescent="0.3">
      <c r="A134" s="68"/>
      <c r="B134" s="22" t="s">
        <v>17</v>
      </c>
      <c r="C134" s="15">
        <f>SUM(C91:C133)</f>
        <v>4898.0118399999992</v>
      </c>
      <c r="D134" s="38"/>
      <c r="E134" s="36">
        <f>SUM(E91:E133)</f>
        <v>471264.30040000001</v>
      </c>
    </row>
    <row r="135" spans="1:5" ht="24" customHeight="1" thickBot="1" x14ac:dyDescent="0.3">
      <c r="A135" s="69"/>
      <c r="B135" s="63" t="s">
        <v>1</v>
      </c>
      <c r="C135" s="64" t="s">
        <v>2</v>
      </c>
      <c r="D135" s="64" t="s">
        <v>3</v>
      </c>
      <c r="E135" s="65" t="s">
        <v>4</v>
      </c>
    </row>
    <row r="136" spans="1:5" x14ac:dyDescent="0.25">
      <c r="A136" s="68">
        <v>142</v>
      </c>
      <c r="B136" s="9" t="s">
        <v>243</v>
      </c>
      <c r="C136" s="55">
        <v>1</v>
      </c>
      <c r="D136" s="56">
        <v>80</v>
      </c>
      <c r="E136" s="56">
        <f t="shared" ref="E136:E199" si="3">C136*D136</f>
        <v>80</v>
      </c>
    </row>
    <row r="137" spans="1:5" x14ac:dyDescent="0.25">
      <c r="A137" s="68">
        <v>143</v>
      </c>
      <c r="B137" s="9" t="s">
        <v>242</v>
      </c>
      <c r="C137" s="55">
        <f>1.04+44.6+83.8</f>
        <v>129.44</v>
      </c>
      <c r="D137" s="56">
        <v>63</v>
      </c>
      <c r="E137" s="56">
        <f t="shared" si="3"/>
        <v>8154.72</v>
      </c>
    </row>
    <row r="138" spans="1:5" x14ac:dyDescent="0.25">
      <c r="A138" s="68">
        <v>144</v>
      </c>
      <c r="B138" s="43" t="s">
        <v>241</v>
      </c>
      <c r="C138" s="55">
        <v>0</v>
      </c>
      <c r="D138" s="56">
        <v>220</v>
      </c>
      <c r="E138" s="56">
        <f t="shared" si="3"/>
        <v>0</v>
      </c>
    </row>
    <row r="139" spans="1:5" x14ac:dyDescent="0.25">
      <c r="A139" s="68">
        <v>145</v>
      </c>
      <c r="B139" s="9" t="s">
        <v>240</v>
      </c>
      <c r="C139" s="55">
        <v>6</v>
      </c>
      <c r="D139" s="56">
        <v>56</v>
      </c>
      <c r="E139" s="56">
        <f t="shared" si="3"/>
        <v>336</v>
      </c>
    </row>
    <row r="140" spans="1:5" x14ac:dyDescent="0.25">
      <c r="A140" s="68">
        <v>146</v>
      </c>
      <c r="B140" s="9" t="s">
        <v>239</v>
      </c>
      <c r="C140" s="55">
        <f>17.06-2.2+1.056</f>
        <v>15.916</v>
      </c>
      <c r="D140" s="56">
        <v>134</v>
      </c>
      <c r="E140" s="56">
        <f t="shared" si="3"/>
        <v>2132.7440000000001</v>
      </c>
    </row>
    <row r="141" spans="1:5" x14ac:dyDescent="0.25">
      <c r="A141" s="68">
        <v>147</v>
      </c>
      <c r="B141" s="9" t="s">
        <v>238</v>
      </c>
      <c r="C141" s="55">
        <f>11.02-2.2+0.502+28.9</f>
        <v>38.222000000000001</v>
      </c>
      <c r="D141" s="56">
        <v>95</v>
      </c>
      <c r="E141" s="56">
        <f t="shared" si="3"/>
        <v>3631.09</v>
      </c>
    </row>
    <row r="142" spans="1:5" x14ac:dyDescent="0.25">
      <c r="A142" s="68">
        <v>148</v>
      </c>
      <c r="B142" s="9" t="s">
        <v>237</v>
      </c>
      <c r="C142" s="55">
        <f>11.34-2.2+106.9</f>
        <v>116.04</v>
      </c>
      <c r="D142" s="56">
        <v>130</v>
      </c>
      <c r="E142" s="56">
        <f t="shared" si="3"/>
        <v>15085.2</v>
      </c>
    </row>
    <row r="143" spans="1:5" x14ac:dyDescent="0.25">
      <c r="A143" s="68">
        <v>149</v>
      </c>
      <c r="B143" s="9" t="s">
        <v>236</v>
      </c>
      <c r="C143" s="55">
        <v>6.18</v>
      </c>
      <c r="D143" s="56">
        <v>173</v>
      </c>
      <c r="E143" s="56">
        <f t="shared" si="3"/>
        <v>1069.1399999999999</v>
      </c>
    </row>
    <row r="144" spans="1:5" x14ac:dyDescent="0.25">
      <c r="A144" s="68">
        <v>150</v>
      </c>
      <c r="B144" s="9" t="s">
        <v>275</v>
      </c>
      <c r="C144" s="55">
        <v>0</v>
      </c>
      <c r="D144" s="56">
        <v>92</v>
      </c>
      <c r="E144" s="56">
        <f t="shared" si="3"/>
        <v>0</v>
      </c>
    </row>
    <row r="145" spans="1:5" x14ac:dyDescent="0.25">
      <c r="A145" s="68">
        <v>151</v>
      </c>
      <c r="B145" s="9" t="s">
        <v>235</v>
      </c>
      <c r="C145" s="55">
        <f>8.18-2.2+3.436+25.3+194.1</f>
        <v>228.816</v>
      </c>
      <c r="D145" s="56">
        <v>132</v>
      </c>
      <c r="E145" s="56">
        <f t="shared" si="3"/>
        <v>30203.712</v>
      </c>
    </row>
    <row r="146" spans="1:5" x14ac:dyDescent="0.25">
      <c r="A146" s="68">
        <v>152</v>
      </c>
      <c r="B146" s="43" t="s">
        <v>234</v>
      </c>
      <c r="C146" s="55">
        <v>0</v>
      </c>
      <c r="D146" s="56">
        <v>187</v>
      </c>
      <c r="E146" s="56">
        <f t="shared" si="3"/>
        <v>0</v>
      </c>
    </row>
    <row r="147" spans="1:5" x14ac:dyDescent="0.25">
      <c r="A147" s="68">
        <v>153</v>
      </c>
      <c r="B147" s="9" t="s">
        <v>233</v>
      </c>
      <c r="C147" s="55">
        <f>7.16+128.63</f>
        <v>135.79</v>
      </c>
      <c r="D147" s="56">
        <v>154</v>
      </c>
      <c r="E147" s="56">
        <f t="shared" si="3"/>
        <v>20911.66</v>
      </c>
    </row>
    <row r="148" spans="1:5" x14ac:dyDescent="0.25">
      <c r="A148" s="68">
        <v>154</v>
      </c>
      <c r="B148" s="9" t="s">
        <v>232</v>
      </c>
      <c r="C148" s="55">
        <v>0</v>
      </c>
      <c r="D148" s="56">
        <v>82</v>
      </c>
      <c r="E148" s="56">
        <f t="shared" si="3"/>
        <v>0</v>
      </c>
    </row>
    <row r="149" spans="1:5" x14ac:dyDescent="0.25">
      <c r="A149" s="68">
        <v>155</v>
      </c>
      <c r="B149" s="9" t="s">
        <v>231</v>
      </c>
      <c r="C149" s="55">
        <f>25.8-2.2+118.62</f>
        <v>142.22</v>
      </c>
      <c r="D149" s="56">
        <v>98</v>
      </c>
      <c r="E149" s="56">
        <f t="shared" si="3"/>
        <v>13937.56</v>
      </c>
    </row>
    <row r="150" spans="1:5" x14ac:dyDescent="0.25">
      <c r="A150" s="68">
        <v>156</v>
      </c>
      <c r="B150" s="9" t="s">
        <v>230</v>
      </c>
      <c r="C150" s="55">
        <v>0</v>
      </c>
      <c r="D150" s="56">
        <v>125</v>
      </c>
      <c r="E150" s="56">
        <f t="shared" si="3"/>
        <v>0</v>
      </c>
    </row>
    <row r="151" spans="1:5" x14ac:dyDescent="0.25">
      <c r="A151" s="68">
        <v>157</v>
      </c>
      <c r="B151" s="9" t="s">
        <v>229</v>
      </c>
      <c r="C151" s="55">
        <v>1.5820000000000001</v>
      </c>
      <c r="D151" s="56">
        <v>900</v>
      </c>
      <c r="E151" s="56">
        <f t="shared" si="3"/>
        <v>1423.8</v>
      </c>
    </row>
    <row r="152" spans="1:5" x14ac:dyDescent="0.25">
      <c r="A152" s="68">
        <v>158</v>
      </c>
      <c r="B152" s="9" t="s">
        <v>228</v>
      </c>
      <c r="C152" s="55">
        <f>12.8+54.2+14.6</f>
        <v>81.599999999999994</v>
      </c>
      <c r="D152" s="56">
        <v>71</v>
      </c>
      <c r="E152" s="56">
        <f t="shared" si="3"/>
        <v>5793.5999999999995</v>
      </c>
    </row>
    <row r="153" spans="1:5" x14ac:dyDescent="0.25">
      <c r="A153" s="68">
        <v>159</v>
      </c>
      <c r="B153" s="9" t="s">
        <v>227</v>
      </c>
      <c r="C153" s="55">
        <f>11.92-3.9+6.18</f>
        <v>14.2</v>
      </c>
      <c r="D153" s="56">
        <v>78</v>
      </c>
      <c r="E153" s="56">
        <f t="shared" si="3"/>
        <v>1107.5999999999999</v>
      </c>
    </row>
    <row r="154" spans="1:5" x14ac:dyDescent="0.25">
      <c r="A154" s="68">
        <v>160</v>
      </c>
      <c r="B154" s="43" t="s">
        <v>226</v>
      </c>
      <c r="C154" s="55">
        <v>0</v>
      </c>
      <c r="D154" s="56">
        <v>115</v>
      </c>
      <c r="E154" s="56">
        <f t="shared" si="3"/>
        <v>0</v>
      </c>
    </row>
    <row r="155" spans="1:5" x14ac:dyDescent="0.25">
      <c r="A155" s="68">
        <v>161</v>
      </c>
      <c r="B155" s="43" t="s">
        <v>225</v>
      </c>
      <c r="C155" s="55">
        <v>0</v>
      </c>
      <c r="D155" s="56">
        <v>120</v>
      </c>
      <c r="E155" s="56">
        <f t="shared" si="3"/>
        <v>0</v>
      </c>
    </row>
    <row r="156" spans="1:5" x14ac:dyDescent="0.25">
      <c r="A156" s="68">
        <v>162</v>
      </c>
      <c r="B156" s="9" t="s">
        <v>21</v>
      </c>
      <c r="C156" s="55">
        <f>4.16+26.9+19.4</f>
        <v>50.459999999999994</v>
      </c>
      <c r="D156" s="56">
        <v>600</v>
      </c>
      <c r="E156" s="56">
        <f t="shared" si="3"/>
        <v>30275.999999999996</v>
      </c>
    </row>
    <row r="157" spans="1:5" x14ac:dyDescent="0.25">
      <c r="A157" s="68">
        <v>163</v>
      </c>
      <c r="B157" s="9" t="s">
        <v>224</v>
      </c>
      <c r="C157" s="55">
        <v>18.8</v>
      </c>
      <c r="D157" s="56">
        <v>187</v>
      </c>
      <c r="E157" s="56">
        <f t="shared" si="3"/>
        <v>3515.6</v>
      </c>
    </row>
    <row r="158" spans="1:5" x14ac:dyDescent="0.25">
      <c r="A158" s="68">
        <v>164</v>
      </c>
      <c r="B158" s="9" t="s">
        <v>22</v>
      </c>
      <c r="C158" s="55">
        <f>3.38+246.1</f>
        <v>249.48</v>
      </c>
      <c r="D158" s="56">
        <v>136</v>
      </c>
      <c r="E158" s="56">
        <f t="shared" si="3"/>
        <v>33929.279999999999</v>
      </c>
    </row>
    <row r="159" spans="1:5" x14ac:dyDescent="0.25">
      <c r="A159" s="68">
        <v>165</v>
      </c>
      <c r="B159" s="9" t="s">
        <v>223</v>
      </c>
      <c r="C159" s="55">
        <f>2.62+43.6</f>
        <v>46.22</v>
      </c>
      <c r="D159" s="56">
        <v>30</v>
      </c>
      <c r="E159" s="56">
        <f t="shared" si="3"/>
        <v>1386.6</v>
      </c>
    </row>
    <row r="160" spans="1:5" x14ac:dyDescent="0.25">
      <c r="A160" s="68">
        <v>166</v>
      </c>
      <c r="B160" s="9" t="s">
        <v>23</v>
      </c>
      <c r="C160" s="55">
        <v>4.5599999999999996</v>
      </c>
      <c r="D160" s="56">
        <v>600</v>
      </c>
      <c r="E160" s="56">
        <f t="shared" si="3"/>
        <v>2735.9999999999995</v>
      </c>
    </row>
    <row r="161" spans="1:5" x14ac:dyDescent="0.25">
      <c r="A161" s="68">
        <v>167</v>
      </c>
      <c r="B161" s="9" t="s">
        <v>222</v>
      </c>
      <c r="C161" s="55">
        <v>346.6</v>
      </c>
      <c r="D161" s="56">
        <v>116</v>
      </c>
      <c r="E161" s="56">
        <f t="shared" si="3"/>
        <v>40205.600000000006</v>
      </c>
    </row>
    <row r="162" spans="1:5" x14ac:dyDescent="0.25">
      <c r="A162" s="68">
        <v>168</v>
      </c>
      <c r="B162" s="9" t="s">
        <v>221</v>
      </c>
      <c r="C162" s="55">
        <f>8.3+2.24+30.25</f>
        <v>40.79</v>
      </c>
      <c r="D162" s="56">
        <v>280</v>
      </c>
      <c r="E162" s="56">
        <f t="shared" si="3"/>
        <v>11421.199999999999</v>
      </c>
    </row>
    <row r="163" spans="1:5" x14ac:dyDescent="0.25">
      <c r="A163" s="68">
        <v>169</v>
      </c>
      <c r="B163" s="9" t="s">
        <v>274</v>
      </c>
      <c r="C163" s="55">
        <v>150.80000000000001</v>
      </c>
      <c r="D163" s="56">
        <v>94</v>
      </c>
      <c r="E163" s="56">
        <f t="shared" si="3"/>
        <v>14175.2</v>
      </c>
    </row>
    <row r="164" spans="1:5" x14ac:dyDescent="0.25">
      <c r="A164" s="68">
        <v>170</v>
      </c>
      <c r="B164" s="9" t="s">
        <v>324</v>
      </c>
      <c r="C164" s="55">
        <v>129.1</v>
      </c>
      <c r="D164" s="56">
        <v>116</v>
      </c>
      <c r="E164" s="56">
        <f t="shared" si="3"/>
        <v>14975.599999999999</v>
      </c>
    </row>
    <row r="165" spans="1:5" x14ac:dyDescent="0.25">
      <c r="A165" s="68">
        <v>171</v>
      </c>
      <c r="B165" s="9" t="s">
        <v>219</v>
      </c>
      <c r="C165" s="55">
        <f>4.36+1.68+3.14-2.2+27.3+29.6+12.8+155.9</f>
        <v>232.58</v>
      </c>
      <c r="D165" s="56">
        <v>72</v>
      </c>
      <c r="E165" s="56">
        <f t="shared" si="3"/>
        <v>16745.760000000002</v>
      </c>
    </row>
    <row r="166" spans="1:5" x14ac:dyDescent="0.25">
      <c r="A166" s="68">
        <v>172</v>
      </c>
      <c r="B166" s="9" t="s">
        <v>218</v>
      </c>
      <c r="C166" s="55">
        <f>4.74-3.9+8.7</f>
        <v>9.5399999999999991</v>
      </c>
      <c r="D166" s="56">
        <v>158</v>
      </c>
      <c r="E166" s="56">
        <f t="shared" si="3"/>
        <v>1507.32</v>
      </c>
    </row>
    <row r="167" spans="1:5" x14ac:dyDescent="0.25">
      <c r="A167" s="68">
        <v>173</v>
      </c>
      <c r="B167" s="9" t="s">
        <v>217</v>
      </c>
      <c r="C167" s="55">
        <v>6.5</v>
      </c>
      <c r="D167" s="56">
        <v>134</v>
      </c>
      <c r="E167" s="56">
        <f t="shared" si="3"/>
        <v>871</v>
      </c>
    </row>
    <row r="168" spans="1:5" x14ac:dyDescent="0.25">
      <c r="A168" s="68">
        <v>174</v>
      </c>
      <c r="B168" s="9" t="s">
        <v>216</v>
      </c>
      <c r="C168" s="55">
        <f>18.98-3.9+0.7+18.62-3.9+16.8+11.3</f>
        <v>58.599999999999994</v>
      </c>
      <c r="D168" s="56">
        <v>74</v>
      </c>
      <c r="E168" s="56">
        <f t="shared" si="3"/>
        <v>4336.3999999999996</v>
      </c>
    </row>
    <row r="169" spans="1:5" x14ac:dyDescent="0.25">
      <c r="A169" s="68">
        <v>175</v>
      </c>
      <c r="B169" s="9" t="s">
        <v>215</v>
      </c>
      <c r="C169" s="55">
        <v>246.7</v>
      </c>
      <c r="D169" s="56">
        <v>66</v>
      </c>
      <c r="E169" s="56">
        <f t="shared" si="3"/>
        <v>16282.199999999999</v>
      </c>
    </row>
    <row r="170" spans="1:5" x14ac:dyDescent="0.25">
      <c r="A170" s="68">
        <v>176</v>
      </c>
      <c r="B170" s="9" t="s">
        <v>214</v>
      </c>
      <c r="C170" s="55">
        <v>29.9</v>
      </c>
      <c r="D170" s="56">
        <v>66</v>
      </c>
      <c r="E170" s="56">
        <f t="shared" si="3"/>
        <v>1973.3999999999999</v>
      </c>
    </row>
    <row r="171" spans="1:5" x14ac:dyDescent="0.25">
      <c r="A171" s="68">
        <v>177</v>
      </c>
      <c r="B171" s="9" t="s">
        <v>213</v>
      </c>
      <c r="C171" s="55">
        <f>18.62-3.9+17.3</f>
        <v>32.020000000000003</v>
      </c>
      <c r="D171" s="56">
        <v>170</v>
      </c>
      <c r="E171" s="56">
        <f t="shared" si="3"/>
        <v>5443.4000000000005</v>
      </c>
    </row>
    <row r="172" spans="1:5" x14ac:dyDescent="0.25">
      <c r="A172" s="68">
        <v>178</v>
      </c>
      <c r="B172" s="9" t="s">
        <v>212</v>
      </c>
      <c r="C172" s="55">
        <f>117.5+366.7</f>
        <v>484.2</v>
      </c>
      <c r="D172" s="56">
        <v>72</v>
      </c>
      <c r="E172" s="56">
        <f t="shared" si="3"/>
        <v>34862.400000000001</v>
      </c>
    </row>
    <row r="173" spans="1:5" x14ac:dyDescent="0.25">
      <c r="A173" s="68">
        <v>179</v>
      </c>
      <c r="B173" s="9" t="s">
        <v>211</v>
      </c>
      <c r="C173" s="55">
        <v>0</v>
      </c>
      <c r="D173" s="56">
        <v>92</v>
      </c>
      <c r="E173" s="56">
        <f t="shared" si="3"/>
        <v>0</v>
      </c>
    </row>
    <row r="174" spans="1:5" x14ac:dyDescent="0.25">
      <c r="A174" s="68">
        <v>180</v>
      </c>
      <c r="B174" s="9" t="s">
        <v>210</v>
      </c>
      <c r="C174" s="55">
        <f>11.24-3.9+21.8</f>
        <v>29.14</v>
      </c>
      <c r="D174" s="56">
        <v>100</v>
      </c>
      <c r="E174" s="56">
        <f t="shared" si="3"/>
        <v>2914</v>
      </c>
    </row>
    <row r="175" spans="1:5" x14ac:dyDescent="0.25">
      <c r="A175" s="68">
        <v>183</v>
      </c>
      <c r="B175" s="9" t="s">
        <v>207</v>
      </c>
      <c r="C175" s="55">
        <f>312.62+63</f>
        <v>375.62</v>
      </c>
      <c r="D175" s="56">
        <v>149</v>
      </c>
      <c r="E175" s="56">
        <f t="shared" si="3"/>
        <v>55967.38</v>
      </c>
    </row>
    <row r="176" spans="1:5" x14ac:dyDescent="0.25">
      <c r="A176" s="68">
        <v>181</v>
      </c>
      <c r="B176" s="9" t="s">
        <v>209</v>
      </c>
      <c r="C176" s="55">
        <v>887.09</v>
      </c>
      <c r="D176" s="56">
        <v>53</v>
      </c>
      <c r="E176" s="56">
        <f t="shared" si="3"/>
        <v>47015.770000000004</v>
      </c>
    </row>
    <row r="177" spans="1:5" x14ac:dyDescent="0.25">
      <c r="A177" s="68">
        <v>182</v>
      </c>
      <c r="B177" s="43" t="s">
        <v>208</v>
      </c>
      <c r="C177" s="55">
        <v>0</v>
      </c>
      <c r="D177" s="56">
        <v>120</v>
      </c>
      <c r="E177" s="56">
        <f t="shared" si="3"/>
        <v>0</v>
      </c>
    </row>
    <row r="178" spans="1:5" x14ac:dyDescent="0.25">
      <c r="A178" s="68">
        <v>184</v>
      </c>
      <c r="B178" s="9" t="s">
        <v>206</v>
      </c>
      <c r="C178" s="55">
        <v>11.16</v>
      </c>
      <c r="D178" s="56">
        <v>184</v>
      </c>
      <c r="E178" s="56">
        <f t="shared" si="3"/>
        <v>2053.44</v>
      </c>
    </row>
    <row r="179" spans="1:5" ht="15.75" thickBot="1" x14ac:dyDescent="0.3">
      <c r="A179" s="68"/>
      <c r="B179" s="22" t="s">
        <v>17</v>
      </c>
      <c r="C179" s="15">
        <f>SUM(C136:C178)</f>
        <v>4356.8659999999991</v>
      </c>
      <c r="D179" s="15"/>
      <c r="E179" s="36">
        <f>SUM(E136:E178)</f>
        <v>446460.37600000016</v>
      </c>
    </row>
    <row r="180" spans="1:5" ht="27.75" customHeight="1" thickBot="1" x14ac:dyDescent="0.3">
      <c r="A180" s="69"/>
      <c r="B180" s="63" t="s">
        <v>1</v>
      </c>
      <c r="C180" s="64" t="s">
        <v>2</v>
      </c>
      <c r="D180" s="64" t="s">
        <v>3</v>
      </c>
      <c r="E180" s="65" t="s">
        <v>4</v>
      </c>
    </row>
    <row r="181" spans="1:5" x14ac:dyDescent="0.25">
      <c r="A181" s="68">
        <v>185</v>
      </c>
      <c r="B181" s="9" t="s">
        <v>205</v>
      </c>
      <c r="C181" s="55">
        <v>103.7</v>
      </c>
      <c r="D181" s="56">
        <v>180</v>
      </c>
      <c r="E181" s="56">
        <f t="shared" si="3"/>
        <v>18666</v>
      </c>
    </row>
    <row r="182" spans="1:5" x14ac:dyDescent="0.25">
      <c r="A182" s="68">
        <v>186</v>
      </c>
      <c r="B182" s="9" t="s">
        <v>204</v>
      </c>
      <c r="C182" s="55">
        <v>49.9</v>
      </c>
      <c r="D182" s="56">
        <v>182</v>
      </c>
      <c r="E182" s="56">
        <f t="shared" si="3"/>
        <v>9081.7999999999993</v>
      </c>
    </row>
    <row r="183" spans="1:5" x14ac:dyDescent="0.25">
      <c r="A183" s="68">
        <v>187</v>
      </c>
      <c r="B183" s="9" t="s">
        <v>203</v>
      </c>
      <c r="C183" s="55">
        <v>0</v>
      </c>
      <c r="D183" s="56">
        <v>62</v>
      </c>
      <c r="E183" s="56">
        <f t="shared" si="3"/>
        <v>0</v>
      </c>
    </row>
    <row r="184" spans="1:5" x14ac:dyDescent="0.25">
      <c r="A184" s="68">
        <v>188</v>
      </c>
      <c r="B184" s="9" t="s">
        <v>202</v>
      </c>
      <c r="C184" s="55">
        <v>25</v>
      </c>
      <c r="D184" s="56">
        <v>58</v>
      </c>
      <c r="E184" s="56">
        <f t="shared" si="3"/>
        <v>1450</v>
      </c>
    </row>
    <row r="185" spans="1:5" x14ac:dyDescent="0.25">
      <c r="A185" s="68">
        <v>189</v>
      </c>
      <c r="B185" s="9" t="s">
        <v>201</v>
      </c>
      <c r="C185" s="55">
        <v>0</v>
      </c>
      <c r="D185" s="56">
        <v>72</v>
      </c>
      <c r="E185" s="56">
        <f t="shared" si="3"/>
        <v>0</v>
      </c>
    </row>
    <row r="186" spans="1:5" x14ac:dyDescent="0.25">
      <c r="A186" s="68">
        <v>190</v>
      </c>
      <c r="B186" s="9" t="s">
        <v>200</v>
      </c>
      <c r="C186" s="55">
        <f>11.06-3.9+1.82+6.04+6.26+3.54+9.3+28.9+39.8</f>
        <v>102.82</v>
      </c>
      <c r="D186" s="56">
        <v>120</v>
      </c>
      <c r="E186" s="56">
        <f t="shared" si="3"/>
        <v>12338.4</v>
      </c>
    </row>
    <row r="187" spans="1:5" x14ac:dyDescent="0.25">
      <c r="A187" s="68">
        <v>191</v>
      </c>
      <c r="B187" s="9" t="s">
        <v>199</v>
      </c>
      <c r="C187" s="55">
        <v>0</v>
      </c>
      <c r="D187" s="56">
        <v>14</v>
      </c>
      <c r="E187" s="56">
        <f t="shared" si="3"/>
        <v>0</v>
      </c>
    </row>
    <row r="188" spans="1:5" x14ac:dyDescent="0.25">
      <c r="A188" s="68">
        <v>192</v>
      </c>
      <c r="B188" s="9" t="s">
        <v>198</v>
      </c>
      <c r="C188" s="55">
        <f>27.6+316.5</f>
        <v>344.1</v>
      </c>
      <c r="D188" s="56">
        <v>40</v>
      </c>
      <c r="E188" s="56">
        <f t="shared" si="3"/>
        <v>13764</v>
      </c>
    </row>
    <row r="189" spans="1:5" x14ac:dyDescent="0.25">
      <c r="A189" s="68">
        <v>193</v>
      </c>
      <c r="B189" s="9" t="s">
        <v>197</v>
      </c>
      <c r="C189" s="55">
        <v>552</v>
      </c>
      <c r="D189" s="56">
        <v>20</v>
      </c>
      <c r="E189" s="56">
        <f t="shared" si="3"/>
        <v>11040</v>
      </c>
    </row>
    <row r="190" spans="1:5" x14ac:dyDescent="0.25">
      <c r="A190" s="68">
        <v>194</v>
      </c>
      <c r="B190" s="9" t="s">
        <v>196</v>
      </c>
      <c r="C190" s="55">
        <v>20.6</v>
      </c>
      <c r="D190" s="56">
        <v>32</v>
      </c>
      <c r="E190" s="56">
        <f t="shared" si="3"/>
        <v>659.2</v>
      </c>
    </row>
    <row r="191" spans="1:5" x14ac:dyDescent="0.25">
      <c r="A191" s="68">
        <v>195</v>
      </c>
      <c r="B191" s="9" t="s">
        <v>93</v>
      </c>
      <c r="C191" s="55">
        <f>2.9+1.84+3.78+1.62+17.4+65</f>
        <v>92.539999999999992</v>
      </c>
      <c r="D191" s="56">
        <v>38</v>
      </c>
      <c r="E191" s="56">
        <f t="shared" si="3"/>
        <v>3516.5199999999995</v>
      </c>
    </row>
    <row r="192" spans="1:5" x14ac:dyDescent="0.25">
      <c r="A192" s="68">
        <v>196</v>
      </c>
      <c r="B192" s="9" t="s">
        <v>92</v>
      </c>
      <c r="C192" s="55">
        <f>49.88+58.9</f>
        <v>108.78</v>
      </c>
      <c r="D192" s="56">
        <v>95</v>
      </c>
      <c r="E192" s="56">
        <f t="shared" si="3"/>
        <v>10334.1</v>
      </c>
    </row>
    <row r="193" spans="1:5" x14ac:dyDescent="0.25">
      <c r="A193" s="68">
        <v>197</v>
      </c>
      <c r="B193" s="9" t="s">
        <v>91</v>
      </c>
      <c r="C193" s="55">
        <f>1.28+14.19</f>
        <v>15.469999999999999</v>
      </c>
      <c r="D193" s="56">
        <v>420</v>
      </c>
      <c r="E193" s="56">
        <f t="shared" si="3"/>
        <v>6497.4</v>
      </c>
    </row>
    <row r="194" spans="1:5" x14ac:dyDescent="0.25">
      <c r="A194" s="68">
        <v>198</v>
      </c>
      <c r="B194" s="9" t="s">
        <v>90</v>
      </c>
      <c r="C194" s="55">
        <f>35.1-4.4+1.82+100.8</f>
        <v>133.32</v>
      </c>
      <c r="D194" s="56">
        <v>184</v>
      </c>
      <c r="E194" s="56">
        <f t="shared" si="3"/>
        <v>24530.879999999997</v>
      </c>
    </row>
    <row r="195" spans="1:5" x14ac:dyDescent="0.25">
      <c r="A195" s="68">
        <v>199</v>
      </c>
      <c r="B195" s="43" t="s">
        <v>89</v>
      </c>
      <c r="C195" s="55">
        <v>0</v>
      </c>
      <c r="D195" s="56">
        <v>50</v>
      </c>
      <c r="E195" s="56">
        <f t="shared" si="3"/>
        <v>0</v>
      </c>
    </row>
    <row r="196" spans="1:5" x14ac:dyDescent="0.25">
      <c r="A196" s="68">
        <v>200</v>
      </c>
      <c r="B196" s="9" t="s">
        <v>290</v>
      </c>
      <c r="C196" s="55">
        <v>272.2</v>
      </c>
      <c r="D196" s="56">
        <v>57</v>
      </c>
      <c r="E196" s="56">
        <f t="shared" si="3"/>
        <v>15515.4</v>
      </c>
    </row>
    <row r="197" spans="1:5" x14ac:dyDescent="0.25">
      <c r="A197" s="68">
        <v>201</v>
      </c>
      <c r="B197" s="9" t="s">
        <v>88</v>
      </c>
      <c r="C197" s="55">
        <f>8.32-2+4.48+119.36+11.8</f>
        <v>141.96</v>
      </c>
      <c r="D197" s="56">
        <v>42</v>
      </c>
      <c r="E197" s="56">
        <f t="shared" si="3"/>
        <v>5962.3200000000006</v>
      </c>
    </row>
    <row r="198" spans="1:5" x14ac:dyDescent="0.25">
      <c r="A198" s="68">
        <v>202</v>
      </c>
      <c r="B198" s="9" t="s">
        <v>87</v>
      </c>
      <c r="C198" s="55">
        <f>0.52+0.52+16.06-3+20.69</f>
        <v>34.79</v>
      </c>
      <c r="D198" s="56">
        <v>98</v>
      </c>
      <c r="E198" s="56">
        <f t="shared" si="3"/>
        <v>3409.42</v>
      </c>
    </row>
    <row r="199" spans="1:5" x14ac:dyDescent="0.25">
      <c r="A199" s="68">
        <v>203</v>
      </c>
      <c r="B199" s="9" t="s">
        <v>86</v>
      </c>
      <c r="C199" s="55">
        <v>160</v>
      </c>
      <c r="D199" s="56">
        <v>120</v>
      </c>
      <c r="E199" s="56">
        <f t="shared" si="3"/>
        <v>19200</v>
      </c>
    </row>
    <row r="200" spans="1:5" x14ac:dyDescent="0.25">
      <c r="A200" s="68">
        <v>204</v>
      </c>
      <c r="B200" s="9" t="s">
        <v>85</v>
      </c>
      <c r="C200" s="55">
        <v>143</v>
      </c>
      <c r="D200" s="56">
        <v>105</v>
      </c>
      <c r="E200" s="56">
        <f t="shared" ref="E200:E262" si="4">C200*D200</f>
        <v>15015</v>
      </c>
    </row>
    <row r="201" spans="1:5" x14ac:dyDescent="0.25">
      <c r="A201" s="68">
        <v>205</v>
      </c>
      <c r="B201" s="9" t="s">
        <v>84</v>
      </c>
      <c r="C201" s="55">
        <f>21.7-2.2</f>
        <v>19.5</v>
      </c>
      <c r="D201" s="56">
        <v>70</v>
      </c>
      <c r="E201" s="56">
        <f t="shared" si="4"/>
        <v>1365</v>
      </c>
    </row>
    <row r="202" spans="1:5" x14ac:dyDescent="0.25">
      <c r="A202" s="68">
        <v>206</v>
      </c>
      <c r="B202" s="9" t="s">
        <v>83</v>
      </c>
      <c r="C202" s="55">
        <f>14.92-2.2+8.7+118.62</f>
        <v>140.04</v>
      </c>
      <c r="D202" s="56">
        <v>100</v>
      </c>
      <c r="E202" s="56">
        <f t="shared" si="4"/>
        <v>14004</v>
      </c>
    </row>
    <row r="203" spans="1:5" x14ac:dyDescent="0.25">
      <c r="A203" s="68">
        <v>207</v>
      </c>
      <c r="B203" s="43" t="s">
        <v>79</v>
      </c>
      <c r="C203" s="55">
        <v>0</v>
      </c>
      <c r="D203" s="56">
        <v>160</v>
      </c>
      <c r="E203" s="56">
        <f t="shared" si="4"/>
        <v>0</v>
      </c>
    </row>
    <row r="204" spans="1:5" x14ac:dyDescent="0.25">
      <c r="A204" s="68">
        <v>208</v>
      </c>
      <c r="B204" s="9" t="s">
        <v>82</v>
      </c>
      <c r="C204" s="55">
        <v>20</v>
      </c>
      <c r="D204" s="56">
        <v>93</v>
      </c>
      <c r="E204" s="56">
        <f t="shared" si="4"/>
        <v>1860</v>
      </c>
    </row>
    <row r="205" spans="1:5" x14ac:dyDescent="0.25">
      <c r="A205" s="68">
        <v>209</v>
      </c>
      <c r="B205" s="9" t="s">
        <v>81</v>
      </c>
      <c r="C205" s="55">
        <v>2</v>
      </c>
      <c r="D205" s="56">
        <v>75</v>
      </c>
      <c r="E205" s="56">
        <f t="shared" si="4"/>
        <v>150</v>
      </c>
    </row>
    <row r="206" spans="1:5" x14ac:dyDescent="0.25">
      <c r="A206" s="68">
        <v>210</v>
      </c>
      <c r="B206" s="9" t="s">
        <v>80</v>
      </c>
      <c r="C206" s="55">
        <v>4</v>
      </c>
      <c r="D206" s="56">
        <v>65</v>
      </c>
      <c r="E206" s="56">
        <f t="shared" si="4"/>
        <v>260</v>
      </c>
    </row>
    <row r="207" spans="1:5" x14ac:dyDescent="0.25">
      <c r="A207" s="68">
        <v>211</v>
      </c>
      <c r="B207" s="9" t="s">
        <v>279</v>
      </c>
      <c r="C207" s="55">
        <v>18</v>
      </c>
      <c r="D207" s="56">
        <v>36</v>
      </c>
      <c r="E207" s="56">
        <f t="shared" si="4"/>
        <v>648</v>
      </c>
    </row>
    <row r="208" spans="1:5" x14ac:dyDescent="0.25">
      <c r="A208" s="68">
        <v>212</v>
      </c>
      <c r="B208" s="9" t="s">
        <v>97</v>
      </c>
      <c r="C208" s="55">
        <f>4.04+15</f>
        <v>19.04</v>
      </c>
      <c r="D208" s="56">
        <v>80</v>
      </c>
      <c r="E208" s="56">
        <f t="shared" si="4"/>
        <v>1523.1999999999998</v>
      </c>
    </row>
    <row r="209" spans="1:5" x14ac:dyDescent="0.25">
      <c r="A209" s="68">
        <v>213</v>
      </c>
      <c r="B209" s="9" t="s">
        <v>78</v>
      </c>
      <c r="C209" s="55">
        <v>4.5</v>
      </c>
      <c r="D209" s="56">
        <v>58</v>
      </c>
      <c r="E209" s="56">
        <f t="shared" si="4"/>
        <v>261</v>
      </c>
    </row>
    <row r="210" spans="1:5" x14ac:dyDescent="0.25">
      <c r="A210" s="68">
        <v>214</v>
      </c>
      <c r="B210" s="43" t="s">
        <v>77</v>
      </c>
      <c r="C210" s="55">
        <v>0</v>
      </c>
      <c r="D210" s="56">
        <v>90</v>
      </c>
      <c r="E210" s="56">
        <f t="shared" si="4"/>
        <v>0</v>
      </c>
    </row>
    <row r="211" spans="1:5" x14ac:dyDescent="0.25">
      <c r="A211" s="68">
        <v>215</v>
      </c>
      <c r="B211" s="9" t="s">
        <v>76</v>
      </c>
      <c r="C211" s="55">
        <v>9</v>
      </c>
      <c r="D211" s="56">
        <v>36</v>
      </c>
      <c r="E211" s="56">
        <f t="shared" si="4"/>
        <v>324</v>
      </c>
    </row>
    <row r="212" spans="1:5" x14ac:dyDescent="0.25">
      <c r="A212" s="68">
        <v>216</v>
      </c>
      <c r="B212" s="9" t="s">
        <v>19</v>
      </c>
      <c r="C212" s="55">
        <v>6</v>
      </c>
      <c r="D212" s="56">
        <v>60</v>
      </c>
      <c r="E212" s="56">
        <f t="shared" si="4"/>
        <v>360</v>
      </c>
    </row>
    <row r="213" spans="1:5" x14ac:dyDescent="0.25">
      <c r="A213" s="68">
        <v>217</v>
      </c>
      <c r="B213" s="43" t="s">
        <v>75</v>
      </c>
      <c r="C213" s="55">
        <v>0</v>
      </c>
      <c r="D213" s="56">
        <v>38</v>
      </c>
      <c r="E213" s="56">
        <f t="shared" si="4"/>
        <v>0</v>
      </c>
    </row>
    <row r="214" spans="1:5" ht="17.25" customHeight="1" x14ac:dyDescent="0.25">
      <c r="A214" s="68">
        <v>218</v>
      </c>
      <c r="B214" s="9" t="s">
        <v>74</v>
      </c>
      <c r="C214" s="55">
        <v>11</v>
      </c>
      <c r="D214" s="56">
        <v>40</v>
      </c>
      <c r="E214" s="56">
        <f t="shared" si="4"/>
        <v>440</v>
      </c>
    </row>
    <row r="215" spans="1:5" ht="17.25" customHeight="1" x14ac:dyDescent="0.25">
      <c r="A215" s="68">
        <v>219</v>
      </c>
      <c r="B215" s="43" t="s">
        <v>73</v>
      </c>
      <c r="C215" s="55">
        <v>0</v>
      </c>
      <c r="D215" s="56">
        <v>110</v>
      </c>
      <c r="E215" s="56">
        <f t="shared" si="4"/>
        <v>0</v>
      </c>
    </row>
    <row r="216" spans="1:5" ht="17.25" customHeight="1" x14ac:dyDescent="0.25">
      <c r="A216" s="68">
        <v>220</v>
      </c>
      <c r="B216" s="9" t="s">
        <v>71</v>
      </c>
      <c r="C216" s="55">
        <v>86</v>
      </c>
      <c r="D216" s="56">
        <v>30</v>
      </c>
      <c r="E216" s="56">
        <f t="shared" si="4"/>
        <v>2580</v>
      </c>
    </row>
    <row r="217" spans="1:5" ht="17.25" customHeight="1" x14ac:dyDescent="0.25">
      <c r="A217" s="68">
        <v>221</v>
      </c>
      <c r="B217" s="9" t="s">
        <v>72</v>
      </c>
      <c r="C217" s="55">
        <f>0.66+2.086</f>
        <v>2.746</v>
      </c>
      <c r="D217" s="56">
        <v>370</v>
      </c>
      <c r="E217" s="56">
        <f t="shared" si="4"/>
        <v>1016.02</v>
      </c>
    </row>
    <row r="218" spans="1:5" ht="17.25" customHeight="1" x14ac:dyDescent="0.25">
      <c r="A218" s="68">
        <v>222</v>
      </c>
      <c r="B218" s="9" t="s">
        <v>70</v>
      </c>
      <c r="C218" s="55">
        <f>6.4+4.7</f>
        <v>11.100000000000001</v>
      </c>
      <c r="D218" s="56">
        <v>280</v>
      </c>
      <c r="E218" s="56">
        <v>1.8160000000000001</v>
      </c>
    </row>
    <row r="219" spans="1:5" ht="17.25" customHeight="1" x14ac:dyDescent="0.25">
      <c r="A219" s="68">
        <v>223</v>
      </c>
      <c r="B219" s="9" t="s">
        <v>69</v>
      </c>
      <c r="C219" s="55">
        <v>0</v>
      </c>
      <c r="D219" s="56">
        <v>475</v>
      </c>
      <c r="E219" s="56">
        <f t="shared" si="4"/>
        <v>0</v>
      </c>
    </row>
    <row r="220" spans="1:5" ht="17.25" customHeight="1" x14ac:dyDescent="0.25">
      <c r="A220" s="68">
        <v>224</v>
      </c>
      <c r="B220" s="9" t="s">
        <v>332</v>
      </c>
      <c r="C220" s="55">
        <f>0.38+1.684</f>
        <v>2.0640000000000001</v>
      </c>
      <c r="D220" s="56">
        <v>245</v>
      </c>
      <c r="E220" s="56">
        <f t="shared" si="4"/>
        <v>505.68</v>
      </c>
    </row>
    <row r="221" spans="1:5" ht="17.25" customHeight="1" x14ac:dyDescent="0.25">
      <c r="A221" s="68">
        <v>225</v>
      </c>
      <c r="B221" s="9" t="s">
        <v>67</v>
      </c>
      <c r="C221" s="55">
        <v>0</v>
      </c>
      <c r="D221" s="56">
        <v>21</v>
      </c>
      <c r="E221" s="56">
        <f t="shared" si="4"/>
        <v>0</v>
      </c>
    </row>
    <row r="222" spans="1:5" ht="17.25" customHeight="1" x14ac:dyDescent="0.25">
      <c r="A222" s="68">
        <v>226</v>
      </c>
      <c r="B222" s="9" t="s">
        <v>66</v>
      </c>
      <c r="C222" s="55">
        <v>0.316</v>
      </c>
      <c r="D222" s="56">
        <v>96</v>
      </c>
      <c r="E222" s="56">
        <f t="shared" si="4"/>
        <v>30.335999999999999</v>
      </c>
    </row>
    <row r="223" spans="1:5" ht="15.75" thickBot="1" x14ac:dyDescent="0.3">
      <c r="A223" s="68"/>
      <c r="B223" s="22" t="s">
        <v>17</v>
      </c>
      <c r="C223" s="15">
        <f>SUM(C181:C222)</f>
        <v>2655.4859999999994</v>
      </c>
      <c r="D223" s="38"/>
      <c r="E223" s="36">
        <f>SUM(E181:E222)</f>
        <v>196309.492</v>
      </c>
    </row>
    <row r="224" spans="1:5" ht="28.5" customHeight="1" thickBot="1" x14ac:dyDescent="0.3">
      <c r="A224" s="69"/>
      <c r="B224" s="63" t="s">
        <v>1</v>
      </c>
      <c r="C224" s="64" t="s">
        <v>2</v>
      </c>
      <c r="D224" s="64" t="s">
        <v>3</v>
      </c>
      <c r="E224" s="65" t="s">
        <v>4</v>
      </c>
    </row>
    <row r="225" spans="1:5" ht="17.25" customHeight="1" x14ac:dyDescent="0.25">
      <c r="A225" s="68">
        <v>227</v>
      </c>
      <c r="B225" s="9" t="s">
        <v>65</v>
      </c>
      <c r="C225" s="55">
        <v>1</v>
      </c>
      <c r="D225" s="56">
        <v>40</v>
      </c>
      <c r="E225" s="56">
        <f t="shared" si="4"/>
        <v>40</v>
      </c>
    </row>
    <row r="226" spans="1:5" ht="17.25" customHeight="1" x14ac:dyDescent="0.25">
      <c r="A226" s="68">
        <v>228</v>
      </c>
      <c r="B226" s="9" t="s">
        <v>64</v>
      </c>
      <c r="C226" s="55">
        <v>13.45</v>
      </c>
      <c r="D226" s="56">
        <v>60</v>
      </c>
      <c r="E226" s="56">
        <f t="shared" si="4"/>
        <v>807</v>
      </c>
    </row>
    <row r="227" spans="1:5" ht="17.25" customHeight="1" x14ac:dyDescent="0.25">
      <c r="A227" s="68">
        <v>229</v>
      </c>
      <c r="B227" s="9" t="s">
        <v>63</v>
      </c>
      <c r="C227" s="55">
        <f>5.9+1.11</f>
        <v>7.0100000000000007</v>
      </c>
      <c r="D227" s="56">
        <v>315</v>
      </c>
      <c r="E227" s="56">
        <f t="shared" si="4"/>
        <v>2208.15</v>
      </c>
    </row>
    <row r="228" spans="1:5" ht="17.25" customHeight="1" x14ac:dyDescent="0.25">
      <c r="A228" s="68">
        <v>231</v>
      </c>
      <c r="B228" s="9" t="s">
        <v>62</v>
      </c>
      <c r="C228" s="55">
        <v>3.8</v>
      </c>
      <c r="D228" s="56">
        <v>18</v>
      </c>
      <c r="E228" s="56">
        <f t="shared" si="4"/>
        <v>68.399999999999991</v>
      </c>
    </row>
    <row r="229" spans="1:5" ht="17.25" customHeight="1" x14ac:dyDescent="0.25">
      <c r="A229" s="68">
        <v>232</v>
      </c>
      <c r="B229" s="43" t="s">
        <v>61</v>
      </c>
      <c r="C229" s="55">
        <v>0</v>
      </c>
      <c r="D229" s="56">
        <v>400</v>
      </c>
      <c r="E229" s="56">
        <f t="shared" si="4"/>
        <v>0</v>
      </c>
    </row>
    <row r="230" spans="1:5" ht="17.25" customHeight="1" x14ac:dyDescent="0.25">
      <c r="A230" s="68">
        <v>233</v>
      </c>
      <c r="B230" s="9" t="s">
        <v>60</v>
      </c>
      <c r="C230" s="55">
        <v>0</v>
      </c>
      <c r="D230" s="56">
        <v>177</v>
      </c>
      <c r="E230" s="56">
        <f t="shared" si="4"/>
        <v>0</v>
      </c>
    </row>
    <row r="231" spans="1:5" ht="17.25" customHeight="1" x14ac:dyDescent="0.25">
      <c r="A231" s="68">
        <v>234</v>
      </c>
      <c r="B231" s="9" t="s">
        <v>59</v>
      </c>
      <c r="C231" s="55">
        <v>0</v>
      </c>
      <c r="D231" s="56">
        <v>64</v>
      </c>
      <c r="E231" s="56">
        <f t="shared" si="4"/>
        <v>0</v>
      </c>
    </row>
    <row r="232" spans="1:5" ht="17.25" customHeight="1" x14ac:dyDescent="0.25">
      <c r="A232" s="68">
        <v>235</v>
      </c>
      <c r="B232" s="9" t="s">
        <v>58</v>
      </c>
      <c r="C232" s="55">
        <v>17</v>
      </c>
      <c r="D232" s="56">
        <v>130</v>
      </c>
      <c r="E232" s="56">
        <f t="shared" si="4"/>
        <v>2210</v>
      </c>
    </row>
    <row r="233" spans="1:5" ht="17.25" customHeight="1" x14ac:dyDescent="0.25">
      <c r="A233" s="68">
        <v>236</v>
      </c>
      <c r="B233" s="9" t="s">
        <v>57</v>
      </c>
      <c r="C233" s="55">
        <f>34.8+700</f>
        <v>734.8</v>
      </c>
      <c r="D233" s="56">
        <v>36</v>
      </c>
      <c r="E233" s="56">
        <f t="shared" si="4"/>
        <v>26452.799999999999</v>
      </c>
    </row>
    <row r="234" spans="1:5" ht="17.25" customHeight="1" x14ac:dyDescent="0.25">
      <c r="A234" s="68">
        <v>237</v>
      </c>
      <c r="B234" s="9" t="s">
        <v>56</v>
      </c>
      <c r="C234" s="58">
        <v>554.79999999999995</v>
      </c>
      <c r="D234" s="56">
        <v>177</v>
      </c>
      <c r="E234" s="56">
        <f t="shared" si="4"/>
        <v>98199.599999999991</v>
      </c>
    </row>
    <row r="235" spans="1:5" ht="17.25" customHeight="1" x14ac:dyDescent="0.25">
      <c r="A235" s="68">
        <v>238</v>
      </c>
      <c r="B235" s="9" t="s">
        <v>50</v>
      </c>
      <c r="C235" s="55">
        <f>27.38-2.2+1.46+16.3</f>
        <v>42.94</v>
      </c>
      <c r="D235" s="56">
        <v>160</v>
      </c>
      <c r="E235" s="56">
        <f t="shared" si="4"/>
        <v>6870.4</v>
      </c>
    </row>
    <row r="236" spans="1:5" ht="17.25" customHeight="1" x14ac:dyDescent="0.25">
      <c r="A236" s="68">
        <v>239</v>
      </c>
      <c r="B236" s="9" t="s">
        <v>49</v>
      </c>
      <c r="C236" s="55">
        <v>0</v>
      </c>
      <c r="D236" s="56">
        <v>76</v>
      </c>
      <c r="E236" s="56">
        <f t="shared" si="4"/>
        <v>0</v>
      </c>
    </row>
    <row r="237" spans="1:5" ht="17.25" customHeight="1" x14ac:dyDescent="0.25">
      <c r="A237" s="68">
        <v>240</v>
      </c>
      <c r="B237" s="9" t="s">
        <v>335</v>
      </c>
      <c r="C237" s="55">
        <v>10.3</v>
      </c>
      <c r="D237" s="56">
        <v>78</v>
      </c>
      <c r="E237" s="56">
        <f t="shared" si="4"/>
        <v>803.40000000000009</v>
      </c>
    </row>
    <row r="238" spans="1:5" ht="17.25" customHeight="1" x14ac:dyDescent="0.25">
      <c r="A238" s="68">
        <v>241</v>
      </c>
      <c r="B238" s="9" t="s">
        <v>47</v>
      </c>
      <c r="C238" s="55">
        <v>0</v>
      </c>
      <c r="D238" s="56">
        <v>62</v>
      </c>
      <c r="E238" s="56">
        <f t="shared" si="4"/>
        <v>0</v>
      </c>
    </row>
    <row r="239" spans="1:5" ht="17.25" customHeight="1" x14ac:dyDescent="0.25">
      <c r="A239" s="68">
        <v>242</v>
      </c>
      <c r="B239" s="9" t="s">
        <v>46</v>
      </c>
      <c r="C239" s="55">
        <v>54</v>
      </c>
      <c r="D239" s="56">
        <v>26</v>
      </c>
      <c r="E239" s="56">
        <f t="shared" si="4"/>
        <v>1404</v>
      </c>
    </row>
    <row r="240" spans="1:5" ht="17.25" customHeight="1" x14ac:dyDescent="0.25">
      <c r="A240" s="68">
        <v>243</v>
      </c>
      <c r="B240" s="43" t="s">
        <v>45</v>
      </c>
      <c r="C240" s="55">
        <v>0</v>
      </c>
      <c r="D240" s="56">
        <v>90</v>
      </c>
      <c r="E240" s="56">
        <f t="shared" si="4"/>
        <v>0</v>
      </c>
    </row>
    <row r="241" spans="1:5" ht="17.25" customHeight="1" x14ac:dyDescent="0.25">
      <c r="A241" s="68">
        <v>244</v>
      </c>
      <c r="B241" s="9" t="s">
        <v>44</v>
      </c>
      <c r="C241" s="55">
        <f>0.86+2.44+14.48-2.2+44.97+52.4</f>
        <v>112.94999999999999</v>
      </c>
      <c r="D241" s="56">
        <v>98</v>
      </c>
      <c r="E241" s="56">
        <f t="shared" si="4"/>
        <v>11069.099999999999</v>
      </c>
    </row>
    <row r="242" spans="1:5" ht="17.25" customHeight="1" x14ac:dyDescent="0.25">
      <c r="A242" s="68">
        <v>245</v>
      </c>
      <c r="B242" s="9" t="s">
        <v>43</v>
      </c>
      <c r="C242" s="55">
        <f>13.78-2.2+9.1</f>
        <v>20.68</v>
      </c>
      <c r="D242" s="56">
        <v>125</v>
      </c>
      <c r="E242" s="56">
        <f t="shared" si="4"/>
        <v>2585</v>
      </c>
    </row>
    <row r="243" spans="1:5" ht="17.25" customHeight="1" x14ac:dyDescent="0.25">
      <c r="A243" s="68">
        <v>246</v>
      </c>
      <c r="B243" s="9" t="s">
        <v>26</v>
      </c>
      <c r="C243" s="55">
        <v>0</v>
      </c>
      <c r="D243" s="56">
        <v>46</v>
      </c>
      <c r="E243" s="56">
        <f t="shared" si="4"/>
        <v>0</v>
      </c>
    </row>
    <row r="244" spans="1:5" ht="17.25" customHeight="1" x14ac:dyDescent="0.25">
      <c r="A244" s="68">
        <v>247</v>
      </c>
      <c r="B244" s="9" t="s">
        <v>42</v>
      </c>
      <c r="C244" s="55">
        <v>8</v>
      </c>
      <c r="D244" s="56">
        <v>20</v>
      </c>
      <c r="E244" s="56">
        <f t="shared" si="4"/>
        <v>160</v>
      </c>
    </row>
    <row r="245" spans="1:5" ht="17.25" customHeight="1" x14ac:dyDescent="0.25">
      <c r="A245" s="68">
        <v>248</v>
      </c>
      <c r="B245" s="9" t="s">
        <v>30</v>
      </c>
      <c r="C245" s="55">
        <v>1.35</v>
      </c>
      <c r="D245" s="56">
        <v>360</v>
      </c>
      <c r="E245" s="56">
        <f t="shared" si="4"/>
        <v>486.00000000000006</v>
      </c>
    </row>
    <row r="246" spans="1:5" ht="17.25" customHeight="1" x14ac:dyDescent="0.25">
      <c r="A246" s="68">
        <v>249</v>
      </c>
      <c r="B246" s="9" t="s">
        <v>29</v>
      </c>
      <c r="C246" s="55">
        <v>14.8</v>
      </c>
      <c r="D246" s="56">
        <v>184</v>
      </c>
      <c r="E246" s="56">
        <f t="shared" si="4"/>
        <v>2723.2000000000003</v>
      </c>
    </row>
    <row r="247" spans="1:5" ht="17.25" customHeight="1" x14ac:dyDescent="0.25">
      <c r="A247" s="68">
        <v>250</v>
      </c>
      <c r="B247" s="9" t="s">
        <v>333</v>
      </c>
      <c r="C247" s="55">
        <v>2.04</v>
      </c>
      <c r="D247" s="56">
        <v>195</v>
      </c>
      <c r="E247" s="56">
        <f t="shared" si="4"/>
        <v>397.8</v>
      </c>
    </row>
    <row r="248" spans="1:5" ht="17.25" customHeight="1" x14ac:dyDescent="0.25">
      <c r="A248" s="68">
        <v>251</v>
      </c>
      <c r="B248" s="9" t="s">
        <v>98</v>
      </c>
      <c r="C248" s="55">
        <v>17.2</v>
      </c>
      <c r="D248" s="56">
        <v>50</v>
      </c>
      <c r="E248" s="56">
        <f t="shared" si="4"/>
        <v>860</v>
      </c>
    </row>
    <row r="249" spans="1:5" ht="17.25" customHeight="1" x14ac:dyDescent="0.25">
      <c r="A249" s="68">
        <v>252</v>
      </c>
      <c r="B249" s="9" t="s">
        <v>99</v>
      </c>
      <c r="C249" s="55">
        <v>16</v>
      </c>
      <c r="D249" s="56">
        <v>45</v>
      </c>
      <c r="E249" s="56">
        <f t="shared" si="4"/>
        <v>720</v>
      </c>
    </row>
    <row r="250" spans="1:5" ht="17.25" customHeight="1" x14ac:dyDescent="0.25">
      <c r="A250" s="68">
        <v>253</v>
      </c>
      <c r="B250" s="9" t="s">
        <v>95</v>
      </c>
      <c r="C250" s="55">
        <f>5.98+1.12</f>
        <v>7.1000000000000005</v>
      </c>
      <c r="D250" s="56">
        <v>350</v>
      </c>
      <c r="E250" s="56">
        <f t="shared" si="4"/>
        <v>2485</v>
      </c>
    </row>
    <row r="251" spans="1:5" s="6" customFormat="1" ht="17.25" customHeight="1" x14ac:dyDescent="0.25">
      <c r="A251" s="68">
        <v>254</v>
      </c>
      <c r="B251" s="10" t="s">
        <v>27</v>
      </c>
      <c r="C251" s="58">
        <f>16+4.45</f>
        <v>20.45</v>
      </c>
      <c r="D251" s="59">
        <v>70</v>
      </c>
      <c r="E251" s="56">
        <f t="shared" si="4"/>
        <v>1431.5</v>
      </c>
    </row>
    <row r="252" spans="1:5" s="6" customFormat="1" ht="17.25" customHeight="1" x14ac:dyDescent="0.25">
      <c r="A252" s="68">
        <v>255</v>
      </c>
      <c r="B252" s="10" t="s">
        <v>331</v>
      </c>
      <c r="C252" s="58">
        <f>1.33+1.368</f>
        <v>2.6980000000000004</v>
      </c>
      <c r="D252" s="59">
        <v>132</v>
      </c>
      <c r="E252" s="56">
        <f t="shared" si="4"/>
        <v>356.13600000000008</v>
      </c>
    </row>
    <row r="253" spans="1:5" ht="17.25" customHeight="1" x14ac:dyDescent="0.25">
      <c r="A253" s="68">
        <v>256</v>
      </c>
      <c r="B253" s="9" t="s">
        <v>25</v>
      </c>
      <c r="C253" s="55">
        <f>11.2+2.966</f>
        <v>14.166</v>
      </c>
      <c r="D253" s="56">
        <v>120</v>
      </c>
      <c r="E253" s="56">
        <f t="shared" si="4"/>
        <v>1699.92</v>
      </c>
    </row>
    <row r="254" spans="1:5" x14ac:dyDescent="0.25">
      <c r="A254" s="68">
        <v>257</v>
      </c>
      <c r="B254" s="9" t="s">
        <v>24</v>
      </c>
      <c r="C254" s="55">
        <f>3.7+1.86+1.1+0.63</f>
        <v>7.29</v>
      </c>
      <c r="D254" s="56">
        <v>160</v>
      </c>
      <c r="E254" s="56">
        <f t="shared" si="4"/>
        <v>1166.4000000000001</v>
      </c>
    </row>
    <row r="255" spans="1:5" x14ac:dyDescent="0.25">
      <c r="A255" s="68">
        <v>258</v>
      </c>
      <c r="B255" s="9" t="s">
        <v>185</v>
      </c>
      <c r="C255" s="55">
        <f>1.54+13.3</f>
        <v>14.84</v>
      </c>
      <c r="D255" s="56">
        <v>10</v>
      </c>
      <c r="E255" s="56">
        <f t="shared" si="4"/>
        <v>148.4</v>
      </c>
    </row>
    <row r="256" spans="1:5" x14ac:dyDescent="0.25">
      <c r="A256" s="68">
        <v>259</v>
      </c>
      <c r="B256" s="9" t="s">
        <v>186</v>
      </c>
      <c r="C256" s="55">
        <v>0</v>
      </c>
      <c r="D256" s="56">
        <v>74</v>
      </c>
      <c r="E256" s="56">
        <f t="shared" si="4"/>
        <v>0</v>
      </c>
    </row>
    <row r="257" spans="1:5" x14ac:dyDescent="0.25">
      <c r="A257" s="68">
        <v>260</v>
      </c>
      <c r="B257" s="9" t="s">
        <v>187</v>
      </c>
      <c r="C257" s="55">
        <f>1.82+23.6+13.52</f>
        <v>38.94</v>
      </c>
      <c r="D257" s="56">
        <v>350</v>
      </c>
      <c r="E257" s="56">
        <f t="shared" si="4"/>
        <v>13629</v>
      </c>
    </row>
    <row r="258" spans="1:5" x14ac:dyDescent="0.25">
      <c r="A258" s="68">
        <v>261</v>
      </c>
      <c r="B258" s="9" t="s">
        <v>188</v>
      </c>
      <c r="C258" s="55">
        <v>20.8</v>
      </c>
      <c r="D258" s="56">
        <v>170</v>
      </c>
      <c r="E258" s="56">
        <f t="shared" si="4"/>
        <v>3536</v>
      </c>
    </row>
    <row r="259" spans="1:5" x14ac:dyDescent="0.25">
      <c r="A259" s="68">
        <v>262</v>
      </c>
      <c r="B259" s="9" t="s">
        <v>189</v>
      </c>
      <c r="C259" s="55">
        <f>5+9.83</f>
        <v>14.83</v>
      </c>
      <c r="D259" s="56">
        <v>745</v>
      </c>
      <c r="E259" s="56">
        <f t="shared" si="4"/>
        <v>11048.35</v>
      </c>
    </row>
    <row r="260" spans="1:5" x14ac:dyDescent="0.25">
      <c r="A260" s="68">
        <v>263</v>
      </c>
      <c r="B260" s="9" t="s">
        <v>190</v>
      </c>
      <c r="C260" s="55">
        <v>11.92</v>
      </c>
      <c r="D260" s="56">
        <v>168</v>
      </c>
      <c r="E260" s="56">
        <f t="shared" si="4"/>
        <v>2002.56</v>
      </c>
    </row>
    <row r="261" spans="1:5" x14ac:dyDescent="0.25">
      <c r="A261" s="68">
        <v>264</v>
      </c>
      <c r="B261" s="9" t="s">
        <v>191</v>
      </c>
      <c r="C261" s="55">
        <f>0.64+9.64</f>
        <v>10.280000000000001</v>
      </c>
      <c r="D261" s="56">
        <v>555</v>
      </c>
      <c r="E261" s="56">
        <f t="shared" si="4"/>
        <v>5705.4000000000005</v>
      </c>
    </row>
    <row r="262" spans="1:5" x14ac:dyDescent="0.25">
      <c r="A262" s="68">
        <v>265</v>
      </c>
      <c r="B262" s="9" t="s">
        <v>192</v>
      </c>
      <c r="C262" s="60">
        <f>2.52+5.03</f>
        <v>7.5500000000000007</v>
      </c>
      <c r="D262" s="56">
        <v>587</v>
      </c>
      <c r="E262" s="56">
        <f t="shared" si="4"/>
        <v>4431.8500000000004</v>
      </c>
    </row>
    <row r="263" spans="1:5" ht="15.75" thickBot="1" x14ac:dyDescent="0.3">
      <c r="A263" s="68"/>
      <c r="B263" s="22" t="s">
        <v>17</v>
      </c>
      <c r="C263" s="15">
        <f>SUM(C225:C262)</f>
        <v>1802.9839999999997</v>
      </c>
      <c r="D263" s="38"/>
      <c r="E263" s="36">
        <f>SUM(E225:E262)</f>
        <v>205705.36599999998</v>
      </c>
    </row>
    <row r="264" spans="1:5" ht="31.5" customHeight="1" thickBot="1" x14ac:dyDescent="0.3">
      <c r="A264" s="69"/>
      <c r="B264" s="63" t="s">
        <v>1</v>
      </c>
      <c r="C264" s="64" t="s">
        <v>2</v>
      </c>
      <c r="D264" s="64" t="s">
        <v>3</v>
      </c>
      <c r="E264" s="65" t="s">
        <v>4</v>
      </c>
    </row>
    <row r="265" spans="1:5" x14ac:dyDescent="0.25">
      <c r="A265" s="68">
        <v>266</v>
      </c>
      <c r="B265" s="9" t="s">
        <v>193</v>
      </c>
      <c r="C265" s="55">
        <f>1.24+4.95</f>
        <v>6.19</v>
      </c>
      <c r="D265" s="56">
        <v>341</v>
      </c>
      <c r="E265" s="56">
        <f t="shared" ref="E265:E329" si="5">C265*D265</f>
        <v>2110.79</v>
      </c>
    </row>
    <row r="266" spans="1:5" x14ac:dyDescent="0.25">
      <c r="A266" s="68">
        <v>267</v>
      </c>
      <c r="B266" s="9" t="s">
        <v>194</v>
      </c>
      <c r="C266" s="55">
        <v>3.39</v>
      </c>
      <c r="D266" s="56">
        <v>659</v>
      </c>
      <c r="E266" s="56">
        <f t="shared" si="5"/>
        <v>2234.0100000000002</v>
      </c>
    </row>
    <row r="267" spans="1:5" x14ac:dyDescent="0.25">
      <c r="A267" s="68">
        <v>268</v>
      </c>
      <c r="B267" s="9" t="s">
        <v>195</v>
      </c>
      <c r="C267" s="55">
        <f>3.44-0.35</f>
        <v>3.09</v>
      </c>
      <c r="D267" s="56">
        <v>689</v>
      </c>
      <c r="E267" s="56">
        <f t="shared" si="5"/>
        <v>2129.0099999999998</v>
      </c>
    </row>
    <row r="268" spans="1:5" x14ac:dyDescent="0.25">
      <c r="A268" s="68">
        <v>269</v>
      </c>
      <c r="B268" s="9" t="s">
        <v>126</v>
      </c>
      <c r="C268" s="55">
        <v>7.2</v>
      </c>
      <c r="D268" s="56">
        <v>810</v>
      </c>
      <c r="E268" s="56">
        <f t="shared" si="5"/>
        <v>5832</v>
      </c>
    </row>
    <row r="269" spans="1:5" x14ac:dyDescent="0.25">
      <c r="A269" s="68">
        <v>270</v>
      </c>
      <c r="B269" s="9" t="s">
        <v>125</v>
      </c>
      <c r="C269" s="55">
        <f>1.24+5.07</f>
        <v>6.3100000000000005</v>
      </c>
      <c r="D269" s="56">
        <v>741</v>
      </c>
      <c r="E269" s="56">
        <f t="shared" si="5"/>
        <v>4675.71</v>
      </c>
    </row>
    <row r="270" spans="1:5" x14ac:dyDescent="0.25">
      <c r="A270" s="68">
        <v>271</v>
      </c>
      <c r="B270" s="9" t="s">
        <v>124</v>
      </c>
      <c r="C270" s="55">
        <f>179.99+35.7+61.7</f>
        <v>277.39</v>
      </c>
      <c r="D270" s="56">
        <v>152</v>
      </c>
      <c r="E270" s="56">
        <f t="shared" si="5"/>
        <v>42163.28</v>
      </c>
    </row>
    <row r="271" spans="1:5" x14ac:dyDescent="0.25">
      <c r="A271" s="68">
        <v>272</v>
      </c>
      <c r="B271" s="9" t="s">
        <v>123</v>
      </c>
      <c r="C271" s="55">
        <v>0</v>
      </c>
      <c r="D271" s="56">
        <v>145</v>
      </c>
      <c r="E271" s="56">
        <f t="shared" si="5"/>
        <v>0</v>
      </c>
    </row>
    <row r="272" spans="1:5" x14ac:dyDescent="0.25">
      <c r="A272" s="68">
        <v>273</v>
      </c>
      <c r="B272" s="9" t="s">
        <v>122</v>
      </c>
      <c r="C272" s="55">
        <f>66+168.2</f>
        <v>234.2</v>
      </c>
      <c r="D272" s="56">
        <v>280</v>
      </c>
      <c r="E272" s="56">
        <f t="shared" si="5"/>
        <v>65576</v>
      </c>
    </row>
    <row r="273" spans="1:5" x14ac:dyDescent="0.25">
      <c r="A273" s="68">
        <v>274</v>
      </c>
      <c r="B273" s="9" t="s">
        <v>121</v>
      </c>
      <c r="C273" s="55">
        <f>4.1-0.35</f>
        <v>3.7499999999999996</v>
      </c>
      <c r="D273" s="56">
        <v>644</v>
      </c>
      <c r="E273" s="56">
        <f t="shared" si="5"/>
        <v>2414.9999999999995</v>
      </c>
    </row>
    <row r="274" spans="1:5" x14ac:dyDescent="0.25">
      <c r="A274" s="68">
        <v>275</v>
      </c>
      <c r="B274" s="9" t="s">
        <v>120</v>
      </c>
      <c r="C274" s="55">
        <v>20.239999999999998</v>
      </c>
      <c r="D274" s="56">
        <v>435</v>
      </c>
      <c r="E274" s="56">
        <f t="shared" si="5"/>
        <v>8804.4</v>
      </c>
    </row>
    <row r="275" spans="1:5" x14ac:dyDescent="0.25">
      <c r="A275" s="68">
        <v>276</v>
      </c>
      <c r="B275" s="9" t="s">
        <v>119</v>
      </c>
      <c r="C275" s="55">
        <f>2.54+22.8</f>
        <v>25.34</v>
      </c>
      <c r="D275" s="56">
        <v>95</v>
      </c>
      <c r="E275" s="56">
        <f t="shared" si="5"/>
        <v>2407.3000000000002</v>
      </c>
    </row>
    <row r="276" spans="1:5" x14ac:dyDescent="0.25">
      <c r="A276" s="68">
        <v>277</v>
      </c>
      <c r="B276" s="9" t="s">
        <v>286</v>
      </c>
      <c r="C276" s="55">
        <v>6</v>
      </c>
      <c r="D276" s="56">
        <v>28</v>
      </c>
      <c r="E276" s="56">
        <f t="shared" si="5"/>
        <v>168</v>
      </c>
    </row>
    <row r="277" spans="1:5" x14ac:dyDescent="0.25">
      <c r="A277" s="68">
        <v>278</v>
      </c>
      <c r="B277" s="9" t="s">
        <v>118</v>
      </c>
      <c r="C277" s="55">
        <f>1.2+24.3</f>
        <v>25.5</v>
      </c>
      <c r="D277" s="56">
        <v>442</v>
      </c>
      <c r="E277" s="56">
        <f t="shared" si="5"/>
        <v>11271</v>
      </c>
    </row>
    <row r="278" spans="1:5" x14ac:dyDescent="0.25">
      <c r="A278" s="68">
        <v>279</v>
      </c>
      <c r="B278" s="9" t="s">
        <v>116</v>
      </c>
      <c r="C278" s="55">
        <f>541+554.8</f>
        <v>1095.8</v>
      </c>
      <c r="D278" s="56">
        <v>164</v>
      </c>
      <c r="E278" s="56">
        <f t="shared" si="5"/>
        <v>179711.19999999998</v>
      </c>
    </row>
    <row r="279" spans="1:5" x14ac:dyDescent="0.25">
      <c r="A279" s="68">
        <v>280</v>
      </c>
      <c r="B279" s="9" t="s">
        <v>115</v>
      </c>
      <c r="C279" s="55">
        <v>0</v>
      </c>
      <c r="D279" s="56">
        <v>600</v>
      </c>
      <c r="E279" s="56">
        <f t="shared" si="5"/>
        <v>0</v>
      </c>
    </row>
    <row r="280" spans="1:5" x14ac:dyDescent="0.25">
      <c r="A280" s="68">
        <v>281</v>
      </c>
      <c r="B280" s="9" t="s">
        <v>114</v>
      </c>
      <c r="C280" s="55">
        <v>9.3000000000000007</v>
      </c>
      <c r="D280" s="56">
        <v>900</v>
      </c>
      <c r="E280" s="56">
        <f t="shared" si="5"/>
        <v>8370</v>
      </c>
    </row>
    <row r="281" spans="1:5" x14ac:dyDescent="0.25">
      <c r="A281" s="68">
        <v>282</v>
      </c>
      <c r="B281" s="9" t="s">
        <v>113</v>
      </c>
      <c r="C281" s="55">
        <v>0</v>
      </c>
      <c r="D281" s="56">
        <v>400</v>
      </c>
      <c r="E281" s="56">
        <f t="shared" si="5"/>
        <v>0</v>
      </c>
    </row>
    <row r="282" spans="1:5" x14ac:dyDescent="0.25">
      <c r="A282" s="68">
        <v>283</v>
      </c>
      <c r="B282" s="9" t="s">
        <v>112</v>
      </c>
      <c r="C282" s="55">
        <v>0</v>
      </c>
      <c r="D282" s="56">
        <v>66</v>
      </c>
      <c r="E282" s="56">
        <f t="shared" si="5"/>
        <v>0</v>
      </c>
    </row>
    <row r="283" spans="1:5" x14ac:dyDescent="0.25">
      <c r="A283" s="68">
        <v>284</v>
      </c>
      <c r="B283" s="9" t="s">
        <v>111</v>
      </c>
      <c r="C283" s="55">
        <v>0</v>
      </c>
      <c r="D283" s="56">
        <v>55</v>
      </c>
      <c r="E283" s="56">
        <f t="shared" si="5"/>
        <v>0</v>
      </c>
    </row>
    <row r="284" spans="1:5" x14ac:dyDescent="0.25">
      <c r="A284" s="68">
        <v>285</v>
      </c>
      <c r="B284" s="9" t="s">
        <v>110</v>
      </c>
      <c r="C284" s="55">
        <v>57.3</v>
      </c>
      <c r="D284" s="56">
        <v>68</v>
      </c>
      <c r="E284" s="56">
        <f t="shared" si="5"/>
        <v>3896.3999999999996</v>
      </c>
    </row>
    <row r="285" spans="1:5" x14ac:dyDescent="0.25">
      <c r="A285" s="68">
        <v>286</v>
      </c>
      <c r="B285" s="9" t="s">
        <v>276</v>
      </c>
      <c r="C285" s="55">
        <f>13.05+1.34</f>
        <v>14.39</v>
      </c>
      <c r="D285" s="56">
        <v>80</v>
      </c>
      <c r="E285" s="56">
        <f t="shared" si="5"/>
        <v>1151.2</v>
      </c>
    </row>
    <row r="286" spans="1:5" x14ac:dyDescent="0.25">
      <c r="A286" s="68">
        <v>287</v>
      </c>
      <c r="B286" s="9" t="s">
        <v>277</v>
      </c>
      <c r="C286" s="55">
        <v>7</v>
      </c>
      <c r="D286" s="56">
        <v>46</v>
      </c>
      <c r="E286" s="56">
        <f t="shared" si="5"/>
        <v>322</v>
      </c>
    </row>
    <row r="287" spans="1:5" x14ac:dyDescent="0.25">
      <c r="A287" s="68">
        <v>288</v>
      </c>
      <c r="B287" s="9" t="s">
        <v>278</v>
      </c>
      <c r="C287" s="55">
        <v>15</v>
      </c>
      <c r="D287" s="56">
        <v>110</v>
      </c>
      <c r="E287" s="56">
        <f t="shared" si="5"/>
        <v>1650</v>
      </c>
    </row>
    <row r="288" spans="1:5" x14ac:dyDescent="0.25">
      <c r="A288" s="68">
        <v>289</v>
      </c>
      <c r="B288" s="9" t="s">
        <v>280</v>
      </c>
      <c r="C288" s="55">
        <v>0</v>
      </c>
      <c r="D288" s="56">
        <v>90</v>
      </c>
      <c r="E288" s="56">
        <f t="shared" si="5"/>
        <v>0</v>
      </c>
    </row>
    <row r="289" spans="1:5" x14ac:dyDescent="0.25">
      <c r="A289" s="68">
        <v>290</v>
      </c>
      <c r="B289" s="9" t="s">
        <v>282</v>
      </c>
      <c r="C289" s="55">
        <v>0.41</v>
      </c>
      <c r="D289" s="56">
        <v>980</v>
      </c>
      <c r="E289" s="56">
        <f t="shared" si="5"/>
        <v>401.79999999999995</v>
      </c>
    </row>
    <row r="290" spans="1:5" x14ac:dyDescent="0.25">
      <c r="A290" s="68">
        <v>291</v>
      </c>
      <c r="B290" s="9" t="s">
        <v>283</v>
      </c>
      <c r="C290" s="55">
        <v>0.32</v>
      </c>
      <c r="D290" s="56">
        <v>450</v>
      </c>
      <c r="E290" s="56">
        <f t="shared" si="5"/>
        <v>144</v>
      </c>
    </row>
    <row r="291" spans="1:5" x14ac:dyDescent="0.25">
      <c r="A291" s="68">
        <v>292</v>
      </c>
      <c r="B291" s="9" t="s">
        <v>284</v>
      </c>
      <c r="C291" s="55">
        <v>15</v>
      </c>
      <c r="D291" s="56">
        <v>85</v>
      </c>
      <c r="E291" s="56">
        <f t="shared" si="5"/>
        <v>1275</v>
      </c>
    </row>
    <row r="292" spans="1:5" x14ac:dyDescent="0.25">
      <c r="A292" s="68">
        <v>293</v>
      </c>
      <c r="B292" s="9" t="s">
        <v>285</v>
      </c>
      <c r="C292" s="55">
        <v>7</v>
      </c>
      <c r="D292" s="56">
        <v>61</v>
      </c>
      <c r="E292" s="56">
        <f t="shared" si="5"/>
        <v>427</v>
      </c>
    </row>
    <row r="293" spans="1:5" x14ac:dyDescent="0.25">
      <c r="A293" s="68">
        <v>294</v>
      </c>
      <c r="B293" s="9" t="s">
        <v>287</v>
      </c>
      <c r="C293" s="55">
        <v>0</v>
      </c>
      <c r="D293" s="56">
        <v>79</v>
      </c>
      <c r="E293" s="56">
        <f t="shared" si="5"/>
        <v>0</v>
      </c>
    </row>
    <row r="294" spans="1:5" x14ac:dyDescent="0.25">
      <c r="A294" s="68">
        <v>295</v>
      </c>
      <c r="B294" s="9" t="s">
        <v>288</v>
      </c>
      <c r="C294" s="55">
        <v>3</v>
      </c>
      <c r="D294" s="56">
        <v>60</v>
      </c>
      <c r="E294" s="56">
        <f t="shared" si="5"/>
        <v>180</v>
      </c>
    </row>
    <row r="295" spans="1:5" x14ac:dyDescent="0.25">
      <c r="A295" s="68">
        <v>296</v>
      </c>
      <c r="B295" s="9" t="s">
        <v>330</v>
      </c>
      <c r="C295" s="55">
        <v>3.5</v>
      </c>
      <c r="D295" s="56">
        <v>110</v>
      </c>
      <c r="E295" s="56">
        <f t="shared" si="5"/>
        <v>385</v>
      </c>
    </row>
    <row r="296" spans="1:5" x14ac:dyDescent="0.25">
      <c r="A296" s="68">
        <v>297</v>
      </c>
      <c r="B296" s="9" t="s">
        <v>291</v>
      </c>
      <c r="C296" s="55">
        <f>3.1+272</f>
        <v>275.10000000000002</v>
      </c>
      <c r="D296" s="56">
        <v>44</v>
      </c>
      <c r="E296" s="56">
        <f t="shared" si="5"/>
        <v>12104.400000000001</v>
      </c>
    </row>
    <row r="297" spans="1:5" x14ac:dyDescent="0.25">
      <c r="A297" s="68">
        <v>298</v>
      </c>
      <c r="B297" s="9" t="s">
        <v>292</v>
      </c>
      <c r="C297" s="55">
        <v>0</v>
      </c>
      <c r="D297" s="56">
        <v>400</v>
      </c>
      <c r="E297" s="56">
        <f t="shared" si="5"/>
        <v>0</v>
      </c>
    </row>
    <row r="298" spans="1:5" x14ac:dyDescent="0.25">
      <c r="A298" s="68">
        <v>299</v>
      </c>
      <c r="B298" s="9" t="s">
        <v>293</v>
      </c>
      <c r="C298" s="55">
        <v>24</v>
      </c>
      <c r="D298" s="56">
        <v>530</v>
      </c>
      <c r="E298" s="56">
        <f t="shared" si="5"/>
        <v>12720</v>
      </c>
    </row>
    <row r="299" spans="1:5" x14ac:dyDescent="0.25">
      <c r="A299" s="68">
        <v>300</v>
      </c>
      <c r="B299" s="9" t="s">
        <v>294</v>
      </c>
      <c r="C299" s="55">
        <v>46.6</v>
      </c>
      <c r="D299" s="56">
        <v>565</v>
      </c>
      <c r="E299" s="56">
        <f t="shared" si="5"/>
        <v>26329</v>
      </c>
    </row>
    <row r="300" spans="1:5" x14ac:dyDescent="0.25">
      <c r="A300" s="68">
        <v>301</v>
      </c>
      <c r="B300" s="9" t="s">
        <v>295</v>
      </c>
      <c r="C300" s="55">
        <v>24</v>
      </c>
      <c r="D300" s="56">
        <v>460</v>
      </c>
      <c r="E300" s="56">
        <f t="shared" si="5"/>
        <v>11040</v>
      </c>
    </row>
    <row r="301" spans="1:5" x14ac:dyDescent="0.25">
      <c r="A301" s="68">
        <v>302</v>
      </c>
      <c r="B301" s="9" t="s">
        <v>296</v>
      </c>
      <c r="C301" s="55">
        <v>33.6</v>
      </c>
      <c r="D301" s="56">
        <v>490</v>
      </c>
      <c r="E301" s="56">
        <f t="shared" si="5"/>
        <v>16464</v>
      </c>
    </row>
    <row r="302" spans="1:5" x14ac:dyDescent="0.25">
      <c r="A302" s="68">
        <v>303</v>
      </c>
      <c r="B302" s="9" t="s">
        <v>297</v>
      </c>
      <c r="C302" s="55">
        <v>16.8</v>
      </c>
      <c r="D302" s="56">
        <v>400</v>
      </c>
      <c r="E302" s="56">
        <f t="shared" si="5"/>
        <v>6720</v>
      </c>
    </row>
    <row r="303" spans="1:5" x14ac:dyDescent="0.25">
      <c r="A303" s="68">
        <v>304</v>
      </c>
      <c r="B303" s="9" t="s">
        <v>298</v>
      </c>
      <c r="C303" s="55">
        <v>0</v>
      </c>
      <c r="D303" s="56">
        <v>390</v>
      </c>
      <c r="E303" s="56">
        <f t="shared" si="5"/>
        <v>0</v>
      </c>
    </row>
    <row r="304" spans="1:5" x14ac:dyDescent="0.25">
      <c r="A304" s="68">
        <v>305</v>
      </c>
      <c r="B304" s="9" t="s">
        <v>299</v>
      </c>
      <c r="C304" s="55">
        <f>1.386+3.7+4.5</f>
        <v>9.5860000000000003</v>
      </c>
      <c r="D304" s="56">
        <v>82</v>
      </c>
      <c r="E304" s="56">
        <f t="shared" si="5"/>
        <v>786.05200000000002</v>
      </c>
    </row>
    <row r="305" spans="1:5" x14ac:dyDescent="0.25">
      <c r="A305" s="68">
        <v>306</v>
      </c>
      <c r="B305" s="9" t="s">
        <v>300</v>
      </c>
      <c r="C305" s="55">
        <v>0.38</v>
      </c>
      <c r="D305" s="56">
        <v>212</v>
      </c>
      <c r="E305" s="56">
        <f t="shared" si="5"/>
        <v>80.56</v>
      </c>
    </row>
    <row r="306" spans="1:5" x14ac:dyDescent="0.25">
      <c r="A306" s="68">
        <v>307</v>
      </c>
      <c r="B306" s="9" t="s">
        <v>301</v>
      </c>
      <c r="C306" s="55">
        <f>92.1+113.1</f>
        <v>205.2</v>
      </c>
      <c r="D306" s="56">
        <v>116</v>
      </c>
      <c r="E306" s="56">
        <f t="shared" si="5"/>
        <v>23803.199999999997</v>
      </c>
    </row>
    <row r="307" spans="1:5" x14ac:dyDescent="0.25">
      <c r="A307" s="68">
        <v>308</v>
      </c>
      <c r="B307" s="9" t="s">
        <v>302</v>
      </c>
      <c r="C307" s="55">
        <f>0.92+0.92</f>
        <v>1.84</v>
      </c>
      <c r="D307" s="56">
        <v>210</v>
      </c>
      <c r="E307" s="56">
        <f t="shared" si="5"/>
        <v>386.40000000000003</v>
      </c>
    </row>
    <row r="308" spans="1:5" ht="15.75" thickBot="1" x14ac:dyDescent="0.3">
      <c r="A308" s="68"/>
      <c r="B308" s="22" t="s">
        <v>17</v>
      </c>
      <c r="C308" s="15">
        <f>SUM(C265:C307)</f>
        <v>2483.7260000000001</v>
      </c>
      <c r="D308" s="38"/>
      <c r="E308" s="36">
        <f>SUM(E265:E307)</f>
        <v>458133.71200000006</v>
      </c>
    </row>
    <row r="309" spans="1:5" ht="31.5" customHeight="1" thickBot="1" x14ac:dyDescent="0.3">
      <c r="A309" s="69"/>
      <c r="B309" s="63" t="s">
        <v>1</v>
      </c>
      <c r="C309" s="64" t="s">
        <v>2</v>
      </c>
      <c r="D309" s="64" t="s">
        <v>3</v>
      </c>
      <c r="E309" s="65" t="s">
        <v>4</v>
      </c>
    </row>
    <row r="310" spans="1:5" x14ac:dyDescent="0.25">
      <c r="A310" s="68">
        <v>309</v>
      </c>
      <c r="B310" s="9" t="s">
        <v>303</v>
      </c>
      <c r="C310" s="55">
        <v>0</v>
      </c>
      <c r="D310" s="56">
        <v>65</v>
      </c>
      <c r="E310" s="56">
        <f t="shared" ref="E310" si="6">C310*D310</f>
        <v>0</v>
      </c>
    </row>
    <row r="311" spans="1:5" x14ac:dyDescent="0.25">
      <c r="A311" s="68">
        <v>310</v>
      </c>
      <c r="B311" s="9" t="s">
        <v>304</v>
      </c>
      <c r="C311" s="55">
        <v>0</v>
      </c>
      <c r="D311" s="56">
        <v>110</v>
      </c>
      <c r="E311" s="56">
        <f t="shared" si="5"/>
        <v>0</v>
      </c>
    </row>
    <row r="312" spans="1:5" x14ac:dyDescent="0.25">
      <c r="A312" s="68">
        <v>311</v>
      </c>
      <c r="B312" s="43" t="s">
        <v>305</v>
      </c>
      <c r="C312" s="55">
        <v>0</v>
      </c>
      <c r="D312" s="56">
        <v>140</v>
      </c>
      <c r="E312" s="56">
        <f t="shared" si="5"/>
        <v>0</v>
      </c>
    </row>
    <row r="313" spans="1:5" x14ac:dyDescent="0.25">
      <c r="A313" s="68">
        <v>312</v>
      </c>
      <c r="B313" s="9" t="s">
        <v>306</v>
      </c>
      <c r="C313" s="55">
        <v>1.1399999999999999</v>
      </c>
      <c r="D313" s="56">
        <v>775</v>
      </c>
      <c r="E313" s="56">
        <f t="shared" si="5"/>
        <v>883.49999999999989</v>
      </c>
    </row>
    <row r="314" spans="1:5" x14ac:dyDescent="0.25">
      <c r="A314" s="68">
        <v>313</v>
      </c>
      <c r="B314" s="9" t="s">
        <v>307</v>
      </c>
      <c r="C314" s="55">
        <v>0</v>
      </c>
      <c r="D314" s="56">
        <v>390</v>
      </c>
      <c r="E314" s="56">
        <f t="shared" si="5"/>
        <v>0</v>
      </c>
    </row>
    <row r="315" spans="1:5" x14ac:dyDescent="0.25">
      <c r="A315" s="68">
        <v>314</v>
      </c>
      <c r="B315" s="9" t="s">
        <v>308</v>
      </c>
      <c r="C315" s="55">
        <f>4.59+2+136.2+9+4</f>
        <v>155.79</v>
      </c>
      <c r="D315" s="56">
        <v>50</v>
      </c>
      <c r="E315" s="56">
        <f t="shared" si="5"/>
        <v>7789.5</v>
      </c>
    </row>
    <row r="316" spans="1:5" x14ac:dyDescent="0.25">
      <c r="A316" s="68">
        <v>315</v>
      </c>
      <c r="B316" s="9" t="s">
        <v>309</v>
      </c>
      <c r="C316" s="55">
        <v>3.7</v>
      </c>
      <c r="D316" s="56">
        <v>64</v>
      </c>
      <c r="E316" s="56">
        <f t="shared" si="5"/>
        <v>236.8</v>
      </c>
    </row>
    <row r="317" spans="1:5" x14ac:dyDescent="0.25">
      <c r="A317" s="68">
        <v>316</v>
      </c>
      <c r="B317" s="9" t="s">
        <v>310</v>
      </c>
      <c r="C317" s="55">
        <v>4.68</v>
      </c>
      <c r="D317" s="56">
        <v>170</v>
      </c>
      <c r="E317" s="56">
        <f t="shared" si="5"/>
        <v>795.59999999999991</v>
      </c>
    </row>
    <row r="318" spans="1:5" x14ac:dyDescent="0.25">
      <c r="A318" s="68">
        <v>317</v>
      </c>
      <c r="B318" s="43" t="s">
        <v>311</v>
      </c>
      <c r="C318" s="55">
        <v>0</v>
      </c>
      <c r="D318" s="56">
        <v>44</v>
      </c>
      <c r="E318" s="56">
        <f t="shared" si="5"/>
        <v>0</v>
      </c>
    </row>
    <row r="319" spans="1:5" x14ac:dyDescent="0.25">
      <c r="A319" s="68">
        <v>318</v>
      </c>
      <c r="B319" s="9" t="s">
        <v>313</v>
      </c>
      <c r="C319" s="55">
        <f>2.046+0.778</f>
        <v>2.8239999999999998</v>
      </c>
      <c r="D319" s="56">
        <v>195</v>
      </c>
      <c r="E319" s="56">
        <f t="shared" si="5"/>
        <v>550.67999999999995</v>
      </c>
    </row>
    <row r="320" spans="1:5" x14ac:dyDescent="0.25">
      <c r="A320" s="68">
        <v>319</v>
      </c>
      <c r="B320" s="9" t="s">
        <v>314</v>
      </c>
      <c r="C320" s="55">
        <f>14+180</f>
        <v>194</v>
      </c>
      <c r="D320" s="56">
        <v>5</v>
      </c>
      <c r="E320" s="56">
        <f t="shared" si="5"/>
        <v>970</v>
      </c>
    </row>
    <row r="321" spans="1:5" x14ac:dyDescent="0.25">
      <c r="A321" s="68">
        <v>320</v>
      </c>
      <c r="B321" s="9" t="s">
        <v>315</v>
      </c>
      <c r="C321" s="55">
        <v>0</v>
      </c>
      <c r="D321" s="56">
        <v>242</v>
      </c>
      <c r="E321" s="56">
        <f t="shared" si="5"/>
        <v>0</v>
      </c>
    </row>
    <row r="322" spans="1:5" x14ac:dyDescent="0.25">
      <c r="A322" s="68">
        <v>321</v>
      </c>
      <c r="B322" s="9" t="s">
        <v>316</v>
      </c>
      <c r="C322" s="55">
        <f>0.94+0.44</f>
        <v>1.38</v>
      </c>
      <c r="D322" s="56">
        <v>290</v>
      </c>
      <c r="E322" s="56">
        <f t="shared" si="5"/>
        <v>400.2</v>
      </c>
    </row>
    <row r="323" spans="1:5" x14ac:dyDescent="0.25">
      <c r="A323" s="68">
        <v>322</v>
      </c>
      <c r="B323" s="9" t="s">
        <v>317</v>
      </c>
      <c r="C323" s="55">
        <v>17</v>
      </c>
      <c r="D323" s="56">
        <v>40</v>
      </c>
      <c r="E323" s="56">
        <f t="shared" si="5"/>
        <v>680</v>
      </c>
    </row>
    <row r="324" spans="1:5" x14ac:dyDescent="0.25">
      <c r="A324" s="68">
        <v>323</v>
      </c>
      <c r="B324" s="9" t="s">
        <v>318</v>
      </c>
      <c r="C324" s="55">
        <v>17</v>
      </c>
      <c r="D324" s="56">
        <v>70</v>
      </c>
      <c r="E324" s="56">
        <f t="shared" si="5"/>
        <v>1190</v>
      </c>
    </row>
    <row r="325" spans="1:5" ht="18" customHeight="1" x14ac:dyDescent="0.25">
      <c r="A325" s="68">
        <v>324</v>
      </c>
      <c r="B325" s="9" t="s">
        <v>319</v>
      </c>
      <c r="C325" s="55">
        <f>2.38-0.35</f>
        <v>2.0299999999999998</v>
      </c>
      <c r="D325" s="56">
        <v>400</v>
      </c>
      <c r="E325" s="56">
        <f t="shared" si="5"/>
        <v>811.99999999999989</v>
      </c>
    </row>
    <row r="326" spans="1:5" ht="18" customHeight="1" x14ac:dyDescent="0.25">
      <c r="A326" s="68">
        <v>325</v>
      </c>
      <c r="B326" s="9" t="s">
        <v>320</v>
      </c>
      <c r="C326" s="55">
        <v>120</v>
      </c>
      <c r="D326" s="56">
        <v>360</v>
      </c>
      <c r="E326" s="56">
        <f t="shared" si="5"/>
        <v>43200</v>
      </c>
    </row>
    <row r="327" spans="1:5" ht="18" customHeight="1" x14ac:dyDescent="0.25">
      <c r="A327" s="68">
        <v>326</v>
      </c>
      <c r="B327" s="9" t="s">
        <v>321</v>
      </c>
      <c r="C327" s="55">
        <v>0</v>
      </c>
      <c r="D327" s="56">
        <v>235</v>
      </c>
      <c r="E327" s="56">
        <f t="shared" si="5"/>
        <v>0</v>
      </c>
    </row>
    <row r="328" spans="1:5" ht="18" customHeight="1" x14ac:dyDescent="0.25">
      <c r="A328" s="68">
        <v>327</v>
      </c>
      <c r="B328" s="9" t="s">
        <v>170</v>
      </c>
      <c r="C328" s="55">
        <v>13</v>
      </c>
      <c r="D328" s="56">
        <v>114</v>
      </c>
      <c r="E328" s="56">
        <f t="shared" si="5"/>
        <v>1482</v>
      </c>
    </row>
    <row r="329" spans="1:5" ht="18" customHeight="1" x14ac:dyDescent="0.25">
      <c r="A329" s="68">
        <v>328</v>
      </c>
      <c r="B329" s="9" t="s">
        <v>322</v>
      </c>
      <c r="C329" s="55">
        <v>389.2</v>
      </c>
      <c r="D329" s="56">
        <v>116</v>
      </c>
      <c r="E329" s="56">
        <f t="shared" si="5"/>
        <v>45147.199999999997</v>
      </c>
    </row>
    <row r="330" spans="1:5" ht="18" customHeight="1" x14ac:dyDescent="0.25">
      <c r="A330" s="68">
        <v>329</v>
      </c>
      <c r="B330" s="9" t="s">
        <v>323</v>
      </c>
      <c r="C330" s="55">
        <v>9.7799999999999994</v>
      </c>
      <c r="D330" s="56">
        <v>450</v>
      </c>
      <c r="E330" s="56">
        <f t="shared" ref="E330:E335" si="7">C330*D330</f>
        <v>4401</v>
      </c>
    </row>
    <row r="331" spans="1:5" ht="18" customHeight="1" x14ac:dyDescent="0.25">
      <c r="A331" s="68">
        <v>330</v>
      </c>
      <c r="B331" s="9" t="s">
        <v>325</v>
      </c>
      <c r="C331" s="55">
        <v>124.8</v>
      </c>
      <c r="D331" s="56">
        <v>116</v>
      </c>
      <c r="E331" s="56">
        <f t="shared" si="7"/>
        <v>14476.8</v>
      </c>
    </row>
    <row r="332" spans="1:5" ht="18" customHeight="1" x14ac:dyDescent="0.25">
      <c r="A332" s="68">
        <v>331</v>
      </c>
      <c r="B332" s="9" t="s">
        <v>326</v>
      </c>
      <c r="C332" s="55">
        <v>0</v>
      </c>
      <c r="D332" s="56">
        <v>3</v>
      </c>
      <c r="E332" s="56">
        <f t="shared" si="7"/>
        <v>0</v>
      </c>
    </row>
    <row r="333" spans="1:5" ht="18" customHeight="1" x14ac:dyDescent="0.25">
      <c r="A333" s="68">
        <v>332</v>
      </c>
      <c r="B333" s="9" t="s">
        <v>327</v>
      </c>
      <c r="C333" s="55">
        <v>90</v>
      </c>
      <c r="D333" s="56">
        <v>110</v>
      </c>
      <c r="E333" s="56">
        <f t="shared" si="7"/>
        <v>9900</v>
      </c>
    </row>
    <row r="334" spans="1:5" ht="18" customHeight="1" x14ac:dyDescent="0.25">
      <c r="A334" s="68">
        <v>333</v>
      </c>
      <c r="B334" s="9" t="s">
        <v>328</v>
      </c>
      <c r="C334" s="55">
        <v>0</v>
      </c>
      <c r="D334" s="56">
        <v>50</v>
      </c>
      <c r="E334" s="56">
        <f t="shared" si="7"/>
        <v>0</v>
      </c>
    </row>
    <row r="335" spans="1:5" ht="18" customHeight="1" x14ac:dyDescent="0.25">
      <c r="A335" s="68"/>
      <c r="B335" s="9" t="s">
        <v>334</v>
      </c>
      <c r="C335" s="55">
        <v>4</v>
      </c>
      <c r="D335" s="56">
        <v>110</v>
      </c>
      <c r="E335" s="56">
        <f t="shared" si="7"/>
        <v>440</v>
      </c>
    </row>
    <row r="336" spans="1:5" ht="17.25" customHeight="1" x14ac:dyDescent="0.3">
      <c r="A336" s="70"/>
      <c r="B336" s="22" t="s">
        <v>17</v>
      </c>
      <c r="C336" s="42">
        <f>SUM(C310:C335)</f>
        <v>1150.3239999999998</v>
      </c>
      <c r="D336" s="61"/>
      <c r="E336" s="61">
        <f>SUM(E310:E335)</f>
        <v>133355.28</v>
      </c>
    </row>
    <row r="337" spans="1:5" ht="18.75" x14ac:dyDescent="0.3">
      <c r="E337" s="61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62" t="s">
        <v>271</v>
      </c>
      <c r="E338" s="61">
        <f>E336+E308+E263+E223+E179+E134+E89+E44</f>
        <v>2546982.1634</v>
      </c>
    </row>
    <row r="340" spans="1:5" x14ac:dyDescent="0.25">
      <c r="A340" s="18">
        <v>289</v>
      </c>
      <c r="B340" s="9" t="s">
        <v>117</v>
      </c>
      <c r="C340" s="55">
        <f>463+80</f>
        <v>543</v>
      </c>
      <c r="D340" s="55">
        <v>1E-3</v>
      </c>
      <c r="E340" s="55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75" workbookViewId="0">
      <selection activeCell="D6" sqref="D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9" t="s">
        <v>336</v>
      </c>
      <c r="B1" s="49"/>
      <c r="C1" s="49"/>
      <c r="D1" s="49"/>
      <c r="E1" s="49"/>
      <c r="F1" s="4"/>
      <c r="G1" s="4"/>
    </row>
    <row r="2" spans="1:7" ht="24" thickBot="1" x14ac:dyDescent="0.4">
      <c r="A2" s="50" t="s">
        <v>0</v>
      </c>
      <c r="B2" s="50"/>
      <c r="C2" s="50"/>
      <c r="D2" s="50"/>
      <c r="E2" s="50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v>0</v>
      </c>
      <c r="D4" s="35">
        <v>170</v>
      </c>
      <c r="E4" s="40">
        <f>C4*D4</f>
        <v>0</v>
      </c>
    </row>
    <row r="5" spans="1:7" x14ac:dyDescent="0.25">
      <c r="A5" s="31">
        <v>2</v>
      </c>
      <c r="B5" s="9" t="s">
        <v>103</v>
      </c>
      <c r="C5" s="12">
        <v>0</v>
      </c>
      <c r="D5" s="35">
        <v>118</v>
      </c>
      <c r="E5" s="40">
        <f t="shared" ref="E5:E68" si="0">C5*D5</f>
        <v>0</v>
      </c>
    </row>
    <row r="6" spans="1:7" x14ac:dyDescent="0.25">
      <c r="A6" s="31">
        <v>3</v>
      </c>
      <c r="B6" s="9" t="s">
        <v>102</v>
      </c>
      <c r="C6" s="12">
        <v>0</v>
      </c>
      <c r="D6" s="35">
        <v>98</v>
      </c>
      <c r="E6" s="40">
        <f t="shared" si="0"/>
        <v>0</v>
      </c>
    </row>
    <row r="7" spans="1:7" x14ac:dyDescent="0.25">
      <c r="A7" s="31">
        <v>4</v>
      </c>
      <c r="B7" s="9" t="s">
        <v>104</v>
      </c>
      <c r="C7" s="12">
        <v>0</v>
      </c>
      <c r="D7" s="35">
        <v>116</v>
      </c>
      <c r="E7" s="40">
        <f t="shared" si="0"/>
        <v>0</v>
      </c>
    </row>
    <row r="8" spans="1:7" x14ac:dyDescent="0.25">
      <c r="A8" s="31">
        <v>5</v>
      </c>
      <c r="B8" s="9" t="s">
        <v>105</v>
      </c>
      <c r="C8" s="12">
        <v>0</v>
      </c>
      <c r="D8" s="35">
        <v>98</v>
      </c>
      <c r="E8" s="40">
        <f t="shared" si="0"/>
        <v>0</v>
      </c>
    </row>
    <row r="9" spans="1:7" x14ac:dyDescent="0.25">
      <c r="A9" s="31">
        <v>6</v>
      </c>
      <c r="B9" s="9" t="s">
        <v>106</v>
      </c>
      <c r="C9" s="12">
        <v>0</v>
      </c>
      <c r="D9" s="35">
        <v>95</v>
      </c>
      <c r="E9" s="40">
        <f t="shared" si="0"/>
        <v>0</v>
      </c>
    </row>
    <row r="10" spans="1:7" x14ac:dyDescent="0.25">
      <c r="A10" s="31">
        <v>9</v>
      </c>
      <c r="B10" s="9" t="s">
        <v>337</v>
      </c>
      <c r="C10" s="12">
        <v>0</v>
      </c>
      <c r="D10" s="35">
        <v>100</v>
      </c>
      <c r="E10" s="40">
        <f t="shared" si="0"/>
        <v>0</v>
      </c>
    </row>
    <row r="11" spans="1:7" x14ac:dyDescent="0.25">
      <c r="A11" s="31">
        <v>10</v>
      </c>
      <c r="B11" s="9" t="s">
        <v>338</v>
      </c>
      <c r="C11" s="12">
        <v>0</v>
      </c>
      <c r="D11" s="35">
        <v>87</v>
      </c>
      <c r="E11" s="40">
        <f t="shared" si="0"/>
        <v>0</v>
      </c>
    </row>
    <row r="12" spans="1:7" x14ac:dyDescent="0.25">
      <c r="A12" s="31">
        <v>11</v>
      </c>
      <c r="B12" s="9" t="s">
        <v>339</v>
      </c>
      <c r="C12" s="12">
        <v>0</v>
      </c>
      <c r="D12" s="35">
        <v>96</v>
      </c>
      <c r="E12" s="40">
        <f t="shared" si="0"/>
        <v>0</v>
      </c>
    </row>
    <row r="13" spans="1:7" x14ac:dyDescent="0.25">
      <c r="A13" s="31">
        <v>12</v>
      </c>
      <c r="B13" s="9" t="s">
        <v>340</v>
      </c>
      <c r="C13" s="12">
        <v>0</v>
      </c>
      <c r="D13" s="35">
        <v>88</v>
      </c>
      <c r="E13" s="40">
        <f t="shared" si="0"/>
        <v>0</v>
      </c>
    </row>
    <row r="14" spans="1:7" x14ac:dyDescent="0.25">
      <c r="A14" s="31">
        <v>13</v>
      </c>
      <c r="B14" s="9" t="s">
        <v>341</v>
      </c>
      <c r="C14" s="12">
        <v>0</v>
      </c>
      <c r="D14" s="35">
        <v>280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0</v>
      </c>
      <c r="D15" s="35">
        <v>630</v>
      </c>
      <c r="E15" s="40">
        <f t="shared" si="0"/>
        <v>0</v>
      </c>
    </row>
    <row r="16" spans="1:7" x14ac:dyDescent="0.25">
      <c r="A16" s="31">
        <v>15</v>
      </c>
      <c r="B16" s="9" t="s">
        <v>96</v>
      </c>
      <c r="C16" s="12">
        <v>0</v>
      </c>
      <c r="D16" s="35">
        <v>110</v>
      </c>
      <c r="E16" s="40">
        <f t="shared" si="0"/>
        <v>0</v>
      </c>
    </row>
    <row r="17" spans="1:5" x14ac:dyDescent="0.25">
      <c r="A17" s="31">
        <v>16</v>
      </c>
      <c r="B17" s="9" t="s">
        <v>7</v>
      </c>
      <c r="C17" s="12">
        <v>0</v>
      </c>
      <c r="D17" s="35">
        <v>165</v>
      </c>
      <c r="E17" s="40">
        <f t="shared" si="0"/>
        <v>0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0</v>
      </c>
      <c r="D22" s="35">
        <v>59</v>
      </c>
      <c r="E22" s="40">
        <f t="shared" si="0"/>
        <v>0</v>
      </c>
    </row>
    <row r="23" spans="1:5" x14ac:dyDescent="0.25">
      <c r="A23" s="31">
        <v>22</v>
      </c>
      <c r="B23" s="9" t="s">
        <v>9</v>
      </c>
      <c r="C23" s="12">
        <v>0</v>
      </c>
      <c r="D23" s="35">
        <v>82</v>
      </c>
      <c r="E23" s="40">
        <f t="shared" si="0"/>
        <v>0</v>
      </c>
    </row>
    <row r="24" spans="1:5" x14ac:dyDescent="0.25">
      <c r="A24" s="31">
        <v>23</v>
      </c>
      <c r="B24" s="9" t="s">
        <v>10</v>
      </c>
      <c r="C24" s="12">
        <v>0</v>
      </c>
      <c r="D24" s="35">
        <v>82</v>
      </c>
      <c r="E24" s="40">
        <f t="shared" si="0"/>
        <v>0</v>
      </c>
    </row>
    <row r="25" spans="1:5" x14ac:dyDescent="0.25">
      <c r="A25" s="31">
        <v>24</v>
      </c>
      <c r="B25" s="9" t="s">
        <v>11</v>
      </c>
      <c r="C25" s="12">
        <v>0</v>
      </c>
      <c r="D25" s="35">
        <v>66</v>
      </c>
      <c r="E25" s="40">
        <f t="shared" si="0"/>
        <v>0</v>
      </c>
    </row>
    <row r="26" spans="1:5" x14ac:dyDescent="0.25">
      <c r="A26" s="31">
        <v>25</v>
      </c>
      <c r="B26" s="9" t="s">
        <v>342</v>
      </c>
      <c r="C26" s="12">
        <v>0</v>
      </c>
      <c r="D26" s="35">
        <v>72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9" t="s">
        <v>343</v>
      </c>
      <c r="C28" s="12">
        <v>0</v>
      </c>
      <c r="D28" s="35">
        <v>280</v>
      </c>
      <c r="E28" s="40">
        <f t="shared" si="0"/>
        <v>0</v>
      </c>
    </row>
    <row r="29" spans="1:5" ht="15.75" customHeight="1" x14ac:dyDescent="0.25">
      <c r="A29" s="31">
        <v>29</v>
      </c>
      <c r="B29" s="9" t="s">
        <v>344</v>
      </c>
      <c r="C29" s="12">
        <v>0</v>
      </c>
      <c r="D29" s="35">
        <v>398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0</v>
      </c>
      <c r="D30" s="35">
        <v>104</v>
      </c>
      <c r="E30" s="40">
        <f t="shared" si="0"/>
        <v>0</v>
      </c>
    </row>
    <row r="31" spans="1:5" x14ac:dyDescent="0.25">
      <c r="A31" s="31">
        <v>31</v>
      </c>
      <c r="B31" s="9" t="s">
        <v>132</v>
      </c>
      <c r="C31" s="12">
        <v>0</v>
      </c>
      <c r="D31" s="35">
        <v>590</v>
      </c>
      <c r="E31" s="40">
        <f t="shared" si="0"/>
        <v>0</v>
      </c>
    </row>
    <row r="32" spans="1:5" x14ac:dyDescent="0.25">
      <c r="A32" s="31">
        <v>32</v>
      </c>
      <c r="B32" s="9" t="s">
        <v>133</v>
      </c>
      <c r="C32" s="12">
        <v>0</v>
      </c>
      <c r="D32" s="35">
        <v>103</v>
      </c>
      <c r="E32" s="40">
        <f t="shared" si="0"/>
        <v>0</v>
      </c>
    </row>
    <row r="33" spans="1:5" x14ac:dyDescent="0.25">
      <c r="A33" s="31">
        <v>33</v>
      </c>
      <c r="B33" s="9" t="s">
        <v>134</v>
      </c>
      <c r="C33" s="12">
        <v>0</v>
      </c>
      <c r="D33" s="35">
        <v>135</v>
      </c>
      <c r="E33" s="40">
        <f t="shared" si="0"/>
        <v>0</v>
      </c>
    </row>
    <row r="34" spans="1:5" x14ac:dyDescent="0.25">
      <c r="A34" s="31">
        <v>34</v>
      </c>
      <c r="B34" s="9" t="s">
        <v>135</v>
      </c>
      <c r="C34" s="12">
        <v>0</v>
      </c>
      <c r="D34" s="35">
        <v>315</v>
      </c>
      <c r="E34" s="40">
        <f t="shared" si="0"/>
        <v>0</v>
      </c>
    </row>
    <row r="35" spans="1:5" x14ac:dyDescent="0.25">
      <c r="A35" s="31">
        <v>35</v>
      </c>
      <c r="B35" s="9" t="s">
        <v>136</v>
      </c>
      <c r="C35" s="12">
        <v>0</v>
      </c>
      <c r="D35" s="35">
        <v>160</v>
      </c>
      <c r="E35" s="40">
        <f t="shared" si="0"/>
        <v>0</v>
      </c>
    </row>
    <row r="36" spans="1:5" x14ac:dyDescent="0.25">
      <c r="A36" s="31">
        <v>36</v>
      </c>
      <c r="B36" s="9" t="s">
        <v>137</v>
      </c>
      <c r="C36" s="12">
        <v>0</v>
      </c>
      <c r="D36" s="35">
        <v>112</v>
      </c>
      <c r="E36" s="40">
        <f t="shared" si="0"/>
        <v>0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26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0</v>
      </c>
      <c r="D39" s="35">
        <v>70</v>
      </c>
      <c r="E39" s="40">
        <f t="shared" si="0"/>
        <v>0</v>
      </c>
    </row>
    <row r="40" spans="1:5" x14ac:dyDescent="0.25">
      <c r="A40" s="31">
        <v>40</v>
      </c>
      <c r="B40" s="9" t="s">
        <v>141</v>
      </c>
      <c r="C40" s="12">
        <v>0</v>
      </c>
      <c r="D40" s="35">
        <v>140</v>
      </c>
      <c r="E40" s="40">
        <f t="shared" si="0"/>
        <v>0</v>
      </c>
    </row>
    <row r="41" spans="1:5" x14ac:dyDescent="0.25">
      <c r="A41" s="31">
        <v>43</v>
      </c>
      <c r="B41" s="9" t="s">
        <v>142</v>
      </c>
      <c r="C41" s="12">
        <v>0</v>
      </c>
      <c r="D41" s="35">
        <v>50</v>
      </c>
      <c r="E41" s="40">
        <f t="shared" si="0"/>
        <v>0</v>
      </c>
    </row>
    <row r="42" spans="1:5" x14ac:dyDescent="0.25">
      <c r="A42" s="31">
        <v>44</v>
      </c>
      <c r="B42" s="9" t="s">
        <v>143</v>
      </c>
      <c r="C42" s="12">
        <v>0</v>
      </c>
      <c r="D42" s="35">
        <v>590</v>
      </c>
      <c r="E42" s="40">
        <f t="shared" si="0"/>
        <v>0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0"/>
        <v>0</v>
      </c>
    </row>
    <row r="44" spans="1:5" ht="15.75" thickBot="1" x14ac:dyDescent="0.3">
      <c r="A44" s="7">
        <v>41</v>
      </c>
      <c r="B44" s="22" t="s">
        <v>17</v>
      </c>
      <c r="C44" s="23">
        <f>SUM(C4:C43)</f>
        <v>0</v>
      </c>
      <c r="D44" s="15"/>
      <c r="E44" s="37">
        <f>SUM(E4:E43)</f>
        <v>0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345</v>
      </c>
      <c r="C46" s="12">
        <v>0</v>
      </c>
      <c r="D46" s="35">
        <v>405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v>0</v>
      </c>
      <c r="D47" s="35">
        <v>125</v>
      </c>
      <c r="E47" s="40">
        <f t="shared" si="0"/>
        <v>0</v>
      </c>
    </row>
    <row r="48" spans="1:5" x14ac:dyDescent="0.25">
      <c r="A48" s="31">
        <v>49</v>
      </c>
      <c r="B48" s="9" t="s">
        <v>145</v>
      </c>
      <c r="C48" s="12">
        <v>0</v>
      </c>
      <c r="D48" s="35">
        <v>92</v>
      </c>
      <c r="E48" s="40">
        <f t="shared" si="0"/>
        <v>0</v>
      </c>
    </row>
    <row r="49" spans="1:5" x14ac:dyDescent="0.25">
      <c r="A49" s="31">
        <v>50</v>
      </c>
      <c r="B49" s="9" t="s">
        <v>146</v>
      </c>
      <c r="C49" s="12">
        <v>0</v>
      </c>
      <c r="D49" s="35">
        <v>92</v>
      </c>
      <c r="E49" s="40">
        <f t="shared" si="0"/>
        <v>0</v>
      </c>
    </row>
    <row r="50" spans="1:5" x14ac:dyDescent="0.25">
      <c r="A50" s="31">
        <v>51</v>
      </c>
      <c r="B50" s="9" t="s">
        <v>147</v>
      </c>
      <c r="C50" s="12">
        <v>0</v>
      </c>
      <c r="D50" s="35">
        <v>214</v>
      </c>
      <c r="E50" s="40">
        <f t="shared" si="0"/>
        <v>0</v>
      </c>
    </row>
    <row r="51" spans="1:5" x14ac:dyDescent="0.25">
      <c r="A51" s="31">
        <v>52</v>
      </c>
      <c r="B51" s="9" t="s">
        <v>148</v>
      </c>
      <c r="C51" s="12">
        <v>0</v>
      </c>
      <c r="D51" s="35">
        <v>100</v>
      </c>
      <c r="E51" s="40">
        <f t="shared" si="0"/>
        <v>0</v>
      </c>
    </row>
    <row r="52" spans="1:5" x14ac:dyDescent="0.25">
      <c r="A52" s="31">
        <v>53</v>
      </c>
      <c r="B52" s="9" t="s">
        <v>149</v>
      </c>
      <c r="C52" s="12">
        <v>0</v>
      </c>
      <c r="D52" s="35">
        <v>82</v>
      </c>
      <c r="E52" s="40">
        <f t="shared" si="0"/>
        <v>0</v>
      </c>
    </row>
    <row r="53" spans="1:5" x14ac:dyDescent="0.25">
      <c r="A53" s="31">
        <v>54</v>
      </c>
      <c r="B53" s="9" t="s">
        <v>150</v>
      </c>
      <c r="C53" s="12">
        <v>0</v>
      </c>
      <c r="D53" s="35">
        <v>110</v>
      </c>
      <c r="E53" s="40">
        <f t="shared" si="0"/>
        <v>0</v>
      </c>
    </row>
    <row r="54" spans="1:5" x14ac:dyDescent="0.25">
      <c r="A54" s="31">
        <v>55</v>
      </c>
      <c r="B54" s="9" t="s">
        <v>31</v>
      </c>
      <c r="C54" s="12">
        <v>0</v>
      </c>
      <c r="D54" s="35">
        <v>175</v>
      </c>
      <c r="E54" s="40">
        <f t="shared" si="0"/>
        <v>0</v>
      </c>
    </row>
    <row r="55" spans="1:5" x14ac:dyDescent="0.25">
      <c r="A55" s="31">
        <v>56</v>
      </c>
      <c r="B55" s="9" t="s">
        <v>32</v>
      </c>
      <c r="C55" s="12">
        <v>0</v>
      </c>
      <c r="D55" s="35">
        <v>140</v>
      </c>
      <c r="E55" s="40">
        <f t="shared" si="0"/>
        <v>0</v>
      </c>
    </row>
    <row r="56" spans="1:5" x14ac:dyDescent="0.25">
      <c r="A56" s="31">
        <v>57</v>
      </c>
      <c r="B56" s="9" t="s">
        <v>33</v>
      </c>
      <c r="C56" s="12">
        <v>0</v>
      </c>
      <c r="D56" s="35">
        <v>74</v>
      </c>
      <c r="E56" s="40">
        <f t="shared" si="0"/>
        <v>0</v>
      </c>
    </row>
    <row r="57" spans="1:5" x14ac:dyDescent="0.25">
      <c r="A57" s="31">
        <v>58</v>
      </c>
      <c r="B57" s="9" t="s">
        <v>34</v>
      </c>
      <c r="C57" s="12">
        <v>0</v>
      </c>
      <c r="D57" s="35">
        <v>58</v>
      </c>
      <c r="E57" s="40">
        <f t="shared" si="0"/>
        <v>0</v>
      </c>
    </row>
    <row r="58" spans="1:5" x14ac:dyDescent="0.25">
      <c r="A58" s="31">
        <v>59</v>
      </c>
      <c r="B58" s="9" t="s">
        <v>35</v>
      </c>
      <c r="C58" s="12">
        <v>0</v>
      </c>
      <c r="D58" s="35">
        <v>58</v>
      </c>
      <c r="E58" s="40">
        <f t="shared" si="0"/>
        <v>0</v>
      </c>
    </row>
    <row r="59" spans="1:5" x14ac:dyDescent="0.25">
      <c r="A59" s="31">
        <v>60</v>
      </c>
      <c r="B59" s="9" t="s">
        <v>36</v>
      </c>
      <c r="C59" s="12">
        <v>0</v>
      </c>
      <c r="D59" s="35">
        <v>80</v>
      </c>
      <c r="E59" s="40">
        <f t="shared" si="0"/>
        <v>0</v>
      </c>
    </row>
    <row r="60" spans="1:5" x14ac:dyDescent="0.25">
      <c r="A60" s="31">
        <v>61</v>
      </c>
      <c r="B60" s="9" t="s">
        <v>37</v>
      </c>
      <c r="C60" s="12">
        <v>0</v>
      </c>
      <c r="D60" s="35">
        <v>59</v>
      </c>
      <c r="E60" s="40">
        <f t="shared" si="0"/>
        <v>0</v>
      </c>
    </row>
    <row r="61" spans="1:5" x14ac:dyDescent="0.25">
      <c r="A61" s="31">
        <v>62</v>
      </c>
      <c r="B61" s="9" t="s">
        <v>15</v>
      </c>
      <c r="C61" s="12">
        <v>0</v>
      </c>
      <c r="D61" s="35">
        <v>62</v>
      </c>
      <c r="E61" s="40">
        <f t="shared" si="0"/>
        <v>0</v>
      </c>
    </row>
    <row r="62" spans="1:5" x14ac:dyDescent="0.25">
      <c r="A62" s="31">
        <v>63</v>
      </c>
      <c r="B62" s="9" t="s">
        <v>16</v>
      </c>
      <c r="C62" s="12">
        <v>0</v>
      </c>
      <c r="D62" s="35">
        <v>61</v>
      </c>
      <c r="E62" s="40">
        <f t="shared" si="0"/>
        <v>0</v>
      </c>
    </row>
    <row r="63" spans="1:5" x14ac:dyDescent="0.25">
      <c r="A63" s="31">
        <v>64</v>
      </c>
      <c r="B63" s="9" t="s">
        <v>18</v>
      </c>
      <c r="C63" s="12">
        <v>0</v>
      </c>
      <c r="D63" s="35">
        <v>40</v>
      </c>
      <c r="E63" s="40">
        <f t="shared" si="0"/>
        <v>0</v>
      </c>
    </row>
    <row r="64" spans="1:5" x14ac:dyDescent="0.25">
      <c r="A64" s="31">
        <v>65</v>
      </c>
      <c r="B64" s="9" t="s">
        <v>38</v>
      </c>
      <c r="C64" s="12">
        <v>0</v>
      </c>
      <c r="D64" s="35">
        <v>20</v>
      </c>
      <c r="E64" s="40">
        <f t="shared" si="0"/>
        <v>0</v>
      </c>
    </row>
    <row r="65" spans="1:5" x14ac:dyDescent="0.25">
      <c r="A65" s="31">
        <v>66</v>
      </c>
      <c r="B65" s="9" t="s">
        <v>39</v>
      </c>
      <c r="C65" s="12">
        <v>0</v>
      </c>
      <c r="D65" s="35">
        <v>29</v>
      </c>
      <c r="E65" s="40">
        <f t="shared" si="0"/>
        <v>0</v>
      </c>
    </row>
    <row r="66" spans="1:5" x14ac:dyDescent="0.25">
      <c r="A66" s="31">
        <v>68</v>
      </c>
      <c r="B66" s="9" t="s">
        <v>40</v>
      </c>
      <c r="C66" s="12">
        <v>0</v>
      </c>
      <c r="D66" s="35">
        <v>60</v>
      </c>
      <c r="E66" s="40">
        <f t="shared" si="0"/>
        <v>0</v>
      </c>
    </row>
    <row r="67" spans="1:5" x14ac:dyDescent="0.25">
      <c r="A67" s="31">
        <v>69</v>
      </c>
      <c r="B67" s="9" t="s">
        <v>41</v>
      </c>
      <c r="C67" s="12">
        <v>0</v>
      </c>
      <c r="D67" s="35">
        <v>210</v>
      </c>
      <c r="E67" s="40">
        <f t="shared" si="0"/>
        <v>0</v>
      </c>
    </row>
    <row r="68" spans="1:5" x14ac:dyDescent="0.25">
      <c r="A68" s="31">
        <v>71</v>
      </c>
      <c r="B68" s="9" t="s">
        <v>151</v>
      </c>
      <c r="C68" s="12">
        <v>0</v>
      </c>
      <c r="D68" s="35">
        <v>85</v>
      </c>
      <c r="E68" s="40">
        <f t="shared" si="0"/>
        <v>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27" si="1">C69*D69</f>
        <v>0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v>0</v>
      </c>
      <c r="D71" s="35">
        <v>113</v>
      </c>
      <c r="E71" s="40">
        <f t="shared" si="1"/>
        <v>0</v>
      </c>
    </row>
    <row r="72" spans="1:5" x14ac:dyDescent="0.25">
      <c r="A72" s="31">
        <v>81</v>
      </c>
      <c r="B72" s="9" t="s">
        <v>53</v>
      </c>
      <c r="C72" s="12">
        <v>0</v>
      </c>
      <c r="D72" s="35">
        <v>84</v>
      </c>
      <c r="E72" s="40">
        <f t="shared" si="1"/>
        <v>0</v>
      </c>
    </row>
    <row r="73" spans="1:5" x14ac:dyDescent="0.25">
      <c r="A73" s="31">
        <v>82</v>
      </c>
      <c r="B73" s="9" t="s">
        <v>153</v>
      </c>
      <c r="C73" s="12">
        <v>0</v>
      </c>
      <c r="D73" s="35">
        <v>69</v>
      </c>
      <c r="E73" s="40">
        <f t="shared" si="1"/>
        <v>0</v>
      </c>
    </row>
    <row r="74" spans="1:5" x14ac:dyDescent="0.25">
      <c r="A74" s="31">
        <v>83</v>
      </c>
      <c r="B74" s="9" t="s">
        <v>100</v>
      </c>
      <c r="C74" s="12">
        <v>0</v>
      </c>
      <c r="D74" s="35">
        <v>26</v>
      </c>
      <c r="E74" s="40">
        <f t="shared" si="1"/>
        <v>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v>0</v>
      </c>
      <c r="D76" s="35">
        <v>26</v>
      </c>
      <c r="E76" s="40">
        <f t="shared" si="1"/>
        <v>0</v>
      </c>
    </row>
    <row r="77" spans="1:5" x14ac:dyDescent="0.25">
      <c r="A77" s="34">
        <v>87</v>
      </c>
      <c r="B77" s="9" t="s">
        <v>155</v>
      </c>
      <c r="C77" s="12">
        <v>0</v>
      </c>
      <c r="D77" s="35">
        <v>50</v>
      </c>
      <c r="E77" s="40">
        <f t="shared" si="1"/>
        <v>0</v>
      </c>
    </row>
    <row r="78" spans="1:5" x14ac:dyDescent="0.25">
      <c r="A78" s="34">
        <v>88</v>
      </c>
      <c r="B78" s="9" t="s">
        <v>156</v>
      </c>
      <c r="C78" s="12">
        <v>0</v>
      </c>
      <c r="D78" s="35">
        <v>68</v>
      </c>
      <c r="E78" s="40">
        <f t="shared" si="1"/>
        <v>0</v>
      </c>
    </row>
    <row r="79" spans="1:5" x14ac:dyDescent="0.25">
      <c r="A79" s="34">
        <v>89</v>
      </c>
      <c r="B79" s="9" t="s">
        <v>157</v>
      </c>
      <c r="C79" s="12">
        <v>0</v>
      </c>
      <c r="D79" s="35">
        <v>12</v>
      </c>
      <c r="E79" s="40">
        <f t="shared" si="1"/>
        <v>0</v>
      </c>
    </row>
    <row r="80" spans="1:5" x14ac:dyDescent="0.25">
      <c r="A80" s="34">
        <v>91</v>
      </c>
      <c r="B80" s="9" t="s">
        <v>159</v>
      </c>
      <c r="C80" s="12">
        <v>0</v>
      </c>
      <c r="D80" s="35">
        <v>110</v>
      </c>
      <c r="E80" s="40">
        <f t="shared" si="1"/>
        <v>0</v>
      </c>
    </row>
    <row r="81" spans="1:5" x14ac:dyDescent="0.25">
      <c r="A81" s="34">
        <v>98</v>
      </c>
      <c r="B81" s="9" t="s">
        <v>166</v>
      </c>
      <c r="C81" s="12">
        <v>0</v>
      </c>
      <c r="D81" s="35">
        <v>45</v>
      </c>
      <c r="E81" s="40">
        <f t="shared" si="1"/>
        <v>0</v>
      </c>
    </row>
    <row r="82" spans="1:5" x14ac:dyDescent="0.25">
      <c r="A82" s="34">
        <v>92</v>
      </c>
      <c r="B82" s="9" t="s">
        <v>160</v>
      </c>
      <c r="C82" s="12">
        <v>0</v>
      </c>
      <c r="D82" s="35">
        <v>75</v>
      </c>
      <c r="E82" s="40">
        <f t="shared" si="1"/>
        <v>0</v>
      </c>
    </row>
    <row r="83" spans="1:5" x14ac:dyDescent="0.25">
      <c r="A83" s="34">
        <v>93</v>
      </c>
      <c r="B83" s="9" t="s">
        <v>161</v>
      </c>
      <c r="C83" s="12">
        <v>0</v>
      </c>
      <c r="D83" s="35">
        <v>75</v>
      </c>
      <c r="E83" s="40">
        <f t="shared" si="1"/>
        <v>0</v>
      </c>
    </row>
    <row r="84" spans="1:5" x14ac:dyDescent="0.25">
      <c r="A84" s="34">
        <v>94</v>
      </c>
      <c r="B84" s="9" t="s">
        <v>162</v>
      </c>
      <c r="C84" s="12">
        <v>0</v>
      </c>
      <c r="D84" s="35">
        <v>60</v>
      </c>
      <c r="E84" s="40">
        <f t="shared" si="1"/>
        <v>0</v>
      </c>
    </row>
    <row r="85" spans="1:5" x14ac:dyDescent="0.25">
      <c r="A85" s="34">
        <v>95</v>
      </c>
      <c r="B85" s="9" t="s">
        <v>163</v>
      </c>
      <c r="C85" s="12">
        <v>0</v>
      </c>
      <c r="D85" s="35">
        <v>19</v>
      </c>
      <c r="E85" s="40">
        <f t="shared" si="1"/>
        <v>0</v>
      </c>
    </row>
    <row r="86" spans="1:5" x14ac:dyDescent="0.25">
      <c r="A86" s="34">
        <v>96</v>
      </c>
      <c r="B86" s="9" t="s">
        <v>164</v>
      </c>
      <c r="C86" s="12">
        <v>0</v>
      </c>
      <c r="D86" s="35">
        <v>20</v>
      </c>
      <c r="E86" s="40">
        <f t="shared" si="1"/>
        <v>0</v>
      </c>
    </row>
    <row r="87" spans="1:5" x14ac:dyDescent="0.25">
      <c r="A87" s="34">
        <v>99</v>
      </c>
      <c r="B87" s="9" t="s">
        <v>167</v>
      </c>
      <c r="C87" s="12">
        <v>0</v>
      </c>
      <c r="D87" s="35">
        <v>24</v>
      </c>
      <c r="E87" s="40">
        <f t="shared" ref="E87" si="2">C87*D87</f>
        <v>0</v>
      </c>
    </row>
    <row r="88" spans="1:5" x14ac:dyDescent="0.25">
      <c r="A88" s="34">
        <v>97</v>
      </c>
      <c r="B88" s="9" t="s">
        <v>165</v>
      </c>
      <c r="C88" s="12">
        <v>0</v>
      </c>
      <c r="D88" s="35">
        <v>22</v>
      </c>
      <c r="E88" s="40">
        <f t="shared" si="1"/>
        <v>0</v>
      </c>
    </row>
    <row r="89" spans="1:5" ht="15.75" thickBot="1" x14ac:dyDescent="0.3">
      <c r="A89" s="32"/>
      <c r="B89" s="22" t="s">
        <v>17</v>
      </c>
      <c r="C89" s="23">
        <f>SUM(C46:C88)</f>
        <v>0</v>
      </c>
      <c r="D89" s="36"/>
      <c r="E89" s="37">
        <f>SUM(E46:E88)</f>
        <v>0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100</v>
      </c>
      <c r="B91" s="9" t="s">
        <v>168</v>
      </c>
      <c r="C91" s="12">
        <v>0</v>
      </c>
      <c r="D91" s="35">
        <v>17</v>
      </c>
      <c r="E91" s="40">
        <f t="shared" si="1"/>
        <v>0</v>
      </c>
    </row>
    <row r="92" spans="1:5" x14ac:dyDescent="0.25">
      <c r="A92" s="34">
        <v>101</v>
      </c>
      <c r="B92" s="9" t="s">
        <v>169</v>
      </c>
      <c r="C92" s="13">
        <v>0</v>
      </c>
      <c r="D92" s="35">
        <v>14</v>
      </c>
      <c r="E92" s="40">
        <f t="shared" si="1"/>
        <v>0</v>
      </c>
    </row>
    <row r="93" spans="1:5" x14ac:dyDescent="0.25">
      <c r="A93" s="34">
        <v>103</v>
      </c>
      <c r="B93" s="9" t="s">
        <v>171</v>
      </c>
      <c r="C93" s="12">
        <v>0</v>
      </c>
      <c r="D93" s="35">
        <v>125</v>
      </c>
      <c r="E93" s="40">
        <f t="shared" si="1"/>
        <v>0</v>
      </c>
    </row>
    <row r="94" spans="1:5" x14ac:dyDescent="0.25">
      <c r="A94" s="34">
        <v>104</v>
      </c>
      <c r="B94" s="9" t="s">
        <v>172</v>
      </c>
      <c r="C94" s="12">
        <v>0</v>
      </c>
      <c r="D94" s="35">
        <v>60</v>
      </c>
      <c r="E94" s="40">
        <f t="shared" si="1"/>
        <v>0</v>
      </c>
    </row>
    <row r="95" spans="1:5" x14ac:dyDescent="0.25">
      <c r="A95" s="34">
        <v>105</v>
      </c>
      <c r="B95" s="9" t="s">
        <v>173</v>
      </c>
      <c r="C95" s="12">
        <v>0</v>
      </c>
      <c r="D95" s="35">
        <v>45</v>
      </c>
      <c r="E95" s="40">
        <f t="shared" si="1"/>
        <v>0</v>
      </c>
    </row>
    <row r="96" spans="1:5" x14ac:dyDescent="0.25">
      <c r="A96" s="34">
        <v>106</v>
      </c>
      <c r="B96" s="9" t="s">
        <v>175</v>
      </c>
      <c r="C96" s="12">
        <v>0</v>
      </c>
      <c r="D96" s="35">
        <v>88</v>
      </c>
      <c r="E96" s="40">
        <f t="shared" si="1"/>
        <v>0</v>
      </c>
    </row>
    <row r="97" spans="1:5" x14ac:dyDescent="0.25">
      <c r="A97" s="34">
        <v>107</v>
      </c>
      <c r="B97" s="9" t="s">
        <v>174</v>
      </c>
      <c r="C97" s="12">
        <v>0</v>
      </c>
      <c r="D97" s="35">
        <v>98</v>
      </c>
      <c r="E97" s="40">
        <f t="shared" si="1"/>
        <v>0</v>
      </c>
    </row>
    <row r="98" spans="1:5" x14ac:dyDescent="0.25">
      <c r="A98" s="34">
        <v>108</v>
      </c>
      <c r="B98" s="9" t="s">
        <v>176</v>
      </c>
      <c r="C98" s="12">
        <v>0</v>
      </c>
      <c r="D98" s="35">
        <v>80</v>
      </c>
      <c r="E98" s="40">
        <f t="shared" si="1"/>
        <v>0</v>
      </c>
    </row>
    <row r="99" spans="1:5" x14ac:dyDescent="0.25">
      <c r="A99" s="34">
        <v>109</v>
      </c>
      <c r="B99" s="9" t="s">
        <v>177</v>
      </c>
      <c r="C99" s="12">
        <v>0</v>
      </c>
      <c r="D99" s="35">
        <v>94</v>
      </c>
      <c r="E99" s="40">
        <f t="shared" si="1"/>
        <v>0</v>
      </c>
    </row>
    <row r="100" spans="1:5" x14ac:dyDescent="0.25">
      <c r="A100" s="34">
        <v>110</v>
      </c>
      <c r="B100" s="9" t="s">
        <v>178</v>
      </c>
      <c r="C100" s="12">
        <v>0</v>
      </c>
      <c r="D100" s="35">
        <v>60</v>
      </c>
      <c r="E100" s="40">
        <f t="shared" si="1"/>
        <v>0</v>
      </c>
    </row>
    <row r="101" spans="1:5" x14ac:dyDescent="0.25">
      <c r="A101" s="34">
        <v>111</v>
      </c>
      <c r="B101" s="9" t="s">
        <v>179</v>
      </c>
      <c r="C101" s="12">
        <v>0</v>
      </c>
      <c r="D101" s="35">
        <v>80</v>
      </c>
      <c r="E101" s="40">
        <f t="shared" si="1"/>
        <v>0</v>
      </c>
    </row>
    <row r="102" spans="1:5" x14ac:dyDescent="0.25">
      <c r="A102" s="34">
        <v>112</v>
      </c>
      <c r="B102" s="9" t="s">
        <v>180</v>
      </c>
      <c r="C102" s="12">
        <v>0</v>
      </c>
      <c r="D102" s="35">
        <v>36</v>
      </c>
      <c r="E102" s="40">
        <f t="shared" si="1"/>
        <v>0</v>
      </c>
    </row>
    <row r="103" spans="1:5" x14ac:dyDescent="0.25">
      <c r="A103" s="34">
        <v>113</v>
      </c>
      <c r="B103" s="9" t="s">
        <v>181</v>
      </c>
      <c r="C103" s="12">
        <v>0</v>
      </c>
      <c r="D103" s="35">
        <v>74</v>
      </c>
      <c r="E103" s="40">
        <f t="shared" si="1"/>
        <v>0</v>
      </c>
    </row>
    <row r="104" spans="1:5" x14ac:dyDescent="0.25">
      <c r="A104" s="34">
        <v>114</v>
      </c>
      <c r="B104" s="9" t="s">
        <v>182</v>
      </c>
      <c r="C104" s="12">
        <v>0</v>
      </c>
      <c r="D104" s="35">
        <v>98</v>
      </c>
      <c r="E104" s="40">
        <f t="shared" si="1"/>
        <v>0</v>
      </c>
    </row>
    <row r="105" spans="1:5" x14ac:dyDescent="0.25">
      <c r="A105" s="34">
        <v>115</v>
      </c>
      <c r="B105" s="9" t="s">
        <v>183</v>
      </c>
      <c r="C105" s="12">
        <v>0</v>
      </c>
      <c r="D105" s="35">
        <v>96</v>
      </c>
      <c r="E105" s="40">
        <f t="shared" si="1"/>
        <v>0</v>
      </c>
    </row>
    <row r="106" spans="1:5" x14ac:dyDescent="0.25">
      <c r="A106" s="34">
        <v>116</v>
      </c>
      <c r="B106" s="9" t="s">
        <v>269</v>
      </c>
      <c r="C106" s="12">
        <v>0</v>
      </c>
      <c r="D106" s="35">
        <v>90</v>
      </c>
      <c r="E106" s="40">
        <f t="shared" si="1"/>
        <v>0</v>
      </c>
    </row>
    <row r="107" spans="1:5" x14ac:dyDescent="0.25">
      <c r="A107" s="34">
        <v>117</v>
      </c>
      <c r="B107" s="9" t="s">
        <v>268</v>
      </c>
      <c r="C107" s="12">
        <v>0</v>
      </c>
      <c r="D107" s="35">
        <v>108</v>
      </c>
      <c r="E107" s="40">
        <f t="shared" si="1"/>
        <v>0</v>
      </c>
    </row>
    <row r="108" spans="1:5" x14ac:dyDescent="0.25">
      <c r="A108" s="34">
        <v>118</v>
      </c>
      <c r="B108" s="9" t="s">
        <v>267</v>
      </c>
      <c r="C108" s="12">
        <v>0</v>
      </c>
      <c r="D108" s="35">
        <v>10</v>
      </c>
      <c r="E108" s="40">
        <f t="shared" si="1"/>
        <v>0</v>
      </c>
    </row>
    <row r="109" spans="1:5" x14ac:dyDescent="0.25">
      <c r="A109" s="34">
        <v>119</v>
      </c>
      <c r="B109" s="9" t="s">
        <v>266</v>
      </c>
      <c r="C109" s="12">
        <v>0</v>
      </c>
      <c r="D109" s="35">
        <v>66</v>
      </c>
      <c r="E109" s="40">
        <f t="shared" si="1"/>
        <v>0</v>
      </c>
    </row>
    <row r="110" spans="1:5" x14ac:dyDescent="0.25">
      <c r="A110" s="34">
        <v>120</v>
      </c>
      <c r="B110" s="9" t="s">
        <v>265</v>
      </c>
      <c r="C110" s="12">
        <v>0</v>
      </c>
      <c r="D110" s="35">
        <v>280</v>
      </c>
      <c r="E110" s="40">
        <f t="shared" si="1"/>
        <v>0</v>
      </c>
    </row>
    <row r="111" spans="1:5" x14ac:dyDescent="0.25">
      <c r="A111" s="34">
        <v>121</v>
      </c>
      <c r="B111" s="9" t="s">
        <v>264</v>
      </c>
      <c r="C111" s="12">
        <v>0</v>
      </c>
      <c r="D111" s="35">
        <v>64</v>
      </c>
      <c r="E111" s="40">
        <f t="shared" si="1"/>
        <v>0</v>
      </c>
    </row>
    <row r="112" spans="1:5" x14ac:dyDescent="0.25">
      <c r="A112" s="34">
        <v>122</v>
      </c>
      <c r="B112" s="9" t="s">
        <v>263</v>
      </c>
      <c r="C112" s="12">
        <v>0</v>
      </c>
      <c r="D112" s="35">
        <v>74</v>
      </c>
      <c r="E112" s="40">
        <f t="shared" si="1"/>
        <v>0</v>
      </c>
    </row>
    <row r="113" spans="1:5" x14ac:dyDescent="0.25">
      <c r="A113" s="34">
        <v>123</v>
      </c>
      <c r="B113" s="9" t="s">
        <v>262</v>
      </c>
      <c r="C113" s="12">
        <v>0</v>
      </c>
      <c r="D113" s="35">
        <v>110</v>
      </c>
      <c r="E113" s="40">
        <f t="shared" si="1"/>
        <v>0</v>
      </c>
    </row>
    <row r="114" spans="1:5" x14ac:dyDescent="0.25">
      <c r="A114" s="34">
        <v>125</v>
      </c>
      <c r="B114" s="9" t="s">
        <v>260</v>
      </c>
      <c r="C114" s="12">
        <v>0</v>
      </c>
      <c r="D114" s="35">
        <v>74</v>
      </c>
      <c r="E114" s="40">
        <f t="shared" si="1"/>
        <v>0</v>
      </c>
    </row>
    <row r="115" spans="1:5" x14ac:dyDescent="0.25">
      <c r="A115" s="34">
        <v>126</v>
      </c>
      <c r="B115" s="9" t="s">
        <v>259</v>
      </c>
      <c r="C115" s="12">
        <v>0</v>
      </c>
      <c r="D115" s="35">
        <v>210</v>
      </c>
      <c r="E115" s="40">
        <f t="shared" si="1"/>
        <v>0</v>
      </c>
    </row>
    <row r="116" spans="1:5" x14ac:dyDescent="0.25">
      <c r="A116" s="34">
        <v>128</v>
      </c>
      <c r="B116" s="9" t="s">
        <v>257</v>
      </c>
      <c r="C116" s="12">
        <v>0</v>
      </c>
      <c r="D116" s="35">
        <v>42</v>
      </c>
      <c r="E116" s="40">
        <f t="shared" si="1"/>
        <v>0</v>
      </c>
    </row>
    <row r="117" spans="1:5" x14ac:dyDescent="0.25">
      <c r="A117" s="34">
        <v>129</v>
      </c>
      <c r="B117" s="9" t="s">
        <v>256</v>
      </c>
      <c r="C117" s="12">
        <v>0</v>
      </c>
      <c r="D117" s="35">
        <v>75</v>
      </c>
      <c r="E117" s="40">
        <f t="shared" si="1"/>
        <v>0</v>
      </c>
    </row>
    <row r="118" spans="1:5" x14ac:dyDescent="0.25">
      <c r="A118" s="34">
        <v>130</v>
      </c>
      <c r="B118" s="9" t="s">
        <v>255</v>
      </c>
      <c r="C118" s="12">
        <v>0</v>
      </c>
      <c r="D118" s="35">
        <v>78</v>
      </c>
      <c r="E118" s="40">
        <f t="shared" si="1"/>
        <v>0</v>
      </c>
    </row>
    <row r="119" spans="1:5" x14ac:dyDescent="0.25">
      <c r="A119" s="34">
        <v>131</v>
      </c>
      <c r="B119" s="9" t="s">
        <v>254</v>
      </c>
      <c r="C119" s="12">
        <v>0</v>
      </c>
      <c r="D119" s="35">
        <v>120</v>
      </c>
      <c r="E119" s="40">
        <f t="shared" si="1"/>
        <v>0</v>
      </c>
    </row>
    <row r="120" spans="1:5" x14ac:dyDescent="0.25">
      <c r="A120" s="34">
        <v>132</v>
      </c>
      <c r="B120" s="9" t="s">
        <v>253</v>
      </c>
      <c r="C120" s="12">
        <v>0</v>
      </c>
      <c r="D120" s="35">
        <v>120</v>
      </c>
      <c r="E120" s="40">
        <f t="shared" si="1"/>
        <v>0</v>
      </c>
    </row>
    <row r="121" spans="1:5" x14ac:dyDescent="0.25">
      <c r="A121" s="34">
        <v>133</v>
      </c>
      <c r="B121" s="9" t="s">
        <v>252</v>
      </c>
      <c r="C121" s="12">
        <v>0</v>
      </c>
      <c r="D121" s="35">
        <v>173</v>
      </c>
      <c r="E121" s="40">
        <f t="shared" si="1"/>
        <v>0</v>
      </c>
    </row>
    <row r="122" spans="1:5" x14ac:dyDescent="0.25">
      <c r="A122" s="34">
        <v>134</v>
      </c>
      <c r="B122" s="9" t="s">
        <v>251</v>
      </c>
      <c r="C122" s="12">
        <v>0</v>
      </c>
      <c r="D122" s="35">
        <v>116</v>
      </c>
      <c r="E122" s="40">
        <f t="shared" si="1"/>
        <v>0</v>
      </c>
    </row>
    <row r="123" spans="1:5" x14ac:dyDescent="0.25">
      <c r="A123" s="34">
        <v>135</v>
      </c>
      <c r="B123" s="9" t="s">
        <v>250</v>
      </c>
      <c r="C123" s="12">
        <v>0</v>
      </c>
      <c r="D123" s="35">
        <v>86</v>
      </c>
      <c r="E123" s="40">
        <f t="shared" si="1"/>
        <v>0</v>
      </c>
    </row>
    <row r="124" spans="1:5" x14ac:dyDescent="0.25">
      <c r="A124" s="34">
        <v>136</v>
      </c>
      <c r="B124" s="9" t="s">
        <v>249</v>
      </c>
      <c r="C124" s="12">
        <v>0</v>
      </c>
      <c r="D124" s="35">
        <v>48</v>
      </c>
      <c r="E124" s="40">
        <f t="shared" si="1"/>
        <v>0</v>
      </c>
    </row>
    <row r="125" spans="1:5" x14ac:dyDescent="0.25">
      <c r="A125" s="34">
        <v>137</v>
      </c>
      <c r="B125" s="9" t="s">
        <v>248</v>
      </c>
      <c r="C125" s="12">
        <v>0</v>
      </c>
      <c r="D125" s="35">
        <v>184</v>
      </c>
      <c r="E125" s="40">
        <f t="shared" si="1"/>
        <v>0</v>
      </c>
    </row>
    <row r="126" spans="1:5" x14ac:dyDescent="0.25">
      <c r="A126" s="34">
        <v>138</v>
      </c>
      <c r="B126" s="9" t="s">
        <v>247</v>
      </c>
      <c r="C126" s="12">
        <v>0</v>
      </c>
      <c r="D126" s="35">
        <v>177</v>
      </c>
      <c r="E126" s="40">
        <f t="shared" si="1"/>
        <v>0</v>
      </c>
    </row>
    <row r="127" spans="1:5" x14ac:dyDescent="0.25">
      <c r="A127" s="34">
        <v>139</v>
      </c>
      <c r="B127" s="9" t="s">
        <v>246</v>
      </c>
      <c r="C127" s="12">
        <v>0</v>
      </c>
      <c r="D127" s="35">
        <v>187</v>
      </c>
      <c r="E127" s="40">
        <f t="shared" si="1"/>
        <v>0</v>
      </c>
    </row>
    <row r="128" spans="1:5" x14ac:dyDescent="0.25">
      <c r="A128" s="34">
        <v>142</v>
      </c>
      <c r="B128" s="9" t="s">
        <v>243</v>
      </c>
      <c r="C128" s="12">
        <v>0</v>
      </c>
      <c r="D128" s="35">
        <v>80</v>
      </c>
      <c r="E128" s="40">
        <f t="shared" ref="E128:E187" si="3">C128*D128</f>
        <v>0</v>
      </c>
    </row>
    <row r="129" spans="1:5" x14ac:dyDescent="0.25">
      <c r="A129" s="34">
        <v>143</v>
      </c>
      <c r="B129" s="9" t="s">
        <v>242</v>
      </c>
      <c r="C129" s="12">
        <v>0</v>
      </c>
      <c r="D129" s="35">
        <v>63</v>
      </c>
      <c r="E129" s="40">
        <f t="shared" si="3"/>
        <v>0</v>
      </c>
    </row>
    <row r="130" spans="1:5" x14ac:dyDescent="0.25">
      <c r="A130" s="34">
        <v>145</v>
      </c>
      <c r="B130" s="9" t="s">
        <v>240</v>
      </c>
      <c r="C130" s="12">
        <v>0</v>
      </c>
      <c r="D130" s="35">
        <v>56</v>
      </c>
      <c r="E130" s="40">
        <f t="shared" si="3"/>
        <v>0</v>
      </c>
    </row>
    <row r="131" spans="1:5" x14ac:dyDescent="0.25">
      <c r="A131" s="34">
        <v>146</v>
      </c>
      <c r="B131" s="9" t="s">
        <v>239</v>
      </c>
      <c r="C131" s="12">
        <v>0</v>
      </c>
      <c r="D131" s="35">
        <v>134</v>
      </c>
      <c r="E131" s="40">
        <f t="shared" si="3"/>
        <v>0</v>
      </c>
    </row>
    <row r="132" spans="1:5" x14ac:dyDescent="0.25">
      <c r="A132" s="34">
        <v>147</v>
      </c>
      <c r="B132" s="9" t="s">
        <v>238</v>
      </c>
      <c r="C132" s="12">
        <v>0</v>
      </c>
      <c r="D132" s="35">
        <v>95</v>
      </c>
      <c r="E132" s="40">
        <f t="shared" si="3"/>
        <v>0</v>
      </c>
    </row>
    <row r="133" spans="1:5" x14ac:dyDescent="0.25">
      <c r="A133" s="34">
        <v>149</v>
      </c>
      <c r="B133" s="9" t="s">
        <v>236</v>
      </c>
      <c r="C133" s="12">
        <v>0</v>
      </c>
      <c r="D133" s="35">
        <v>173</v>
      </c>
      <c r="E133" s="40">
        <f t="shared" ref="E133" si="4">C133*D133</f>
        <v>0</v>
      </c>
    </row>
    <row r="134" spans="1:5" x14ac:dyDescent="0.25">
      <c r="A134" s="34">
        <v>148</v>
      </c>
      <c r="B134" s="9" t="s">
        <v>237</v>
      </c>
      <c r="C134" s="12">
        <v>0</v>
      </c>
      <c r="D134" s="35">
        <v>130</v>
      </c>
      <c r="E134" s="40">
        <f t="shared" si="3"/>
        <v>0</v>
      </c>
    </row>
    <row r="135" spans="1:5" ht="15.75" thickBot="1" x14ac:dyDescent="0.3">
      <c r="A135" s="32"/>
      <c r="B135" s="22" t="s">
        <v>17</v>
      </c>
      <c r="C135" s="23">
        <f>SUM(C91:C134)</f>
        <v>0</v>
      </c>
      <c r="D135" s="38"/>
      <c r="E135" s="37">
        <f>SUM(E91:E134)</f>
        <v>0</v>
      </c>
    </row>
    <row r="136" spans="1:5" ht="24" customHeight="1" thickBot="1" x14ac:dyDescent="0.3">
      <c r="A136" s="33"/>
      <c r="B136" s="19" t="s">
        <v>1</v>
      </c>
      <c r="C136" s="20" t="s">
        <v>2</v>
      </c>
      <c r="D136" s="20" t="s">
        <v>3</v>
      </c>
      <c r="E136" s="21" t="s">
        <v>4</v>
      </c>
    </row>
    <row r="137" spans="1:5" x14ac:dyDescent="0.25">
      <c r="A137" s="34">
        <v>150</v>
      </c>
      <c r="B137" s="9" t="s">
        <v>275</v>
      </c>
      <c r="C137" s="12">
        <v>0</v>
      </c>
      <c r="D137" s="35">
        <v>92</v>
      </c>
      <c r="E137" s="40">
        <f t="shared" si="3"/>
        <v>0</v>
      </c>
    </row>
    <row r="138" spans="1:5" x14ac:dyDescent="0.25">
      <c r="A138" s="34">
        <v>151</v>
      </c>
      <c r="B138" s="9" t="s">
        <v>235</v>
      </c>
      <c r="C138" s="12">
        <v>0</v>
      </c>
      <c r="D138" s="35">
        <v>132</v>
      </c>
      <c r="E138" s="40">
        <f t="shared" si="3"/>
        <v>0</v>
      </c>
    </row>
    <row r="139" spans="1:5" x14ac:dyDescent="0.25">
      <c r="A139" s="34">
        <v>153</v>
      </c>
      <c r="B139" s="9" t="s">
        <v>233</v>
      </c>
      <c r="C139" s="12">
        <v>0</v>
      </c>
      <c r="D139" s="35">
        <v>154</v>
      </c>
      <c r="E139" s="40">
        <f t="shared" si="3"/>
        <v>0</v>
      </c>
    </row>
    <row r="140" spans="1:5" x14ac:dyDescent="0.25">
      <c r="A140" s="34">
        <v>154</v>
      </c>
      <c r="B140" s="9" t="s">
        <v>232</v>
      </c>
      <c r="C140" s="12">
        <v>0</v>
      </c>
      <c r="D140" s="35">
        <v>82</v>
      </c>
      <c r="E140" s="40">
        <f t="shared" si="3"/>
        <v>0</v>
      </c>
    </row>
    <row r="141" spans="1:5" x14ac:dyDescent="0.25">
      <c r="A141" s="34">
        <v>155</v>
      </c>
      <c r="B141" s="9" t="s">
        <v>231</v>
      </c>
      <c r="C141" s="12">
        <v>0</v>
      </c>
      <c r="D141" s="35">
        <v>98</v>
      </c>
      <c r="E141" s="40">
        <f t="shared" si="3"/>
        <v>0</v>
      </c>
    </row>
    <row r="142" spans="1:5" x14ac:dyDescent="0.25">
      <c r="A142" s="34">
        <v>156</v>
      </c>
      <c r="B142" s="9" t="s">
        <v>230</v>
      </c>
      <c r="C142" s="12">
        <v>0</v>
      </c>
      <c r="D142" s="35">
        <v>125</v>
      </c>
      <c r="E142" s="40">
        <f t="shared" si="3"/>
        <v>0</v>
      </c>
    </row>
    <row r="143" spans="1:5" x14ac:dyDescent="0.25">
      <c r="A143" s="34">
        <v>157</v>
      </c>
      <c r="B143" s="9" t="s">
        <v>229</v>
      </c>
      <c r="C143" s="12">
        <v>0</v>
      </c>
      <c r="D143" s="35">
        <v>900</v>
      </c>
      <c r="E143" s="40">
        <f t="shared" si="3"/>
        <v>0</v>
      </c>
    </row>
    <row r="144" spans="1:5" x14ac:dyDescent="0.25">
      <c r="A144" s="34">
        <v>158</v>
      </c>
      <c r="B144" s="9" t="s">
        <v>228</v>
      </c>
      <c r="C144" s="12">
        <v>0</v>
      </c>
      <c r="D144" s="35">
        <v>71</v>
      </c>
      <c r="E144" s="40">
        <f t="shared" si="3"/>
        <v>0</v>
      </c>
    </row>
    <row r="145" spans="1:5" x14ac:dyDescent="0.25">
      <c r="A145" s="34">
        <v>159</v>
      </c>
      <c r="B145" s="9" t="s">
        <v>227</v>
      </c>
      <c r="C145" s="12">
        <v>0</v>
      </c>
      <c r="D145" s="35">
        <v>78</v>
      </c>
      <c r="E145" s="40">
        <f t="shared" si="3"/>
        <v>0</v>
      </c>
    </row>
    <row r="146" spans="1:5" x14ac:dyDescent="0.25">
      <c r="A146" s="34">
        <v>162</v>
      </c>
      <c r="B146" s="9" t="s">
        <v>21</v>
      </c>
      <c r="C146" s="12">
        <v>0</v>
      </c>
      <c r="D146" s="35">
        <v>600</v>
      </c>
      <c r="E146" s="40">
        <f t="shared" si="3"/>
        <v>0</v>
      </c>
    </row>
    <row r="147" spans="1:5" x14ac:dyDescent="0.25">
      <c r="A147" s="34">
        <v>163</v>
      </c>
      <c r="B147" s="9" t="s">
        <v>224</v>
      </c>
      <c r="C147" s="12">
        <v>0</v>
      </c>
      <c r="D147" s="35">
        <v>187</v>
      </c>
      <c r="E147" s="40">
        <f t="shared" si="3"/>
        <v>0</v>
      </c>
    </row>
    <row r="148" spans="1:5" x14ac:dyDescent="0.25">
      <c r="A148" s="34">
        <v>164</v>
      </c>
      <c r="B148" s="9" t="s">
        <v>22</v>
      </c>
      <c r="C148" s="12">
        <v>0</v>
      </c>
      <c r="D148" s="35">
        <v>136</v>
      </c>
      <c r="E148" s="40">
        <f t="shared" si="3"/>
        <v>0</v>
      </c>
    </row>
    <row r="149" spans="1:5" x14ac:dyDescent="0.25">
      <c r="A149" s="34">
        <v>165</v>
      </c>
      <c r="B149" s="9" t="s">
        <v>223</v>
      </c>
      <c r="C149" s="12">
        <v>0</v>
      </c>
      <c r="D149" s="35">
        <v>30</v>
      </c>
      <c r="E149" s="40">
        <f t="shared" si="3"/>
        <v>0</v>
      </c>
    </row>
    <row r="150" spans="1:5" x14ac:dyDescent="0.25">
      <c r="A150" s="34">
        <v>166</v>
      </c>
      <c r="B150" s="9" t="s">
        <v>23</v>
      </c>
      <c r="C150" s="12">
        <v>0</v>
      </c>
      <c r="D150" s="35">
        <v>600</v>
      </c>
      <c r="E150" s="40">
        <f t="shared" si="3"/>
        <v>0</v>
      </c>
    </row>
    <row r="151" spans="1:5" x14ac:dyDescent="0.25">
      <c r="A151" s="34">
        <v>167</v>
      </c>
      <c r="B151" s="9" t="s">
        <v>222</v>
      </c>
      <c r="C151" s="12">
        <v>0</v>
      </c>
      <c r="D151" s="35">
        <v>116</v>
      </c>
      <c r="E151" s="40">
        <f t="shared" si="3"/>
        <v>0</v>
      </c>
    </row>
    <row r="152" spans="1:5" x14ac:dyDescent="0.25">
      <c r="A152" s="34">
        <v>168</v>
      </c>
      <c r="B152" s="9" t="s">
        <v>221</v>
      </c>
      <c r="C152" s="12">
        <v>0</v>
      </c>
      <c r="D152" s="35">
        <v>280</v>
      </c>
      <c r="E152" s="40">
        <f t="shared" si="3"/>
        <v>0</v>
      </c>
    </row>
    <row r="153" spans="1:5" x14ac:dyDescent="0.25">
      <c r="A153" s="34">
        <v>169</v>
      </c>
      <c r="B153" s="9" t="s">
        <v>274</v>
      </c>
      <c r="C153" s="12">
        <v>0</v>
      </c>
      <c r="D153" s="35">
        <v>94</v>
      </c>
      <c r="E153" s="40">
        <f t="shared" si="3"/>
        <v>0</v>
      </c>
    </row>
    <row r="154" spans="1:5" x14ac:dyDescent="0.25">
      <c r="A154" s="34">
        <v>170</v>
      </c>
      <c r="B154" s="9" t="s">
        <v>324</v>
      </c>
      <c r="C154" s="12">
        <v>0</v>
      </c>
      <c r="D154" s="35">
        <v>116</v>
      </c>
      <c r="E154" s="40">
        <f t="shared" si="3"/>
        <v>0</v>
      </c>
    </row>
    <row r="155" spans="1:5" x14ac:dyDescent="0.25">
      <c r="A155" s="34">
        <v>171</v>
      </c>
      <c r="B155" s="9" t="s">
        <v>219</v>
      </c>
      <c r="C155" s="12">
        <v>0</v>
      </c>
      <c r="D155" s="35">
        <v>72</v>
      </c>
      <c r="E155" s="40">
        <f t="shared" si="3"/>
        <v>0</v>
      </c>
    </row>
    <row r="156" spans="1:5" x14ac:dyDescent="0.25">
      <c r="A156" s="34">
        <v>172</v>
      </c>
      <c r="B156" s="9" t="s">
        <v>218</v>
      </c>
      <c r="C156" s="12">
        <v>0</v>
      </c>
      <c r="D156" s="35">
        <v>158</v>
      </c>
      <c r="E156" s="40">
        <f t="shared" si="3"/>
        <v>0</v>
      </c>
    </row>
    <row r="157" spans="1:5" x14ac:dyDescent="0.25">
      <c r="A157" s="34">
        <v>173</v>
      </c>
      <c r="B157" s="9" t="s">
        <v>217</v>
      </c>
      <c r="C157" s="12">
        <v>0</v>
      </c>
      <c r="D157" s="35">
        <v>134</v>
      </c>
      <c r="E157" s="40">
        <f t="shared" si="3"/>
        <v>0</v>
      </c>
    </row>
    <row r="158" spans="1:5" x14ac:dyDescent="0.25">
      <c r="A158" s="34">
        <v>174</v>
      </c>
      <c r="B158" s="9" t="s">
        <v>216</v>
      </c>
      <c r="C158" s="12">
        <v>0</v>
      </c>
      <c r="D158" s="35">
        <v>74</v>
      </c>
      <c r="E158" s="40">
        <f t="shared" si="3"/>
        <v>0</v>
      </c>
    </row>
    <row r="159" spans="1:5" x14ac:dyDescent="0.25">
      <c r="A159" s="34">
        <v>175</v>
      </c>
      <c r="B159" s="9" t="s">
        <v>215</v>
      </c>
      <c r="C159" s="12">
        <v>0</v>
      </c>
      <c r="D159" s="35">
        <v>66</v>
      </c>
      <c r="E159" s="40">
        <f t="shared" si="3"/>
        <v>0</v>
      </c>
    </row>
    <row r="160" spans="1:5" x14ac:dyDescent="0.25">
      <c r="A160" s="34">
        <v>176</v>
      </c>
      <c r="B160" s="9" t="s">
        <v>214</v>
      </c>
      <c r="C160" s="12">
        <v>0</v>
      </c>
      <c r="D160" s="35">
        <v>66</v>
      </c>
      <c r="E160" s="40">
        <f t="shared" si="3"/>
        <v>0</v>
      </c>
    </row>
    <row r="161" spans="1:5" x14ac:dyDescent="0.25">
      <c r="A161" s="34">
        <v>177</v>
      </c>
      <c r="B161" s="9" t="s">
        <v>213</v>
      </c>
      <c r="C161" s="12">
        <v>0</v>
      </c>
      <c r="D161" s="35">
        <v>170</v>
      </c>
      <c r="E161" s="40">
        <f t="shared" si="3"/>
        <v>0</v>
      </c>
    </row>
    <row r="162" spans="1:5" x14ac:dyDescent="0.25">
      <c r="A162" s="34">
        <v>178</v>
      </c>
      <c r="B162" s="9" t="s">
        <v>212</v>
      </c>
      <c r="C162" s="12">
        <v>0</v>
      </c>
      <c r="D162" s="35">
        <v>72</v>
      </c>
      <c r="E162" s="40">
        <f t="shared" si="3"/>
        <v>0</v>
      </c>
    </row>
    <row r="163" spans="1:5" x14ac:dyDescent="0.25">
      <c r="A163" s="34">
        <v>179</v>
      </c>
      <c r="B163" s="9" t="s">
        <v>211</v>
      </c>
      <c r="C163" s="12">
        <v>0</v>
      </c>
      <c r="D163" s="35">
        <v>92</v>
      </c>
      <c r="E163" s="40">
        <f t="shared" si="3"/>
        <v>0</v>
      </c>
    </row>
    <row r="164" spans="1:5" x14ac:dyDescent="0.25">
      <c r="A164" s="34">
        <v>180</v>
      </c>
      <c r="B164" s="9" t="s">
        <v>210</v>
      </c>
      <c r="C164" s="12">
        <v>0</v>
      </c>
      <c r="D164" s="35">
        <v>100</v>
      </c>
      <c r="E164" s="40">
        <f t="shared" si="3"/>
        <v>0</v>
      </c>
    </row>
    <row r="165" spans="1:5" x14ac:dyDescent="0.25">
      <c r="A165" s="34">
        <v>183</v>
      </c>
      <c r="B165" s="9" t="s">
        <v>207</v>
      </c>
      <c r="C165" s="12">
        <v>0</v>
      </c>
      <c r="D165" s="35">
        <v>149</v>
      </c>
      <c r="E165" s="40">
        <f t="shared" si="3"/>
        <v>0</v>
      </c>
    </row>
    <row r="166" spans="1:5" x14ac:dyDescent="0.25">
      <c r="A166" s="34">
        <v>181</v>
      </c>
      <c r="B166" s="9" t="s">
        <v>209</v>
      </c>
      <c r="C166" s="12">
        <v>0</v>
      </c>
      <c r="D166" s="35">
        <v>53</v>
      </c>
      <c r="E166" s="40">
        <f t="shared" si="3"/>
        <v>0</v>
      </c>
    </row>
    <row r="167" spans="1:5" x14ac:dyDescent="0.25">
      <c r="A167" s="34">
        <v>184</v>
      </c>
      <c r="B167" s="9" t="s">
        <v>206</v>
      </c>
      <c r="C167" s="12">
        <v>0</v>
      </c>
      <c r="D167" s="35">
        <v>184</v>
      </c>
      <c r="E167" s="40">
        <f t="shared" si="3"/>
        <v>0</v>
      </c>
    </row>
    <row r="168" spans="1:5" x14ac:dyDescent="0.25">
      <c r="A168" s="34">
        <v>185</v>
      </c>
      <c r="B168" s="9" t="s">
        <v>205</v>
      </c>
      <c r="C168" s="12">
        <v>0</v>
      </c>
      <c r="D168" s="35">
        <v>180</v>
      </c>
      <c r="E168" s="40">
        <f t="shared" si="3"/>
        <v>0</v>
      </c>
    </row>
    <row r="169" spans="1:5" x14ac:dyDescent="0.25">
      <c r="A169" s="34">
        <v>186</v>
      </c>
      <c r="B169" s="9" t="s">
        <v>204</v>
      </c>
      <c r="C169" s="12">
        <v>0</v>
      </c>
      <c r="D169" s="35">
        <v>182</v>
      </c>
      <c r="E169" s="40">
        <f t="shared" si="3"/>
        <v>0</v>
      </c>
    </row>
    <row r="170" spans="1:5" x14ac:dyDescent="0.25">
      <c r="A170" s="34">
        <v>187</v>
      </c>
      <c r="B170" s="9" t="s">
        <v>203</v>
      </c>
      <c r="C170" s="12">
        <v>0</v>
      </c>
      <c r="D170" s="35">
        <v>62</v>
      </c>
      <c r="E170" s="40">
        <f t="shared" si="3"/>
        <v>0</v>
      </c>
    </row>
    <row r="171" spans="1:5" x14ac:dyDescent="0.25">
      <c r="A171" s="34">
        <v>188</v>
      </c>
      <c r="B171" s="9" t="s">
        <v>202</v>
      </c>
      <c r="C171" s="12">
        <v>0</v>
      </c>
      <c r="D171" s="35">
        <v>58</v>
      </c>
      <c r="E171" s="40">
        <f t="shared" si="3"/>
        <v>0</v>
      </c>
    </row>
    <row r="172" spans="1:5" x14ac:dyDescent="0.25">
      <c r="A172" s="34">
        <v>189</v>
      </c>
      <c r="B172" s="9" t="s">
        <v>201</v>
      </c>
      <c r="C172" s="12">
        <v>0</v>
      </c>
      <c r="D172" s="35">
        <v>72</v>
      </c>
      <c r="E172" s="40">
        <f t="shared" si="3"/>
        <v>0</v>
      </c>
    </row>
    <row r="173" spans="1:5" x14ac:dyDescent="0.25">
      <c r="A173" s="34">
        <v>190</v>
      </c>
      <c r="B173" s="9" t="s">
        <v>200</v>
      </c>
      <c r="C173" s="12">
        <v>0</v>
      </c>
      <c r="D173" s="35">
        <v>120</v>
      </c>
      <c r="E173" s="40">
        <f t="shared" si="3"/>
        <v>0</v>
      </c>
    </row>
    <row r="174" spans="1:5" x14ac:dyDescent="0.25">
      <c r="A174" s="34">
        <v>191</v>
      </c>
      <c r="B174" s="9" t="s">
        <v>199</v>
      </c>
      <c r="C174" s="12">
        <v>0</v>
      </c>
      <c r="D174" s="35">
        <v>14</v>
      </c>
      <c r="E174" s="40">
        <f t="shared" si="3"/>
        <v>0</v>
      </c>
    </row>
    <row r="175" spans="1:5" x14ac:dyDescent="0.25">
      <c r="A175" s="34">
        <v>192</v>
      </c>
      <c r="B175" s="9" t="s">
        <v>198</v>
      </c>
      <c r="C175" s="12">
        <v>0</v>
      </c>
      <c r="D175" s="35">
        <v>40</v>
      </c>
      <c r="E175" s="40">
        <f t="shared" si="3"/>
        <v>0</v>
      </c>
    </row>
    <row r="176" spans="1:5" x14ac:dyDescent="0.25">
      <c r="A176" s="34">
        <v>193</v>
      </c>
      <c r="B176" s="9" t="s">
        <v>197</v>
      </c>
      <c r="C176" s="12">
        <v>0</v>
      </c>
      <c r="D176" s="35">
        <v>20</v>
      </c>
      <c r="E176" s="40">
        <f t="shared" si="3"/>
        <v>0</v>
      </c>
    </row>
    <row r="177" spans="1:5" x14ac:dyDescent="0.25">
      <c r="A177" s="34">
        <v>194</v>
      </c>
      <c r="B177" s="9" t="s">
        <v>196</v>
      </c>
      <c r="C177" s="12">
        <v>0</v>
      </c>
      <c r="D177" s="35">
        <v>32</v>
      </c>
      <c r="E177" s="40">
        <f t="shared" si="3"/>
        <v>0</v>
      </c>
    </row>
    <row r="178" spans="1:5" x14ac:dyDescent="0.25">
      <c r="A178" s="34">
        <v>195</v>
      </c>
      <c r="B178" s="9" t="s">
        <v>93</v>
      </c>
      <c r="C178" s="12">
        <v>0</v>
      </c>
      <c r="D178" s="35">
        <v>38</v>
      </c>
      <c r="E178" s="40">
        <f t="shared" si="3"/>
        <v>0</v>
      </c>
    </row>
    <row r="179" spans="1:5" x14ac:dyDescent="0.25">
      <c r="A179" s="34">
        <v>196</v>
      </c>
      <c r="B179" s="9" t="s">
        <v>92</v>
      </c>
      <c r="C179" s="12">
        <v>0</v>
      </c>
      <c r="D179" s="35">
        <v>95</v>
      </c>
      <c r="E179" s="40">
        <f t="shared" si="3"/>
        <v>0</v>
      </c>
    </row>
    <row r="180" spans="1:5" x14ac:dyDescent="0.25">
      <c r="A180" s="34">
        <v>197</v>
      </c>
      <c r="B180" s="9" t="s">
        <v>91</v>
      </c>
      <c r="C180" s="12">
        <v>0</v>
      </c>
      <c r="D180" s="35">
        <v>420</v>
      </c>
      <c r="E180" s="40">
        <f t="shared" si="3"/>
        <v>0</v>
      </c>
    </row>
    <row r="181" spans="1:5" ht="15.75" thickBot="1" x14ac:dyDescent="0.3">
      <c r="A181" s="32"/>
      <c r="B181" s="22" t="s">
        <v>17</v>
      </c>
      <c r="C181" s="23">
        <f>SUM(C137:C180)</f>
        <v>0</v>
      </c>
      <c r="D181" s="15"/>
      <c r="E181" s="37">
        <f>SUM(E137:E180)</f>
        <v>0</v>
      </c>
    </row>
    <row r="182" spans="1:5" ht="27.75" customHeight="1" thickBot="1" x14ac:dyDescent="0.3">
      <c r="A182" s="33"/>
      <c r="B182" s="19" t="s">
        <v>1</v>
      </c>
      <c r="C182" s="20" t="s">
        <v>2</v>
      </c>
      <c r="D182" s="20" t="s">
        <v>3</v>
      </c>
      <c r="E182" s="21" t="s">
        <v>4</v>
      </c>
    </row>
    <row r="183" spans="1:5" x14ac:dyDescent="0.25">
      <c r="A183" s="34">
        <v>198</v>
      </c>
      <c r="B183" s="9" t="s">
        <v>90</v>
      </c>
      <c r="C183" s="12">
        <v>0</v>
      </c>
      <c r="D183" s="35">
        <v>184</v>
      </c>
      <c r="E183" s="40">
        <f t="shared" si="3"/>
        <v>0</v>
      </c>
    </row>
    <row r="184" spans="1:5" x14ac:dyDescent="0.25">
      <c r="A184" s="34">
        <v>200</v>
      </c>
      <c r="B184" s="9" t="s">
        <v>290</v>
      </c>
      <c r="C184" s="12">
        <v>0</v>
      </c>
      <c r="D184" s="35">
        <v>57</v>
      </c>
      <c r="E184" s="40">
        <f t="shared" si="3"/>
        <v>0</v>
      </c>
    </row>
    <row r="185" spans="1:5" x14ac:dyDescent="0.25">
      <c r="A185" s="34">
        <v>201</v>
      </c>
      <c r="B185" s="9" t="s">
        <v>88</v>
      </c>
      <c r="C185" s="12">
        <v>0</v>
      </c>
      <c r="D185" s="35">
        <v>42</v>
      </c>
      <c r="E185" s="40">
        <f t="shared" si="3"/>
        <v>0</v>
      </c>
    </row>
    <row r="186" spans="1:5" x14ac:dyDescent="0.25">
      <c r="A186" s="34">
        <v>202</v>
      </c>
      <c r="B186" s="9" t="s">
        <v>87</v>
      </c>
      <c r="C186" s="12">
        <v>0</v>
      </c>
      <c r="D186" s="35">
        <v>98</v>
      </c>
      <c r="E186" s="40">
        <f t="shared" si="3"/>
        <v>0</v>
      </c>
    </row>
    <row r="187" spans="1:5" x14ac:dyDescent="0.25">
      <c r="A187" s="34">
        <v>203</v>
      </c>
      <c r="B187" s="9" t="s">
        <v>86</v>
      </c>
      <c r="C187" s="12">
        <v>0</v>
      </c>
      <c r="D187" s="35">
        <v>120</v>
      </c>
      <c r="E187" s="40">
        <f t="shared" si="3"/>
        <v>0</v>
      </c>
    </row>
    <row r="188" spans="1:5" x14ac:dyDescent="0.25">
      <c r="A188" s="34">
        <v>204</v>
      </c>
      <c r="B188" s="9" t="s">
        <v>85</v>
      </c>
      <c r="C188" s="12">
        <v>0</v>
      </c>
      <c r="D188" s="35">
        <v>105</v>
      </c>
      <c r="E188" s="40">
        <f t="shared" ref="E188:E244" si="5">C188*D188</f>
        <v>0</v>
      </c>
    </row>
    <row r="189" spans="1:5" x14ac:dyDescent="0.25">
      <c r="A189" s="34">
        <v>205</v>
      </c>
      <c r="B189" s="9" t="s">
        <v>84</v>
      </c>
      <c r="C189" s="12">
        <v>0</v>
      </c>
      <c r="D189" s="35">
        <v>70</v>
      </c>
      <c r="E189" s="40">
        <f t="shared" si="5"/>
        <v>0</v>
      </c>
    </row>
    <row r="190" spans="1:5" x14ac:dyDescent="0.25">
      <c r="A190" s="34">
        <v>206</v>
      </c>
      <c r="B190" s="9" t="s">
        <v>83</v>
      </c>
      <c r="C190" s="12">
        <v>0</v>
      </c>
      <c r="D190" s="35">
        <v>100</v>
      </c>
      <c r="E190" s="40">
        <f t="shared" si="5"/>
        <v>0</v>
      </c>
    </row>
    <row r="191" spans="1:5" x14ac:dyDescent="0.25">
      <c r="A191" s="34">
        <v>208</v>
      </c>
      <c r="B191" s="9" t="s">
        <v>82</v>
      </c>
      <c r="C191" s="12">
        <v>0</v>
      </c>
      <c r="D191" s="35">
        <v>93</v>
      </c>
      <c r="E191" s="40">
        <f t="shared" si="5"/>
        <v>0</v>
      </c>
    </row>
    <row r="192" spans="1:5" x14ac:dyDescent="0.25">
      <c r="A192" s="34">
        <v>209</v>
      </c>
      <c r="B192" s="9" t="s">
        <v>81</v>
      </c>
      <c r="C192" s="12">
        <v>0</v>
      </c>
      <c r="D192" s="35">
        <v>75</v>
      </c>
      <c r="E192" s="40">
        <f t="shared" si="5"/>
        <v>0</v>
      </c>
    </row>
    <row r="193" spans="1:5" x14ac:dyDescent="0.25">
      <c r="A193" s="34">
        <v>210</v>
      </c>
      <c r="B193" s="9" t="s">
        <v>80</v>
      </c>
      <c r="C193" s="12">
        <v>0</v>
      </c>
      <c r="D193" s="35">
        <v>65</v>
      </c>
      <c r="E193" s="40">
        <f t="shared" si="5"/>
        <v>0</v>
      </c>
    </row>
    <row r="194" spans="1:5" x14ac:dyDescent="0.25">
      <c r="A194" s="34">
        <v>211</v>
      </c>
      <c r="B194" s="9" t="s">
        <v>279</v>
      </c>
      <c r="C194" s="12">
        <v>0</v>
      </c>
      <c r="D194" s="35">
        <v>36</v>
      </c>
      <c r="E194" s="40">
        <f t="shared" si="5"/>
        <v>0</v>
      </c>
    </row>
    <row r="195" spans="1:5" x14ac:dyDescent="0.25">
      <c r="A195" s="34">
        <v>212</v>
      </c>
      <c r="B195" s="9" t="s">
        <v>97</v>
      </c>
      <c r="C195" s="12">
        <v>0</v>
      </c>
      <c r="D195" s="35">
        <v>80</v>
      </c>
      <c r="E195" s="40">
        <f t="shared" si="5"/>
        <v>0</v>
      </c>
    </row>
    <row r="196" spans="1:5" x14ac:dyDescent="0.25">
      <c r="A196" s="34">
        <v>213</v>
      </c>
      <c r="B196" s="9" t="s">
        <v>78</v>
      </c>
      <c r="C196" s="12">
        <v>0</v>
      </c>
      <c r="D196" s="35">
        <v>58</v>
      </c>
      <c r="E196" s="40">
        <f t="shared" si="5"/>
        <v>0</v>
      </c>
    </row>
    <row r="197" spans="1:5" x14ac:dyDescent="0.25">
      <c r="A197" s="34">
        <v>215</v>
      </c>
      <c r="B197" s="9" t="s">
        <v>76</v>
      </c>
      <c r="C197" s="12">
        <v>0</v>
      </c>
      <c r="D197" s="35">
        <v>36</v>
      </c>
      <c r="E197" s="40">
        <f t="shared" si="5"/>
        <v>0</v>
      </c>
    </row>
    <row r="198" spans="1:5" x14ac:dyDescent="0.25">
      <c r="A198" s="34">
        <v>216</v>
      </c>
      <c r="B198" s="9" t="s">
        <v>19</v>
      </c>
      <c r="C198" s="12">
        <v>0</v>
      </c>
      <c r="D198" s="35">
        <v>60</v>
      </c>
      <c r="E198" s="40">
        <f t="shared" si="5"/>
        <v>0</v>
      </c>
    </row>
    <row r="199" spans="1:5" ht="17.25" customHeight="1" x14ac:dyDescent="0.25">
      <c r="A199" s="34">
        <v>218</v>
      </c>
      <c r="B199" s="9" t="s">
        <v>74</v>
      </c>
      <c r="C199" s="12">
        <v>0</v>
      </c>
      <c r="D199" s="35">
        <v>40</v>
      </c>
      <c r="E199" s="40">
        <f t="shared" si="5"/>
        <v>0</v>
      </c>
    </row>
    <row r="200" spans="1:5" ht="17.25" customHeight="1" x14ac:dyDescent="0.25">
      <c r="A200" s="34">
        <v>220</v>
      </c>
      <c r="B200" s="9" t="s">
        <v>71</v>
      </c>
      <c r="C200" s="12">
        <v>0</v>
      </c>
      <c r="D200" s="35">
        <v>30</v>
      </c>
      <c r="E200" s="40">
        <f t="shared" si="5"/>
        <v>0</v>
      </c>
    </row>
    <row r="201" spans="1:5" ht="17.25" customHeight="1" x14ac:dyDescent="0.25">
      <c r="A201" s="34">
        <v>221</v>
      </c>
      <c r="B201" s="9" t="s">
        <v>72</v>
      </c>
      <c r="C201" s="12">
        <v>0</v>
      </c>
      <c r="D201" s="35">
        <v>370</v>
      </c>
      <c r="E201" s="40">
        <f t="shared" si="5"/>
        <v>0</v>
      </c>
    </row>
    <row r="202" spans="1:5" ht="17.25" customHeight="1" x14ac:dyDescent="0.25">
      <c r="A202" s="34">
        <v>222</v>
      </c>
      <c r="B202" s="9" t="s">
        <v>70</v>
      </c>
      <c r="C202" s="12">
        <v>0</v>
      </c>
      <c r="D202" s="35">
        <v>280</v>
      </c>
      <c r="E202" s="40">
        <v>1.8160000000000001</v>
      </c>
    </row>
    <row r="203" spans="1:5" ht="17.25" customHeight="1" x14ac:dyDescent="0.25">
      <c r="A203" s="34">
        <v>223</v>
      </c>
      <c r="B203" s="9" t="s">
        <v>69</v>
      </c>
      <c r="C203" s="12">
        <v>0</v>
      </c>
      <c r="D203" s="35">
        <v>475</v>
      </c>
      <c r="E203" s="40">
        <f t="shared" si="5"/>
        <v>0</v>
      </c>
    </row>
    <row r="204" spans="1:5" ht="17.25" customHeight="1" x14ac:dyDescent="0.25">
      <c r="A204" s="34">
        <v>224</v>
      </c>
      <c r="B204" s="9" t="s">
        <v>332</v>
      </c>
      <c r="C204" s="12">
        <v>0</v>
      </c>
      <c r="D204" s="35">
        <v>245</v>
      </c>
      <c r="E204" s="40">
        <f t="shared" si="5"/>
        <v>0</v>
      </c>
    </row>
    <row r="205" spans="1:5" ht="17.25" customHeight="1" x14ac:dyDescent="0.25">
      <c r="A205" s="34">
        <v>225</v>
      </c>
      <c r="B205" s="9" t="s">
        <v>67</v>
      </c>
      <c r="C205" s="12">
        <v>0</v>
      </c>
      <c r="D205" s="35">
        <v>21</v>
      </c>
      <c r="E205" s="40">
        <f t="shared" si="5"/>
        <v>0</v>
      </c>
    </row>
    <row r="206" spans="1:5" ht="17.25" customHeight="1" x14ac:dyDescent="0.25">
      <c r="A206" s="34">
        <v>226</v>
      </c>
      <c r="B206" s="9" t="s">
        <v>66</v>
      </c>
      <c r="C206" s="12">
        <v>0</v>
      </c>
      <c r="D206" s="35">
        <v>96</v>
      </c>
      <c r="E206" s="40">
        <f t="shared" si="5"/>
        <v>0</v>
      </c>
    </row>
    <row r="207" spans="1:5" ht="17.25" customHeight="1" x14ac:dyDescent="0.25">
      <c r="A207" s="34">
        <v>227</v>
      </c>
      <c r="B207" s="9" t="s">
        <v>65</v>
      </c>
      <c r="C207" s="12">
        <v>0</v>
      </c>
      <c r="D207" s="35">
        <v>40</v>
      </c>
      <c r="E207" s="40">
        <f t="shared" si="5"/>
        <v>0</v>
      </c>
    </row>
    <row r="208" spans="1:5" ht="17.25" customHeight="1" x14ac:dyDescent="0.25">
      <c r="A208" s="34">
        <v>228</v>
      </c>
      <c r="B208" s="9" t="s">
        <v>64</v>
      </c>
      <c r="C208" s="12">
        <v>0</v>
      </c>
      <c r="D208" s="35">
        <v>60</v>
      </c>
      <c r="E208" s="40">
        <f t="shared" si="5"/>
        <v>0</v>
      </c>
    </row>
    <row r="209" spans="1:5" ht="17.25" customHeight="1" x14ac:dyDescent="0.25">
      <c r="A209" s="34">
        <v>229</v>
      </c>
      <c r="B209" s="9" t="s">
        <v>63</v>
      </c>
      <c r="C209" s="12">
        <v>0</v>
      </c>
      <c r="D209" s="35">
        <v>315</v>
      </c>
      <c r="E209" s="40">
        <f t="shared" si="5"/>
        <v>0</v>
      </c>
    </row>
    <row r="210" spans="1:5" ht="17.25" customHeight="1" x14ac:dyDescent="0.25">
      <c r="A210" s="34">
        <v>231</v>
      </c>
      <c r="B210" s="9" t="s">
        <v>62</v>
      </c>
      <c r="C210" s="12">
        <v>0</v>
      </c>
      <c r="D210" s="35">
        <v>18</v>
      </c>
      <c r="E210" s="40">
        <f t="shared" si="5"/>
        <v>0</v>
      </c>
    </row>
    <row r="211" spans="1:5" ht="17.25" customHeight="1" x14ac:dyDescent="0.25">
      <c r="A211" s="34">
        <v>233</v>
      </c>
      <c r="B211" s="9" t="s">
        <v>60</v>
      </c>
      <c r="C211" s="12">
        <v>0</v>
      </c>
      <c r="D211" s="35">
        <v>177</v>
      </c>
      <c r="E211" s="40">
        <f t="shared" si="5"/>
        <v>0</v>
      </c>
    </row>
    <row r="212" spans="1:5" ht="17.25" customHeight="1" x14ac:dyDescent="0.25">
      <c r="A212" s="34">
        <v>234</v>
      </c>
      <c r="B212" s="9" t="s">
        <v>59</v>
      </c>
      <c r="C212" s="12">
        <v>0</v>
      </c>
      <c r="D212" s="35">
        <v>64</v>
      </c>
      <c r="E212" s="40">
        <f t="shared" si="5"/>
        <v>0</v>
      </c>
    </row>
    <row r="213" spans="1:5" ht="17.25" customHeight="1" x14ac:dyDescent="0.25">
      <c r="A213" s="34">
        <v>235</v>
      </c>
      <c r="B213" s="9" t="s">
        <v>58</v>
      </c>
      <c r="C213" s="12">
        <v>0</v>
      </c>
      <c r="D213" s="35">
        <v>130</v>
      </c>
      <c r="E213" s="40">
        <f t="shared" si="5"/>
        <v>0</v>
      </c>
    </row>
    <row r="214" spans="1:5" ht="17.25" customHeight="1" x14ac:dyDescent="0.25">
      <c r="A214" s="34">
        <v>236</v>
      </c>
      <c r="B214" s="9" t="s">
        <v>57</v>
      </c>
      <c r="C214" s="12">
        <v>0</v>
      </c>
      <c r="D214" s="35">
        <v>36</v>
      </c>
      <c r="E214" s="40">
        <f t="shared" si="5"/>
        <v>0</v>
      </c>
    </row>
    <row r="215" spans="1:5" ht="17.25" customHeight="1" x14ac:dyDescent="0.25">
      <c r="A215" s="34">
        <v>237</v>
      </c>
      <c r="B215" s="9" t="s">
        <v>56</v>
      </c>
      <c r="C215" s="14">
        <v>0</v>
      </c>
      <c r="D215" s="35">
        <v>177</v>
      </c>
      <c r="E215" s="40">
        <f t="shared" si="5"/>
        <v>0</v>
      </c>
    </row>
    <row r="216" spans="1:5" ht="17.25" customHeight="1" x14ac:dyDescent="0.25">
      <c r="A216" s="34">
        <v>238</v>
      </c>
      <c r="B216" s="9" t="s">
        <v>50</v>
      </c>
      <c r="C216" s="12">
        <v>0</v>
      </c>
      <c r="D216" s="35">
        <v>160</v>
      </c>
      <c r="E216" s="40">
        <f t="shared" si="5"/>
        <v>0</v>
      </c>
    </row>
    <row r="217" spans="1:5" ht="17.25" customHeight="1" x14ac:dyDescent="0.25">
      <c r="A217" s="34">
        <v>239</v>
      </c>
      <c r="B217" s="9" t="s">
        <v>49</v>
      </c>
      <c r="C217" s="12">
        <v>0</v>
      </c>
      <c r="D217" s="35">
        <v>76</v>
      </c>
      <c r="E217" s="40">
        <f t="shared" si="5"/>
        <v>0</v>
      </c>
    </row>
    <row r="218" spans="1:5" ht="17.25" customHeight="1" x14ac:dyDescent="0.25">
      <c r="A218" s="34">
        <v>240</v>
      </c>
      <c r="B218" s="9" t="s">
        <v>335</v>
      </c>
      <c r="C218" s="12">
        <v>0</v>
      </c>
      <c r="D218" s="35">
        <v>78</v>
      </c>
      <c r="E218" s="40">
        <f t="shared" si="5"/>
        <v>0</v>
      </c>
    </row>
    <row r="219" spans="1:5" ht="17.25" customHeight="1" x14ac:dyDescent="0.25">
      <c r="A219" s="34">
        <v>241</v>
      </c>
      <c r="B219" s="9" t="s">
        <v>47</v>
      </c>
      <c r="C219" s="12">
        <v>0</v>
      </c>
      <c r="D219" s="35">
        <v>62</v>
      </c>
      <c r="E219" s="40">
        <f t="shared" si="5"/>
        <v>0</v>
      </c>
    </row>
    <row r="220" spans="1:5" ht="17.25" customHeight="1" x14ac:dyDescent="0.25">
      <c r="A220" s="34">
        <v>242</v>
      </c>
      <c r="B220" s="9" t="s">
        <v>46</v>
      </c>
      <c r="C220" s="12">
        <v>0</v>
      </c>
      <c r="D220" s="35">
        <v>26</v>
      </c>
      <c r="E220" s="40">
        <f t="shared" si="5"/>
        <v>0</v>
      </c>
    </row>
    <row r="221" spans="1:5" ht="17.25" customHeight="1" x14ac:dyDescent="0.25">
      <c r="A221" s="34">
        <v>244</v>
      </c>
      <c r="B221" s="9" t="s">
        <v>44</v>
      </c>
      <c r="C221" s="12">
        <v>0</v>
      </c>
      <c r="D221" s="35">
        <v>98</v>
      </c>
      <c r="E221" s="40">
        <f t="shared" si="5"/>
        <v>0</v>
      </c>
    </row>
    <row r="222" spans="1:5" ht="17.25" customHeight="1" x14ac:dyDescent="0.25">
      <c r="A222" s="34">
        <v>245</v>
      </c>
      <c r="B222" s="9" t="s">
        <v>43</v>
      </c>
      <c r="C222" s="12">
        <v>0</v>
      </c>
      <c r="D222" s="35">
        <v>125</v>
      </c>
      <c r="E222" s="40">
        <f t="shared" si="5"/>
        <v>0</v>
      </c>
    </row>
    <row r="223" spans="1:5" ht="15.75" thickBot="1" x14ac:dyDescent="0.3">
      <c r="A223" s="32"/>
      <c r="B223" s="22" t="s">
        <v>17</v>
      </c>
      <c r="C223" s="23">
        <f>SUM(C183:C222)</f>
        <v>0</v>
      </c>
      <c r="D223" s="38"/>
      <c r="E223" s="37">
        <f>SUM(E183:E222)</f>
        <v>1.8160000000000001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246</v>
      </c>
      <c r="B225" s="9" t="s">
        <v>26</v>
      </c>
      <c r="C225" s="12">
        <v>0</v>
      </c>
      <c r="D225" s="35">
        <v>46</v>
      </c>
      <c r="E225" s="40">
        <f t="shared" si="5"/>
        <v>0</v>
      </c>
    </row>
    <row r="226" spans="1:5" ht="17.25" customHeight="1" x14ac:dyDescent="0.25">
      <c r="A226" s="34">
        <v>247</v>
      </c>
      <c r="B226" s="9" t="s">
        <v>42</v>
      </c>
      <c r="C226" s="12">
        <v>0</v>
      </c>
      <c r="D226" s="35">
        <v>20</v>
      </c>
      <c r="E226" s="40">
        <f t="shared" si="5"/>
        <v>0</v>
      </c>
    </row>
    <row r="227" spans="1:5" ht="17.25" customHeight="1" x14ac:dyDescent="0.25">
      <c r="A227" s="34">
        <v>248</v>
      </c>
      <c r="B227" s="9" t="s">
        <v>30</v>
      </c>
      <c r="C227" s="12">
        <v>0</v>
      </c>
      <c r="D227" s="35">
        <v>360</v>
      </c>
      <c r="E227" s="40">
        <f t="shared" si="5"/>
        <v>0</v>
      </c>
    </row>
    <row r="228" spans="1:5" ht="17.25" customHeight="1" x14ac:dyDescent="0.25">
      <c r="A228" s="34">
        <v>249</v>
      </c>
      <c r="B228" s="9" t="s">
        <v>29</v>
      </c>
      <c r="C228" s="12">
        <v>0</v>
      </c>
      <c r="D228" s="35">
        <v>184</v>
      </c>
      <c r="E228" s="40">
        <f t="shared" si="5"/>
        <v>0</v>
      </c>
    </row>
    <row r="229" spans="1:5" ht="17.25" customHeight="1" x14ac:dyDescent="0.25">
      <c r="A229" s="34">
        <v>250</v>
      </c>
      <c r="B229" s="9" t="s">
        <v>333</v>
      </c>
      <c r="C229" s="12">
        <v>2.04</v>
      </c>
      <c r="D229" s="35">
        <v>195</v>
      </c>
      <c r="E229" s="40">
        <f t="shared" si="5"/>
        <v>397.8</v>
      </c>
    </row>
    <row r="230" spans="1:5" ht="17.25" customHeight="1" x14ac:dyDescent="0.25">
      <c r="A230" s="34">
        <v>251</v>
      </c>
      <c r="B230" s="9" t="s">
        <v>98</v>
      </c>
      <c r="C230" s="12">
        <v>0</v>
      </c>
      <c r="D230" s="35">
        <v>50</v>
      </c>
      <c r="E230" s="40">
        <f t="shared" si="5"/>
        <v>0</v>
      </c>
    </row>
    <row r="231" spans="1:5" ht="17.25" customHeight="1" x14ac:dyDescent="0.25">
      <c r="A231" s="34">
        <v>252</v>
      </c>
      <c r="B231" s="9" t="s">
        <v>99</v>
      </c>
      <c r="C231" s="12">
        <v>0</v>
      </c>
      <c r="D231" s="35">
        <v>45</v>
      </c>
      <c r="E231" s="40">
        <f t="shared" si="5"/>
        <v>0</v>
      </c>
    </row>
    <row r="232" spans="1:5" ht="17.25" customHeight="1" x14ac:dyDescent="0.25">
      <c r="A232" s="34">
        <v>253</v>
      </c>
      <c r="B232" s="9" t="s">
        <v>95</v>
      </c>
      <c r="C232" s="12">
        <v>0</v>
      </c>
      <c r="D232" s="35">
        <v>350</v>
      </c>
      <c r="E232" s="40">
        <f t="shared" si="5"/>
        <v>0</v>
      </c>
    </row>
    <row r="233" spans="1:5" s="6" customFormat="1" ht="17.25" customHeight="1" x14ac:dyDescent="0.25">
      <c r="A233" s="34">
        <v>254</v>
      </c>
      <c r="B233" s="10" t="s">
        <v>27</v>
      </c>
      <c r="C233" s="14">
        <v>0</v>
      </c>
      <c r="D233" s="39">
        <v>70</v>
      </c>
      <c r="E233" s="40">
        <f t="shared" si="5"/>
        <v>0</v>
      </c>
    </row>
    <row r="234" spans="1:5" s="6" customFormat="1" ht="17.25" customHeight="1" x14ac:dyDescent="0.25">
      <c r="A234" s="34">
        <v>255</v>
      </c>
      <c r="B234" s="10" t="s">
        <v>331</v>
      </c>
      <c r="C234" s="14">
        <v>0</v>
      </c>
      <c r="D234" s="39">
        <v>132</v>
      </c>
      <c r="E234" s="40">
        <f t="shared" si="5"/>
        <v>0</v>
      </c>
    </row>
    <row r="235" spans="1:5" ht="17.25" customHeight="1" x14ac:dyDescent="0.25">
      <c r="A235" s="34">
        <v>256</v>
      </c>
      <c r="B235" s="9" t="s">
        <v>25</v>
      </c>
      <c r="C235" s="12">
        <v>0</v>
      </c>
      <c r="D235" s="35">
        <v>120</v>
      </c>
      <c r="E235" s="40">
        <f t="shared" si="5"/>
        <v>0</v>
      </c>
    </row>
    <row r="236" spans="1:5" x14ac:dyDescent="0.25">
      <c r="A236" s="34">
        <v>257</v>
      </c>
      <c r="B236" s="9" t="s">
        <v>24</v>
      </c>
      <c r="C236" s="12">
        <v>0</v>
      </c>
      <c r="D236" s="35">
        <v>160</v>
      </c>
      <c r="E236" s="40">
        <f t="shared" si="5"/>
        <v>0</v>
      </c>
    </row>
    <row r="237" spans="1:5" x14ac:dyDescent="0.25">
      <c r="A237" s="34">
        <v>258</v>
      </c>
      <c r="B237" s="9" t="s">
        <v>185</v>
      </c>
      <c r="C237" s="12">
        <v>0</v>
      </c>
      <c r="D237" s="35">
        <v>10</v>
      </c>
      <c r="E237" s="40">
        <f t="shared" si="5"/>
        <v>0</v>
      </c>
    </row>
    <row r="238" spans="1:5" x14ac:dyDescent="0.25">
      <c r="A238" s="34">
        <v>259</v>
      </c>
      <c r="B238" s="9" t="s">
        <v>186</v>
      </c>
      <c r="C238" s="12">
        <v>0</v>
      </c>
      <c r="D238" s="35">
        <v>74</v>
      </c>
      <c r="E238" s="40">
        <f t="shared" si="5"/>
        <v>0</v>
      </c>
    </row>
    <row r="239" spans="1:5" x14ac:dyDescent="0.25">
      <c r="A239" s="34">
        <v>260</v>
      </c>
      <c r="B239" s="9" t="s">
        <v>187</v>
      </c>
      <c r="C239" s="12">
        <v>0</v>
      </c>
      <c r="D239" s="35">
        <v>350</v>
      </c>
      <c r="E239" s="40">
        <f t="shared" si="5"/>
        <v>0</v>
      </c>
    </row>
    <row r="240" spans="1:5" x14ac:dyDescent="0.25">
      <c r="A240" s="34">
        <v>261</v>
      </c>
      <c r="B240" s="9" t="s">
        <v>188</v>
      </c>
      <c r="C240" s="12">
        <v>0</v>
      </c>
      <c r="D240" s="35">
        <v>170</v>
      </c>
      <c r="E240" s="40">
        <f t="shared" si="5"/>
        <v>0</v>
      </c>
    </row>
    <row r="241" spans="1:5" x14ac:dyDescent="0.25">
      <c r="A241" s="34">
        <v>262</v>
      </c>
      <c r="B241" s="9" t="s">
        <v>189</v>
      </c>
      <c r="C241" s="12">
        <v>0</v>
      </c>
      <c r="D241" s="35">
        <v>745</v>
      </c>
      <c r="E241" s="40">
        <f t="shared" si="5"/>
        <v>0</v>
      </c>
    </row>
    <row r="242" spans="1:5" x14ac:dyDescent="0.25">
      <c r="A242" s="34">
        <v>263</v>
      </c>
      <c r="B242" s="9" t="s">
        <v>190</v>
      </c>
      <c r="C242" s="12">
        <v>0</v>
      </c>
      <c r="D242" s="35">
        <v>168</v>
      </c>
      <c r="E242" s="40">
        <f t="shared" si="5"/>
        <v>0</v>
      </c>
    </row>
    <row r="243" spans="1:5" x14ac:dyDescent="0.25">
      <c r="A243" s="34">
        <v>264</v>
      </c>
      <c r="B243" s="9" t="s">
        <v>191</v>
      </c>
      <c r="C243" s="12">
        <v>0</v>
      </c>
      <c r="D243" s="35">
        <v>555</v>
      </c>
      <c r="E243" s="40">
        <f t="shared" si="5"/>
        <v>0</v>
      </c>
    </row>
    <row r="244" spans="1:5" x14ac:dyDescent="0.25">
      <c r="A244" s="34">
        <v>265</v>
      </c>
      <c r="B244" s="9" t="s">
        <v>192</v>
      </c>
      <c r="C244" s="41">
        <v>0</v>
      </c>
      <c r="D244" s="35">
        <v>587</v>
      </c>
      <c r="E244" s="40">
        <f t="shared" si="5"/>
        <v>0</v>
      </c>
    </row>
    <row r="245" spans="1:5" x14ac:dyDescent="0.25">
      <c r="A245" s="34">
        <v>266</v>
      </c>
      <c r="B245" s="9" t="s">
        <v>193</v>
      </c>
      <c r="C245" s="12">
        <v>0</v>
      </c>
      <c r="D245" s="35">
        <v>341</v>
      </c>
      <c r="E245" s="40">
        <f t="shared" ref="E245:E307" si="6">C245*D245</f>
        <v>0</v>
      </c>
    </row>
    <row r="246" spans="1:5" x14ac:dyDescent="0.25">
      <c r="A246" s="34">
        <v>267</v>
      </c>
      <c r="B246" s="9" t="s">
        <v>194</v>
      </c>
      <c r="C246" s="12">
        <v>0</v>
      </c>
      <c r="D246" s="35">
        <v>659</v>
      </c>
      <c r="E246" s="40">
        <f t="shared" si="6"/>
        <v>0</v>
      </c>
    </row>
    <row r="247" spans="1:5" x14ac:dyDescent="0.25">
      <c r="A247" s="34">
        <v>268</v>
      </c>
      <c r="B247" s="9" t="s">
        <v>195</v>
      </c>
      <c r="C247" s="12">
        <v>0</v>
      </c>
      <c r="D247" s="35">
        <v>689</v>
      </c>
      <c r="E247" s="40">
        <f t="shared" si="6"/>
        <v>0</v>
      </c>
    </row>
    <row r="248" spans="1:5" x14ac:dyDescent="0.25">
      <c r="A248" s="34">
        <v>269</v>
      </c>
      <c r="B248" s="9" t="s">
        <v>126</v>
      </c>
      <c r="C248" s="12">
        <v>0</v>
      </c>
      <c r="D248" s="35">
        <v>810</v>
      </c>
      <c r="E248" s="40">
        <f t="shared" si="6"/>
        <v>0</v>
      </c>
    </row>
    <row r="249" spans="1:5" x14ac:dyDescent="0.25">
      <c r="A249" s="34">
        <v>270</v>
      </c>
      <c r="B249" s="9" t="s">
        <v>125</v>
      </c>
      <c r="C249" s="12">
        <v>0</v>
      </c>
      <c r="D249" s="35">
        <v>741</v>
      </c>
      <c r="E249" s="40">
        <f t="shared" si="6"/>
        <v>0</v>
      </c>
    </row>
    <row r="250" spans="1:5" x14ac:dyDescent="0.25">
      <c r="A250" s="34">
        <v>271</v>
      </c>
      <c r="B250" s="9" t="s">
        <v>124</v>
      </c>
      <c r="C250" s="12">
        <v>0</v>
      </c>
      <c r="D250" s="35">
        <v>152</v>
      </c>
      <c r="E250" s="40">
        <f t="shared" si="6"/>
        <v>0</v>
      </c>
    </row>
    <row r="251" spans="1:5" x14ac:dyDescent="0.25">
      <c r="A251" s="34">
        <v>272</v>
      </c>
      <c r="B251" s="9" t="s">
        <v>123</v>
      </c>
      <c r="C251" s="12">
        <v>0</v>
      </c>
      <c r="D251" s="35">
        <v>145</v>
      </c>
      <c r="E251" s="40">
        <f t="shared" si="6"/>
        <v>0</v>
      </c>
    </row>
    <row r="252" spans="1:5" x14ac:dyDescent="0.25">
      <c r="A252" s="34">
        <v>273</v>
      </c>
      <c r="B252" s="9" t="s">
        <v>122</v>
      </c>
      <c r="C252" s="12">
        <v>0</v>
      </c>
      <c r="D252" s="35">
        <v>280</v>
      </c>
      <c r="E252" s="40">
        <f t="shared" si="6"/>
        <v>0</v>
      </c>
    </row>
    <row r="253" spans="1:5" x14ac:dyDescent="0.25">
      <c r="A253" s="34">
        <v>274</v>
      </c>
      <c r="B253" s="9" t="s">
        <v>121</v>
      </c>
      <c r="C253" s="12">
        <v>0</v>
      </c>
      <c r="D253" s="35">
        <v>644</v>
      </c>
      <c r="E253" s="40">
        <f t="shared" si="6"/>
        <v>0</v>
      </c>
    </row>
    <row r="254" spans="1:5" x14ac:dyDescent="0.25">
      <c r="A254" s="34">
        <v>275</v>
      </c>
      <c r="B254" s="9" t="s">
        <v>120</v>
      </c>
      <c r="C254" s="12">
        <v>0</v>
      </c>
      <c r="D254" s="35">
        <v>435</v>
      </c>
      <c r="E254" s="40">
        <f t="shared" si="6"/>
        <v>0</v>
      </c>
    </row>
    <row r="255" spans="1:5" x14ac:dyDescent="0.25">
      <c r="A255" s="34">
        <v>276</v>
      </c>
      <c r="B255" s="9" t="s">
        <v>119</v>
      </c>
      <c r="C255" s="12">
        <v>0</v>
      </c>
      <c r="D255" s="35">
        <v>95</v>
      </c>
      <c r="E255" s="40">
        <f t="shared" si="6"/>
        <v>0</v>
      </c>
    </row>
    <row r="256" spans="1:5" x14ac:dyDescent="0.25">
      <c r="A256" s="34">
        <v>277</v>
      </c>
      <c r="B256" s="9" t="s">
        <v>286</v>
      </c>
      <c r="C256" s="12">
        <v>0</v>
      </c>
      <c r="D256" s="35">
        <v>28</v>
      </c>
      <c r="E256" s="40">
        <f t="shared" si="6"/>
        <v>0</v>
      </c>
    </row>
    <row r="257" spans="1:5" x14ac:dyDescent="0.25">
      <c r="A257" s="34">
        <v>278</v>
      </c>
      <c r="B257" s="9" t="s">
        <v>118</v>
      </c>
      <c r="C257" s="12">
        <v>0</v>
      </c>
      <c r="D257" s="35">
        <v>442</v>
      </c>
      <c r="E257" s="40">
        <f t="shared" si="6"/>
        <v>0</v>
      </c>
    </row>
    <row r="258" spans="1:5" x14ac:dyDescent="0.25">
      <c r="A258" s="34">
        <v>279</v>
      </c>
      <c r="B258" s="9" t="s">
        <v>116</v>
      </c>
      <c r="C258" s="12">
        <v>0</v>
      </c>
      <c r="D258" s="35">
        <v>164</v>
      </c>
      <c r="E258" s="40">
        <f t="shared" si="6"/>
        <v>0</v>
      </c>
    </row>
    <row r="259" spans="1:5" x14ac:dyDescent="0.25">
      <c r="A259" s="34">
        <v>280</v>
      </c>
      <c r="B259" s="9" t="s">
        <v>115</v>
      </c>
      <c r="C259" s="12">
        <v>0</v>
      </c>
      <c r="D259" s="35">
        <v>600</v>
      </c>
      <c r="E259" s="40">
        <f t="shared" si="6"/>
        <v>0</v>
      </c>
    </row>
    <row r="260" spans="1:5" x14ac:dyDescent="0.25">
      <c r="A260" s="34">
        <v>281</v>
      </c>
      <c r="B260" s="9" t="s">
        <v>114</v>
      </c>
      <c r="C260" s="12">
        <v>0</v>
      </c>
      <c r="D260" s="35">
        <v>900</v>
      </c>
      <c r="E260" s="40">
        <f t="shared" si="6"/>
        <v>0</v>
      </c>
    </row>
    <row r="261" spans="1:5" x14ac:dyDescent="0.25">
      <c r="A261" s="34">
        <v>282</v>
      </c>
      <c r="B261" s="9" t="s">
        <v>113</v>
      </c>
      <c r="C261" s="12">
        <v>0</v>
      </c>
      <c r="D261" s="35">
        <v>400</v>
      </c>
      <c r="E261" s="40">
        <f t="shared" si="6"/>
        <v>0</v>
      </c>
    </row>
    <row r="262" spans="1:5" x14ac:dyDescent="0.25">
      <c r="A262" s="34">
        <v>283</v>
      </c>
      <c r="B262" s="9" t="s">
        <v>112</v>
      </c>
      <c r="C262" s="12">
        <v>0</v>
      </c>
      <c r="D262" s="35">
        <v>66</v>
      </c>
      <c r="E262" s="40">
        <f t="shared" si="6"/>
        <v>0</v>
      </c>
    </row>
    <row r="263" spans="1:5" x14ac:dyDescent="0.25">
      <c r="A263" s="34">
        <v>284</v>
      </c>
      <c r="B263" s="9" t="s">
        <v>111</v>
      </c>
      <c r="C263" s="12">
        <v>0</v>
      </c>
      <c r="D263" s="35">
        <v>55</v>
      </c>
      <c r="E263" s="40">
        <f t="shared" si="6"/>
        <v>0</v>
      </c>
    </row>
    <row r="264" spans="1:5" x14ac:dyDescent="0.25">
      <c r="A264" s="34">
        <v>285</v>
      </c>
      <c r="B264" s="9" t="s">
        <v>110</v>
      </c>
      <c r="C264" s="12">
        <v>0</v>
      </c>
      <c r="D264" s="35">
        <v>68</v>
      </c>
      <c r="E264" s="40">
        <f t="shared" si="6"/>
        <v>0</v>
      </c>
    </row>
    <row r="265" spans="1:5" x14ac:dyDescent="0.25">
      <c r="A265" s="34">
        <v>286</v>
      </c>
      <c r="B265" s="9" t="s">
        <v>276</v>
      </c>
      <c r="C265" s="12">
        <v>0</v>
      </c>
      <c r="D265" s="35">
        <v>80</v>
      </c>
      <c r="E265" s="40">
        <f t="shared" si="6"/>
        <v>0</v>
      </c>
    </row>
    <row r="266" spans="1:5" x14ac:dyDescent="0.25">
      <c r="A266" s="34">
        <v>287</v>
      </c>
      <c r="B266" s="9" t="s">
        <v>277</v>
      </c>
      <c r="C266" s="12">
        <v>0</v>
      </c>
      <c r="D266" s="35">
        <v>46</v>
      </c>
      <c r="E266" s="40">
        <f t="shared" si="6"/>
        <v>0</v>
      </c>
    </row>
    <row r="267" spans="1:5" ht="15.75" thickBot="1" x14ac:dyDescent="0.3">
      <c r="A267" s="32"/>
      <c r="B267" s="22" t="s">
        <v>17</v>
      </c>
      <c r="C267" s="23">
        <f>SUM(C225:C266)</f>
        <v>2.04</v>
      </c>
      <c r="D267" s="38"/>
      <c r="E267" s="37">
        <f>SUM(E225:E266)</f>
        <v>397.8</v>
      </c>
    </row>
    <row r="268" spans="1:5" ht="31.5" customHeight="1" thickBot="1" x14ac:dyDescent="0.3">
      <c r="A268" s="33"/>
      <c r="B268" s="19" t="s">
        <v>1</v>
      </c>
      <c r="C268" s="20" t="s">
        <v>2</v>
      </c>
      <c r="D268" s="20" t="s">
        <v>3</v>
      </c>
      <c r="E268" s="21" t="s">
        <v>4</v>
      </c>
    </row>
    <row r="269" spans="1:5" x14ac:dyDescent="0.25">
      <c r="A269" s="34">
        <v>288</v>
      </c>
      <c r="B269" s="9" t="s">
        <v>278</v>
      </c>
      <c r="C269" s="12">
        <v>0</v>
      </c>
      <c r="D269" s="35">
        <v>110</v>
      </c>
      <c r="E269" s="40">
        <f t="shared" si="6"/>
        <v>0</v>
      </c>
    </row>
    <row r="270" spans="1:5" x14ac:dyDescent="0.25">
      <c r="A270" s="34">
        <v>289</v>
      </c>
      <c r="B270" s="9" t="s">
        <v>280</v>
      </c>
      <c r="C270" s="12">
        <v>0</v>
      </c>
      <c r="D270" s="35">
        <v>90</v>
      </c>
      <c r="E270" s="40">
        <f t="shared" si="6"/>
        <v>0</v>
      </c>
    </row>
    <row r="271" spans="1:5" x14ac:dyDescent="0.25">
      <c r="A271" s="34">
        <v>290</v>
      </c>
      <c r="B271" s="9" t="s">
        <v>282</v>
      </c>
      <c r="C271" s="12">
        <v>0</v>
      </c>
      <c r="D271" s="35">
        <v>980</v>
      </c>
      <c r="E271" s="40">
        <f t="shared" si="6"/>
        <v>0</v>
      </c>
    </row>
    <row r="272" spans="1:5" x14ac:dyDescent="0.25">
      <c r="A272" s="34">
        <v>291</v>
      </c>
      <c r="B272" s="9" t="s">
        <v>283</v>
      </c>
      <c r="C272" s="12">
        <v>0</v>
      </c>
      <c r="D272" s="35">
        <v>450</v>
      </c>
      <c r="E272" s="40">
        <f t="shared" si="6"/>
        <v>0</v>
      </c>
    </row>
    <row r="273" spans="1:5" x14ac:dyDescent="0.25">
      <c r="A273" s="34">
        <v>292</v>
      </c>
      <c r="B273" s="9" t="s">
        <v>284</v>
      </c>
      <c r="C273" s="12">
        <v>0</v>
      </c>
      <c r="D273" s="35">
        <v>85</v>
      </c>
      <c r="E273" s="40">
        <f t="shared" si="6"/>
        <v>0</v>
      </c>
    </row>
    <row r="274" spans="1:5" x14ac:dyDescent="0.25">
      <c r="A274" s="34">
        <v>293</v>
      </c>
      <c r="B274" s="9" t="s">
        <v>285</v>
      </c>
      <c r="C274" s="12">
        <v>0</v>
      </c>
      <c r="D274" s="35">
        <v>61</v>
      </c>
      <c r="E274" s="40">
        <f t="shared" si="6"/>
        <v>0</v>
      </c>
    </row>
    <row r="275" spans="1:5" x14ac:dyDescent="0.25">
      <c r="A275" s="34">
        <v>294</v>
      </c>
      <c r="B275" s="9" t="s">
        <v>287</v>
      </c>
      <c r="C275" s="12">
        <v>0</v>
      </c>
      <c r="D275" s="35">
        <v>79</v>
      </c>
      <c r="E275" s="40">
        <f t="shared" si="6"/>
        <v>0</v>
      </c>
    </row>
    <row r="276" spans="1:5" x14ac:dyDescent="0.25">
      <c r="A276" s="34">
        <v>295</v>
      </c>
      <c r="B276" s="9" t="s">
        <v>288</v>
      </c>
      <c r="C276" s="12">
        <v>0</v>
      </c>
      <c r="D276" s="35">
        <v>60</v>
      </c>
      <c r="E276" s="40">
        <f t="shared" si="6"/>
        <v>0</v>
      </c>
    </row>
    <row r="277" spans="1:5" x14ac:dyDescent="0.25">
      <c r="A277" s="34">
        <v>296</v>
      </c>
      <c r="B277" s="9" t="s">
        <v>330</v>
      </c>
      <c r="C277" s="12">
        <v>0</v>
      </c>
      <c r="D277" s="35">
        <v>110</v>
      </c>
      <c r="E277" s="40">
        <f t="shared" si="6"/>
        <v>0</v>
      </c>
    </row>
    <row r="278" spans="1:5" x14ac:dyDescent="0.25">
      <c r="A278" s="34">
        <v>297</v>
      </c>
      <c r="B278" s="9" t="s">
        <v>291</v>
      </c>
      <c r="C278" s="12">
        <v>0</v>
      </c>
      <c r="D278" s="35">
        <v>44</v>
      </c>
      <c r="E278" s="40">
        <f t="shared" si="6"/>
        <v>0</v>
      </c>
    </row>
    <row r="279" spans="1:5" x14ac:dyDescent="0.25">
      <c r="A279" s="34">
        <v>298</v>
      </c>
      <c r="B279" s="9" t="s">
        <v>292</v>
      </c>
      <c r="C279" s="12">
        <v>0</v>
      </c>
      <c r="D279" s="35">
        <v>400</v>
      </c>
      <c r="E279" s="40">
        <f t="shared" si="6"/>
        <v>0</v>
      </c>
    </row>
    <row r="280" spans="1:5" x14ac:dyDescent="0.25">
      <c r="A280" s="34">
        <v>299</v>
      </c>
      <c r="B280" s="9" t="s">
        <v>293</v>
      </c>
      <c r="C280" s="12">
        <v>0</v>
      </c>
      <c r="D280" s="35">
        <v>530</v>
      </c>
      <c r="E280" s="40">
        <f t="shared" si="6"/>
        <v>0</v>
      </c>
    </row>
    <row r="281" spans="1:5" x14ac:dyDescent="0.25">
      <c r="A281" s="34">
        <v>300</v>
      </c>
      <c r="B281" s="9" t="s">
        <v>294</v>
      </c>
      <c r="C281" s="12">
        <v>0</v>
      </c>
      <c r="D281" s="35">
        <v>565</v>
      </c>
      <c r="E281" s="40">
        <f t="shared" si="6"/>
        <v>0</v>
      </c>
    </row>
    <row r="282" spans="1:5" x14ac:dyDescent="0.25">
      <c r="A282" s="34">
        <v>301</v>
      </c>
      <c r="B282" s="9" t="s">
        <v>295</v>
      </c>
      <c r="C282" s="12">
        <v>0</v>
      </c>
      <c r="D282" s="35">
        <v>460</v>
      </c>
      <c r="E282" s="40">
        <f t="shared" si="6"/>
        <v>0</v>
      </c>
    </row>
    <row r="283" spans="1:5" x14ac:dyDescent="0.25">
      <c r="A283" s="34">
        <v>302</v>
      </c>
      <c r="B283" s="9" t="s">
        <v>296</v>
      </c>
      <c r="C283" s="12">
        <v>0</v>
      </c>
      <c r="D283" s="35">
        <v>490</v>
      </c>
      <c r="E283" s="40">
        <f t="shared" si="6"/>
        <v>0</v>
      </c>
    </row>
    <row r="284" spans="1:5" x14ac:dyDescent="0.25">
      <c r="A284" s="34">
        <v>303</v>
      </c>
      <c r="B284" s="9" t="s">
        <v>297</v>
      </c>
      <c r="C284" s="12">
        <v>0</v>
      </c>
      <c r="D284" s="35">
        <v>400</v>
      </c>
      <c r="E284" s="40">
        <f t="shared" si="6"/>
        <v>0</v>
      </c>
    </row>
    <row r="285" spans="1:5" x14ac:dyDescent="0.25">
      <c r="A285" s="34">
        <v>304</v>
      </c>
      <c r="B285" s="9" t="s">
        <v>298</v>
      </c>
      <c r="C285" s="12">
        <v>0</v>
      </c>
      <c r="D285" s="35">
        <v>390</v>
      </c>
      <c r="E285" s="40">
        <f t="shared" si="6"/>
        <v>0</v>
      </c>
    </row>
    <row r="286" spans="1:5" x14ac:dyDescent="0.25">
      <c r="A286" s="34">
        <v>305</v>
      </c>
      <c r="B286" s="9" t="s">
        <v>299</v>
      </c>
      <c r="C286" s="12">
        <v>0</v>
      </c>
      <c r="D286" s="35">
        <v>82</v>
      </c>
      <c r="E286" s="40">
        <f t="shared" si="6"/>
        <v>0</v>
      </c>
    </row>
    <row r="287" spans="1:5" x14ac:dyDescent="0.25">
      <c r="A287" s="34">
        <v>306</v>
      </c>
      <c r="B287" s="9" t="s">
        <v>300</v>
      </c>
      <c r="C287" s="12">
        <v>0</v>
      </c>
      <c r="D287" s="35">
        <v>212</v>
      </c>
      <c r="E287" s="40">
        <f t="shared" si="6"/>
        <v>0</v>
      </c>
    </row>
    <row r="288" spans="1:5" x14ac:dyDescent="0.25">
      <c r="A288" s="34">
        <v>307</v>
      </c>
      <c r="B288" s="9" t="s">
        <v>301</v>
      </c>
      <c r="C288" s="12">
        <v>0</v>
      </c>
      <c r="D288" s="35">
        <v>116</v>
      </c>
      <c r="E288" s="40">
        <f t="shared" si="6"/>
        <v>0</v>
      </c>
    </row>
    <row r="289" spans="1:5" x14ac:dyDescent="0.25">
      <c r="A289" s="34">
        <v>308</v>
      </c>
      <c r="B289" s="9" t="s">
        <v>302</v>
      </c>
      <c r="C289" s="12">
        <v>0</v>
      </c>
      <c r="D289" s="35">
        <v>210</v>
      </c>
      <c r="E289" s="40">
        <f t="shared" si="6"/>
        <v>0</v>
      </c>
    </row>
    <row r="290" spans="1:5" x14ac:dyDescent="0.25">
      <c r="A290" s="34">
        <v>309</v>
      </c>
      <c r="B290" s="9" t="s">
        <v>303</v>
      </c>
      <c r="C290" s="12">
        <v>0</v>
      </c>
      <c r="D290" s="35">
        <v>65</v>
      </c>
      <c r="E290" s="40">
        <f t="shared" ref="E290" si="7">C290*D290</f>
        <v>0</v>
      </c>
    </row>
    <row r="291" spans="1:5" x14ac:dyDescent="0.25">
      <c r="A291" s="34">
        <v>310</v>
      </c>
      <c r="B291" s="9" t="s">
        <v>304</v>
      </c>
      <c r="C291" s="12">
        <v>0</v>
      </c>
      <c r="D291" s="35">
        <v>110</v>
      </c>
      <c r="E291" s="40">
        <f t="shared" si="6"/>
        <v>0</v>
      </c>
    </row>
    <row r="292" spans="1:5" x14ac:dyDescent="0.25">
      <c r="A292" s="34">
        <v>312</v>
      </c>
      <c r="B292" s="9" t="s">
        <v>306</v>
      </c>
      <c r="C292" s="12">
        <v>0</v>
      </c>
      <c r="D292" s="35">
        <v>775</v>
      </c>
      <c r="E292" s="40">
        <f t="shared" si="6"/>
        <v>0</v>
      </c>
    </row>
    <row r="293" spans="1:5" x14ac:dyDescent="0.25">
      <c r="A293" s="34">
        <v>313</v>
      </c>
      <c r="B293" s="9" t="s">
        <v>307</v>
      </c>
      <c r="C293" s="12">
        <v>0</v>
      </c>
      <c r="D293" s="35">
        <v>390</v>
      </c>
      <c r="E293" s="40">
        <f t="shared" si="6"/>
        <v>0</v>
      </c>
    </row>
    <row r="294" spans="1:5" x14ac:dyDescent="0.25">
      <c r="A294" s="34">
        <v>314</v>
      </c>
      <c r="B294" s="9" t="s">
        <v>308</v>
      </c>
      <c r="C294" s="12">
        <v>0</v>
      </c>
      <c r="D294" s="35">
        <v>50</v>
      </c>
      <c r="E294" s="40">
        <f t="shared" si="6"/>
        <v>0</v>
      </c>
    </row>
    <row r="295" spans="1:5" x14ac:dyDescent="0.25">
      <c r="A295" s="34">
        <v>315</v>
      </c>
      <c r="B295" s="9" t="s">
        <v>309</v>
      </c>
      <c r="C295" s="12">
        <v>0</v>
      </c>
      <c r="D295" s="35">
        <v>64</v>
      </c>
      <c r="E295" s="40">
        <f t="shared" si="6"/>
        <v>0</v>
      </c>
    </row>
    <row r="296" spans="1:5" x14ac:dyDescent="0.25">
      <c r="A296" s="34">
        <v>316</v>
      </c>
      <c r="B296" s="9" t="s">
        <v>310</v>
      </c>
      <c r="C296" s="12">
        <v>0</v>
      </c>
      <c r="D296" s="35">
        <v>170</v>
      </c>
      <c r="E296" s="40">
        <f t="shared" si="6"/>
        <v>0</v>
      </c>
    </row>
    <row r="297" spans="1:5" x14ac:dyDescent="0.25">
      <c r="A297" s="34">
        <v>318</v>
      </c>
      <c r="B297" s="9" t="s">
        <v>313</v>
      </c>
      <c r="C297" s="12">
        <v>0</v>
      </c>
      <c r="D297" s="35">
        <v>195</v>
      </c>
      <c r="E297" s="40">
        <f t="shared" si="6"/>
        <v>0</v>
      </c>
    </row>
    <row r="298" spans="1:5" x14ac:dyDescent="0.25">
      <c r="A298" s="34">
        <v>319</v>
      </c>
      <c r="B298" s="9" t="s">
        <v>314</v>
      </c>
      <c r="C298" s="12">
        <v>0</v>
      </c>
      <c r="D298" s="35">
        <v>5</v>
      </c>
      <c r="E298" s="40">
        <f t="shared" si="6"/>
        <v>0</v>
      </c>
    </row>
    <row r="299" spans="1:5" x14ac:dyDescent="0.25">
      <c r="A299" s="34">
        <v>320</v>
      </c>
      <c r="B299" s="9" t="s">
        <v>315</v>
      </c>
      <c r="C299" s="12">
        <v>0</v>
      </c>
      <c r="D299" s="35">
        <v>242</v>
      </c>
      <c r="E299" s="40">
        <f t="shared" si="6"/>
        <v>0</v>
      </c>
    </row>
    <row r="300" spans="1:5" x14ac:dyDescent="0.25">
      <c r="A300" s="34">
        <v>321</v>
      </c>
      <c r="B300" s="9" t="s">
        <v>316</v>
      </c>
      <c r="C300" s="12">
        <v>0</v>
      </c>
      <c r="D300" s="35">
        <v>290</v>
      </c>
      <c r="E300" s="40">
        <f t="shared" si="6"/>
        <v>0</v>
      </c>
    </row>
    <row r="301" spans="1:5" x14ac:dyDescent="0.25">
      <c r="A301" s="34">
        <v>322</v>
      </c>
      <c r="B301" s="9" t="s">
        <v>317</v>
      </c>
      <c r="C301" s="12">
        <v>0</v>
      </c>
      <c r="D301" s="35">
        <v>40</v>
      </c>
      <c r="E301" s="40">
        <f t="shared" si="6"/>
        <v>0</v>
      </c>
    </row>
    <row r="302" spans="1:5" x14ac:dyDescent="0.25">
      <c r="A302" s="34">
        <v>323</v>
      </c>
      <c r="B302" s="9" t="s">
        <v>318</v>
      </c>
      <c r="C302" s="12">
        <v>0</v>
      </c>
      <c r="D302" s="35">
        <v>70</v>
      </c>
      <c r="E302" s="40">
        <f t="shared" si="6"/>
        <v>0</v>
      </c>
    </row>
    <row r="303" spans="1:5" ht="18" customHeight="1" x14ac:dyDescent="0.25">
      <c r="A303" s="34">
        <v>324</v>
      </c>
      <c r="B303" s="9" t="s">
        <v>319</v>
      </c>
      <c r="C303" s="12">
        <v>0</v>
      </c>
      <c r="D303" s="35">
        <v>400</v>
      </c>
      <c r="E303" s="40">
        <f t="shared" si="6"/>
        <v>0</v>
      </c>
    </row>
    <row r="304" spans="1:5" ht="18" customHeight="1" x14ac:dyDescent="0.25">
      <c r="A304" s="34">
        <v>325</v>
      </c>
      <c r="B304" s="9" t="s">
        <v>320</v>
      </c>
      <c r="C304" s="12">
        <v>0</v>
      </c>
      <c r="D304" s="35">
        <v>360</v>
      </c>
      <c r="E304" s="40">
        <f t="shared" si="6"/>
        <v>0</v>
      </c>
    </row>
    <row r="305" spans="1:5" ht="18" customHeight="1" x14ac:dyDescent="0.25">
      <c r="A305" s="34">
        <v>326</v>
      </c>
      <c r="B305" s="9" t="s">
        <v>321</v>
      </c>
      <c r="C305" s="12">
        <v>0</v>
      </c>
      <c r="D305" s="35">
        <v>235</v>
      </c>
      <c r="E305" s="40">
        <f t="shared" si="6"/>
        <v>0</v>
      </c>
    </row>
    <row r="306" spans="1:5" ht="18" customHeight="1" x14ac:dyDescent="0.25">
      <c r="A306" s="34">
        <v>327</v>
      </c>
      <c r="B306" s="9" t="s">
        <v>170</v>
      </c>
      <c r="C306" s="12">
        <v>0</v>
      </c>
      <c r="D306" s="35">
        <v>114</v>
      </c>
      <c r="E306" s="40">
        <f t="shared" si="6"/>
        <v>0</v>
      </c>
    </row>
    <row r="307" spans="1:5" ht="18" customHeight="1" x14ac:dyDescent="0.25">
      <c r="A307" s="34">
        <v>328</v>
      </c>
      <c r="B307" s="9" t="s">
        <v>322</v>
      </c>
      <c r="C307" s="12">
        <v>0</v>
      </c>
      <c r="D307" s="35">
        <v>116</v>
      </c>
      <c r="E307" s="40">
        <f t="shared" si="6"/>
        <v>0</v>
      </c>
    </row>
    <row r="308" spans="1:5" ht="18" customHeight="1" x14ac:dyDescent="0.25">
      <c r="A308" s="34">
        <v>329</v>
      </c>
      <c r="B308" s="9" t="s">
        <v>323</v>
      </c>
      <c r="C308" s="12">
        <v>0</v>
      </c>
      <c r="D308" s="35">
        <v>450</v>
      </c>
      <c r="E308" s="40">
        <f t="shared" ref="E308:E315" si="8">C308*D308</f>
        <v>0</v>
      </c>
    </row>
    <row r="309" spans="1:5" ht="18" customHeight="1" x14ac:dyDescent="0.25">
      <c r="A309" s="34">
        <v>330</v>
      </c>
      <c r="B309" s="9" t="s">
        <v>325</v>
      </c>
      <c r="C309" s="12">
        <v>0</v>
      </c>
      <c r="D309" s="35">
        <v>116</v>
      </c>
      <c r="E309" s="40">
        <f t="shared" si="8"/>
        <v>0</v>
      </c>
    </row>
    <row r="310" spans="1:5" ht="18" customHeight="1" thickBot="1" x14ac:dyDescent="0.3">
      <c r="A310" s="34">
        <v>331</v>
      </c>
      <c r="B310" s="9" t="s">
        <v>326</v>
      </c>
      <c r="C310" s="12">
        <v>0</v>
      </c>
      <c r="D310" s="35">
        <v>3</v>
      </c>
      <c r="E310" s="40">
        <f t="shared" si="8"/>
        <v>0</v>
      </c>
    </row>
    <row r="311" spans="1:5" ht="15.75" thickBot="1" x14ac:dyDescent="0.3">
      <c r="A311" s="32"/>
      <c r="B311" s="22" t="s">
        <v>17</v>
      </c>
      <c r="C311" s="23">
        <f>SUM(C269:C310)</f>
        <v>0</v>
      </c>
      <c r="D311" s="38"/>
      <c r="E311" s="37">
        <f>SUM(E269:E310)</f>
        <v>0</v>
      </c>
    </row>
    <row r="312" spans="1:5" ht="31.5" customHeight="1" thickBot="1" x14ac:dyDescent="0.3">
      <c r="A312" s="33"/>
      <c r="B312" s="19" t="s">
        <v>1</v>
      </c>
      <c r="C312" s="20" t="s">
        <v>2</v>
      </c>
      <c r="D312" s="20" t="s">
        <v>3</v>
      </c>
      <c r="E312" s="21" t="s">
        <v>4</v>
      </c>
    </row>
    <row r="313" spans="1:5" ht="18" customHeight="1" x14ac:dyDescent="0.25">
      <c r="A313" s="34">
        <v>332</v>
      </c>
      <c r="B313" s="9" t="s">
        <v>327</v>
      </c>
      <c r="C313" s="12">
        <v>0</v>
      </c>
      <c r="D313" s="35">
        <v>110</v>
      </c>
      <c r="E313" s="40">
        <f t="shared" si="8"/>
        <v>0</v>
      </c>
    </row>
    <row r="314" spans="1:5" ht="18" customHeight="1" x14ac:dyDescent="0.25">
      <c r="A314" s="34">
        <v>333</v>
      </c>
      <c r="B314" s="9" t="s">
        <v>328</v>
      </c>
      <c r="C314" s="12">
        <v>0</v>
      </c>
      <c r="D314" s="35">
        <v>50</v>
      </c>
      <c r="E314" s="40">
        <f t="shared" si="8"/>
        <v>0</v>
      </c>
    </row>
    <row r="315" spans="1:5" ht="18" customHeight="1" x14ac:dyDescent="0.25">
      <c r="A315" s="34"/>
      <c r="B315" s="9" t="s">
        <v>334</v>
      </c>
      <c r="C315" s="12">
        <v>0</v>
      </c>
      <c r="D315" s="35">
        <v>110</v>
      </c>
      <c r="E315" s="40">
        <f t="shared" si="8"/>
        <v>0</v>
      </c>
    </row>
    <row r="316" spans="1:5" ht="17.25" customHeight="1" x14ac:dyDescent="0.3">
      <c r="A316" s="26"/>
      <c r="B316" s="22" t="s">
        <v>17</v>
      </c>
      <c r="C316" s="48">
        <f>SUM(C313:C315)</f>
        <v>0</v>
      </c>
      <c r="D316" s="2"/>
      <c r="E316" s="47">
        <f>SUM(E313:E315)</f>
        <v>0</v>
      </c>
    </row>
    <row r="317" spans="1:5" ht="18.75" x14ac:dyDescent="0.3">
      <c r="C317" s="18"/>
      <c r="E317" s="2"/>
    </row>
    <row r="318" spans="1:5" ht="18.75" x14ac:dyDescent="0.3">
      <c r="B318" s="3" t="s">
        <v>270</v>
      </c>
      <c r="C318" s="42">
        <f>C316+C311+C267+C223+C181+C135+C89+C44</f>
        <v>2.04</v>
      </c>
      <c r="D318" s="25" t="s">
        <v>271</v>
      </c>
      <c r="E318" s="2">
        <f>E316+E181+E135+E89+E44</f>
        <v>0</v>
      </c>
    </row>
    <row r="319" spans="1:5" x14ac:dyDescent="0.25">
      <c r="C319" s="18"/>
    </row>
    <row r="320" spans="1:5" x14ac:dyDescent="0.25">
      <c r="A320" s="8">
        <v>289</v>
      </c>
      <c r="B320" s="9" t="s">
        <v>117</v>
      </c>
      <c r="C320" s="12">
        <v>0</v>
      </c>
      <c r="D320" s="17">
        <v>1E-3</v>
      </c>
      <c r="E320" s="11">
        <f t="shared" ref="E320" si="9">C320*D320</f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02</vt:lpstr>
      <vt:lpstr>ABRIL 31</vt:lpstr>
      <vt:lpstr>MAYO 29</vt:lpstr>
      <vt:lpstr>JUNIO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2022-06-03T14:25:58Z</cp:lastPrinted>
  <dcterms:created xsi:type="dcterms:W3CDTF">2022-01-03T13:58:14Z</dcterms:created>
  <dcterms:modified xsi:type="dcterms:W3CDTF">2022-06-06T15:11:20Z</dcterms:modified>
</cp:coreProperties>
</file>