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7190" windowHeight="10725" firstSheet="8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1" l="1"/>
  <c r="M13" i="11" l="1"/>
  <c r="M12" i="11"/>
  <c r="M11" i="11"/>
  <c r="M10" i="11"/>
  <c r="M9" i="11"/>
  <c r="M8" i="11"/>
  <c r="M6" i="11" l="1"/>
  <c r="M5" i="11"/>
  <c r="E99" i="12" l="1"/>
  <c r="C9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K57" i="11"/>
  <c r="L51" i="11"/>
  <c r="I51" i="11"/>
  <c r="F51" i="11"/>
  <c r="C51" i="11"/>
  <c r="N40" i="11"/>
  <c r="Q39" i="11"/>
  <c r="P39" i="1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<sst xmlns="http://schemas.openxmlformats.org/spreadsheetml/2006/main" count="518" uniqueCount="326">
  <si>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</si>
  <si>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</si>
  <si>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</si>
  <si>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</si>
  <si>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</si>
  <si>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</si>
  <si>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</si>
  <si>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</si>
  <si>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</si>
  <si>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</si>
  <si>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</si>
  <si>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</si>
  <si>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</si>
  <si>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</si>
  <si>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</si>
  <si>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</si>
  <si>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</si>
  <si>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</si>
  <si>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</si>
  <si>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</si>
  <si>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</si>
  <si>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</si>
  <si>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</si>
  <si>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</si>
  <si>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</si>
  <si>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</si>
  <si>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</si>
  <si>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</si>
  <si>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</si>
  <si>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</si>
  <si>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</si>
  <si>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</si>
  <si>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</si>
  <si>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</si>
  <si>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</si>
  <si>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</si>
  <si>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</si>
  <si>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</si>
  <si>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</si>
  <si>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</si>
  <si>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</si>
  <si>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</si>
  <si>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</si>
  <si>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</si>
  <si>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</si>
  <si>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</si>
  <si>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</si>
  <si>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</si>
  <si>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</si>
  <si>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</si>
  <si>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</si>
  <si>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</si>
  <si>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</si>
  <si>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</si>
  <si>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</si>
  <si>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</si>
  <si>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</si>
  <si>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</si>
  <si>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</si>
  <si>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</si>
  <si>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</si>
  <si>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</si>
  <si>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</si>
  <si>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</si>
  <si>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</si>
  <si>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</si>
  <si>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</si>
  <si>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</si>
  <si>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</si>
  <si>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</si>
  <si>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</si>
  <si>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</si>
  <si>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</si>
  <si>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</si>
  <si>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</si>
  <si>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</si>
  <si>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</si>
  <si>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</si>
  <si>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</si>
  <si>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</si>
  <si>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</si>
  <si>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</si>
  <si>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</si>
  <si>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</si>
  <si>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</si>
  <si>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</si>
  <si>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</si>
  <si>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</si>
  <si>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</si>
  <si>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</si>
  <si>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</si>
  <si>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</si>
  <si>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</si>
  <si>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</si>
  <si>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</si>
  <si>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</si>
  <si>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</si>
  <si>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</si>
  <si>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</si>
  <si>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</si>
  <si>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</si>
  <si>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</si>
  <si>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</si>
  <si>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</si>
  <si>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</si>
  <si>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</si>
  <si>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</si>
  <si>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</si>
  <si>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</si>
  <si>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</si>
  <si>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</si>
  <si>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</si>
  <si>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</si>
  <si>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</si>
  <si>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</si>
  <si>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</si>
  <si>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</si>
  <si>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</si>
  <si>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</si>
  <si>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</si>
  <si>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</si>
  <si>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</si>
  <si>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</si>
  <si>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</si>
  <si>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</si>
  <si>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</si>
  <si>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</si>
  <si>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</si>
  <si>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</si>
  <si>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</si>
  <si>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</si>
  <si>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</si>
  <si>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</si>
  <si>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</si>
  <si>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</si>
  <si>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</si>
  <si>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</si>
  <si>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</si>
  <si>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</si>
  <si>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</si>
  <si>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</si>
  <si>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</si>
  <si>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</si>
  <si>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</si>
  <si>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</si>
  <si>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</si>
  <si>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</si>
  <si>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</si>
  <si>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</si>
  <si>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</si>
  <si>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</si>
  <si>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</si>
  <si>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</si>
  <si>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</si>
  <si>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</si>
  <si>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</si>
  <si>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</si>
  <si>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</si>
  <si>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</si>
  <si>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</si>
  <si>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</si>
  <si>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</si>
  <si>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</si>
  <si>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</si>
  <si>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</si>
  <si>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</si>
  <si>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</si>
  <si>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</si>
  <si>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</si>
  <si>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</si>
  <si>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</si>
  <si>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</si>
  <si>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</si>
  <si>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</si>
  <si>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</si>
  <si>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</si>
  <si>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</si>
  <si>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</si>
  <si>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</si>
  <si>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</si>
  <si>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</si>
  <si>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</si>
  <si>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</si>
  <si>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</si>
  <si>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</si>
  <si>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</si>
  <si>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</si>
  <si>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</si>
  <si>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</si>
  <si>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</si>
  <si>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</si>
  <si>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</si>
  <si>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</si>
  <si>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</si>
  <si>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</si>
  <si>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</si>
  <si>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</si>
  <si>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</si>
  <si>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</si>
  <si>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</si>
  <si>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</si>
  <si>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</si>
  <si>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</si>
  <si>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</si>
  <si>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</si>
  <si>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</si>
  <si>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</si>
  <si>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</si>
  <si>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</si>
  <si>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</si>
  <si>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</si>
  <si>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</si>
  <si>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</si>
  <si>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</si>
  <si>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</si>
  <si>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</si>
  <si>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</si>
  <si>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</si>
  <si>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</si>
  <si>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</si>
  <si>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</si>
  <si>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</si>
  <si>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</si>
  <si>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</si>
  <si>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</si>
  <si>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</si>
  <si>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</si>
  <si>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</si>
  <si>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</si>
  <si>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</si>
  <si>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</si>
  <si>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</si>
  <si>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</si>
  <si>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</si>
  <si>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</si>
  <si>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</si>
  <si>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</si>
  <si>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</si>
  <si>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</si>
  <si>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</si>
  <si>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</si>
  <si>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</si>
  <si>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</si>
  <si>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</si>
  <si>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</si>
  <si>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</si>
  <si>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</si>
  <si>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</si>
  <si>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</si>
  <si>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</si>
  <si>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</si>
  <si>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</si>
  <si>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</si>
  <si>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</si>
  <si>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</si>
  <si>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</si>
  <si>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</si>
  <si>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</si>
  <si>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</si>
  <si>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</si>
  <si>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</si>
  <si>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</si>
  <si>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</si>
  <si>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</si>
  <si>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</si>
  <si>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</si>
  <si>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</si>
  <si>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</si>
  <si>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</si>
  <si>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</si>
  <si>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</si>
  <si>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</si>
  <si>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</si>
  <si>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</si>
  <si>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</si>
  <si>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</si>
  <si>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</si>
  <si>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</si>
  <si>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</si>
  <si>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</si>
  <si>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</si>
  <si>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</si>
  <si>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</si>
  <si>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</si>
  <si>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</si>
  <si>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</si>
  <si>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</si>
  <si>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</si>
  <si>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</si>
  <si>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</si>
  <si>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</si>
  <si>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</si>
  <si>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</si>
  <si>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</si>
  <si>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</si>
  <si>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</si>
  <si>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</si>
  <si>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</si>
  <si>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</si>
  <si>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</si>
  <si>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</si>
  <si>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</si>
  <si>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</si>
  <si>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</si>
  <si>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</si>
  <si>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</si>
  <si>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</si>
  <si>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</si>
  <si>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</si>
  <si>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</si>
  <si>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</si>
  <si>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</si>
  <si>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</si>
  <si>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</si>
  <si>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</si>
  <si>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</si>
  <si>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</si>
  <si>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</si>
  <si>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</si>
  <si>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</si>
  <si>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</si>
  <si>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</si>
  <si>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</si>
  <si>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</si>
  <si>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NOMINA</t>
  </si>
  <si>
    <t>CREMA-TOTOPOS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</si>
</sst>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0"/>
      <c r="C1" s="279" t="s">
        <v>19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2" t="s">
        <v>0</v>
      </c>
      <c r="C3" s="273"/>
      <c r="D3" s="10"/>
      <c r="E3" s="11"/>
      <c r="F3" s="11"/>
      <c r="H3" s="274" t="s">
        <v>18</v>
      </c>
      <c r="I3" s="27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75" t="s">
        <v>2</v>
      </c>
      <c r="F4" s="276"/>
      <c r="H4" s="277" t="s">
        <v>3</v>
      </c>
      <c r="I4" s="278"/>
      <c r="J4" s="17"/>
      <c r="K4" s="18"/>
      <c r="L4" s="19"/>
      <c r="M4" s="159" t="s">
        <v>20</v>
      </c>
      <c r="N4" s="160" t="s">
        <v>29</v>
      </c>
      <c r="P4" s="264" t="s">
        <v>28</v>
      </c>
      <c r="Q4" s="26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66">
        <f>SUM(M5:M38)</f>
        <v>1393675.5</v>
      </c>
      <c r="N39" s="26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67"/>
      <c r="N40" s="26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4" t="s">
        <v>8</v>
      </c>
      <c r="I52" s="255"/>
      <c r="J52" s="106"/>
      <c r="K52" s="256">
        <f>I50+L50</f>
        <v>80916.84</v>
      </c>
      <c r="L52" s="257"/>
      <c r="M52" s="245">
        <f>N39+M39</f>
        <v>1422075.47</v>
      </c>
      <c r="N52" s="246"/>
      <c r="P52" s="83"/>
      <c r="Q52" s="9"/>
    </row>
    <row r="53" spans="1:17" ht="15.75" x14ac:dyDescent="0.25">
      <c r="D53" s="258" t="s">
        <v>9</v>
      </c>
      <c r="E53" s="25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59" t="s">
        <v>10</v>
      </c>
      <c r="E54" s="259"/>
      <c r="F54" s="102">
        <v>-1523111</v>
      </c>
      <c r="I54" s="260" t="s">
        <v>11</v>
      </c>
      <c r="J54" s="261"/>
      <c r="K54" s="262">
        <f>F56+F57+F58</f>
        <v>9305.2099999999336</v>
      </c>
      <c r="L54" s="26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47">
        <v>0</v>
      </c>
      <c r="L56" s="24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49" t="s">
        <v>16</v>
      </c>
      <c r="E58" s="250"/>
      <c r="F58" s="121">
        <v>136234.76999999999</v>
      </c>
      <c r="I58" s="251" t="s">
        <v>17</v>
      </c>
      <c r="J58" s="252"/>
      <c r="K58" s="253">
        <f>K54+K56</f>
        <v>9305.2099999999336</v>
      </c>
      <c r="L58" s="25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5"/>
  <sheetViews>
    <sheetView workbookViewId="0">
      <selection activeCell="D17" sqref="D16:D1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30"/>
      <c r="B3" s="201"/>
      <c r="C3" s="202"/>
      <c r="D3" s="201"/>
      <c r="E3" s="202"/>
      <c r="F3" s="143">
        <f>C3-E3</f>
        <v>0</v>
      </c>
    </row>
    <row r="4" spans="1:7" ht="18.75" x14ac:dyDescent="0.3">
      <c r="A4" s="141"/>
      <c r="B4" s="179"/>
      <c r="C4" s="79"/>
      <c r="D4" s="203"/>
      <c r="E4" s="79"/>
      <c r="F4" s="143">
        <f>C4-E4+F3</f>
        <v>0</v>
      </c>
    </row>
    <row r="5" spans="1:7" ht="18.75" x14ac:dyDescent="0.3">
      <c r="A5" s="141"/>
      <c r="B5" s="179"/>
      <c r="C5" s="79"/>
      <c r="D5" s="203"/>
      <c r="E5" s="79"/>
      <c r="F5" s="145">
        <f>F4+C5-E5</f>
        <v>0</v>
      </c>
      <c r="G5" s="146"/>
    </row>
    <row r="6" spans="1:7" ht="15.75" x14ac:dyDescent="0.25">
      <c r="A6" s="141"/>
      <c r="B6" s="179"/>
      <c r="C6" s="79"/>
      <c r="D6" s="221"/>
      <c r="E6" s="79"/>
      <c r="F6" s="145">
        <f t="shared" ref="F6" si="0">F5+C6-E6</f>
        <v>0</v>
      </c>
    </row>
    <row r="7" spans="1:7" ht="15.75" x14ac:dyDescent="0.25">
      <c r="A7" s="141"/>
      <c r="B7" s="179"/>
      <c r="C7" s="79"/>
      <c r="D7" s="203"/>
      <c r="E7" s="79"/>
      <c r="F7" s="145">
        <f>F6+C7-E7</f>
        <v>0</v>
      </c>
    </row>
    <row r="8" spans="1:7" ht="15.75" x14ac:dyDescent="0.25">
      <c r="A8" s="141"/>
      <c r="B8" s="179"/>
      <c r="C8" s="79"/>
      <c r="D8" s="203"/>
      <c r="E8" s="79"/>
      <c r="F8" s="145">
        <f>F7+C8-E8</f>
        <v>0</v>
      </c>
    </row>
    <row r="9" spans="1:7" ht="15.75" x14ac:dyDescent="0.25">
      <c r="A9" s="141"/>
      <c r="B9" s="179"/>
      <c r="C9" s="79"/>
      <c r="D9" s="203"/>
      <c r="E9" s="79"/>
      <c r="F9" s="145">
        <f>F8+C9-E9</f>
        <v>0</v>
      </c>
    </row>
    <row r="10" spans="1:7" ht="15.75" x14ac:dyDescent="0.25">
      <c r="A10" s="141"/>
      <c r="B10" s="179"/>
      <c r="C10" s="79"/>
      <c r="D10" s="203"/>
      <c r="E10" s="79"/>
      <c r="F10" s="145">
        <f t="shared" ref="F10:F73" si="1">F9+C10-E10</f>
        <v>0</v>
      </c>
    </row>
    <row r="11" spans="1:7" ht="18.75" x14ac:dyDescent="0.3">
      <c r="A11" s="141"/>
      <c r="B11" s="179"/>
      <c r="C11" s="79"/>
      <c r="D11" s="203"/>
      <c r="E11" s="79"/>
      <c r="F11" s="145">
        <f t="shared" si="1"/>
        <v>0</v>
      </c>
      <c r="G11" s="146"/>
    </row>
    <row r="12" spans="1:7" ht="15.75" x14ac:dyDescent="0.25">
      <c r="A12" s="141"/>
      <c r="B12" s="142"/>
      <c r="C12" s="79"/>
      <c r="D12" s="144"/>
      <c r="E12" s="79"/>
      <c r="F12" s="145">
        <f t="shared" si="1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1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1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1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1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1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1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1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1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1"/>
        <v>0</v>
      </c>
    </row>
    <row r="22" spans="1:7" ht="15.75" x14ac:dyDescent="0.25">
      <c r="A22" s="144"/>
      <c r="B22" s="142"/>
      <c r="C22" s="79"/>
      <c r="D22" s="144"/>
      <c r="E22" s="79"/>
      <c r="F22" s="145">
        <f t="shared" si="1"/>
        <v>0</v>
      </c>
    </row>
    <row r="23" spans="1:7" ht="18.75" x14ac:dyDescent="0.3">
      <c r="A23" s="144"/>
      <c r="B23" s="142"/>
      <c r="C23" s="79"/>
      <c r="D23" s="144"/>
      <c r="E23" s="79"/>
      <c r="F23" s="145">
        <f t="shared" si="1"/>
        <v>0</v>
      </c>
      <c r="G23" s="146"/>
    </row>
    <row r="24" spans="1:7" ht="15.75" x14ac:dyDescent="0.25">
      <c r="A24" s="144"/>
      <c r="B24" s="142"/>
      <c r="C24" s="79"/>
      <c r="D24" s="144"/>
      <c r="E24" s="79"/>
      <c r="F24" s="145">
        <f t="shared" si="1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1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1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1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1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1"/>
        <v>0</v>
      </c>
    </row>
    <row r="30" spans="1:7" ht="15.75" x14ac:dyDescent="0.25">
      <c r="A30" s="144"/>
      <c r="B30" s="142"/>
      <c r="C30" s="79"/>
      <c r="D30" s="144"/>
      <c r="E30" s="79"/>
      <c r="F30" s="145">
        <f t="shared" si="1"/>
        <v>0</v>
      </c>
    </row>
    <row r="31" spans="1:7" ht="18.75" x14ac:dyDescent="0.3">
      <c r="A31" s="144"/>
      <c r="B31" s="142"/>
      <c r="C31" s="79"/>
      <c r="D31" s="144"/>
      <c r="E31" s="79"/>
      <c r="F31" s="145">
        <f t="shared" si="1"/>
        <v>0</v>
      </c>
      <c r="G31" s="146"/>
    </row>
    <row r="32" spans="1:7" ht="15.75" x14ac:dyDescent="0.25">
      <c r="A32" s="144"/>
      <c r="B32" s="142"/>
      <c r="C32" s="79"/>
      <c r="D32" s="144"/>
      <c r="E32" s="79"/>
      <c r="F32" s="145">
        <f t="shared" si="1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1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1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1"/>
        <v>0</v>
      </c>
    </row>
    <row r="36" spans="1:6" ht="18.75" x14ac:dyDescent="0.3">
      <c r="A36" s="144"/>
      <c r="B36" s="142"/>
      <c r="C36" s="79"/>
      <c r="D36" s="144"/>
      <c r="E36" s="79"/>
      <c r="F36" s="233">
        <f t="shared" si="1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1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1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1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1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0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0</v>
      </c>
    </row>
    <row r="65" spans="1:6" ht="16.5" hidden="1" thickBot="1" x14ac:dyDescent="0.3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ref="F74:F98" si="2">F73+C74-E74</f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si="2"/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9"/>
      <c r="B82" s="190"/>
      <c r="C82" s="191"/>
      <c r="D82" s="147"/>
      <c r="E82" s="83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8"/>
      <c r="B88" s="185"/>
      <c r="C88" s="186"/>
      <c r="D88" s="148"/>
      <c r="E88" s="79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234"/>
      <c r="B98" s="235"/>
      <c r="C98" s="83">
        <v>0</v>
      </c>
      <c r="D98" s="236"/>
      <c r="E98" s="83"/>
      <c r="F98" s="145">
        <f t="shared" si="2"/>
        <v>0</v>
      </c>
    </row>
    <row r="99" spans="1:6" ht="19.5" thickBot="1" x14ac:dyDescent="0.35">
      <c r="A99" s="237"/>
      <c r="B99" s="238"/>
      <c r="C99" s="239">
        <f>SUM(C4:C98)</f>
        <v>0</v>
      </c>
      <c r="D99" s="240"/>
      <c r="E99" s="241">
        <f>SUM(E4:E98)</f>
        <v>0</v>
      </c>
      <c r="F99" s="153">
        <f>F98</f>
        <v>0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84" t="s">
        <v>31</v>
      </c>
      <c r="C45" s="285"/>
      <c r="D45" s="285"/>
      <c r="E45" s="286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81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82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82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82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82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82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82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83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0"/>
      <c r="C1" s="279" t="s">
        <v>112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2" t="s">
        <v>0</v>
      </c>
      <c r="C3" s="273"/>
      <c r="D3" s="10"/>
      <c r="E3" s="11"/>
      <c r="F3" s="11"/>
      <c r="H3" s="274" t="s">
        <v>18</v>
      </c>
      <c r="I3" s="27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75" t="s">
        <v>2</v>
      </c>
      <c r="F4" s="276"/>
      <c r="H4" s="277" t="s">
        <v>3</v>
      </c>
      <c r="I4" s="278"/>
      <c r="J4" s="17"/>
      <c r="K4" s="18"/>
      <c r="L4" s="19"/>
      <c r="M4" s="159" t="s">
        <v>20</v>
      </c>
      <c r="N4" s="160" t="s">
        <v>29</v>
      </c>
      <c r="P4" s="264" t="s">
        <v>28</v>
      </c>
      <c r="Q4" s="26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66">
        <f>SUM(M5:M38)</f>
        <v>1464441</v>
      </c>
      <c r="N39" s="26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67"/>
      <c r="N40" s="26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54" t="s">
        <v>8</v>
      </c>
      <c r="I52" s="255"/>
      <c r="J52" s="106"/>
      <c r="K52" s="256">
        <f>I50+L50</f>
        <v>69642.26999999999</v>
      </c>
      <c r="L52" s="257"/>
      <c r="M52" s="245">
        <f>N39+M39</f>
        <v>1517935</v>
      </c>
      <c r="N52" s="246"/>
      <c r="P52" s="83"/>
      <c r="Q52" s="9"/>
    </row>
    <row r="53" spans="1:17" ht="15.75" x14ac:dyDescent="0.25">
      <c r="D53" s="258" t="s">
        <v>9</v>
      </c>
      <c r="E53" s="258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59" t="s">
        <v>10</v>
      </c>
      <c r="E54" s="259"/>
      <c r="F54" s="102">
        <v>-1424333.95</v>
      </c>
      <c r="I54" s="260" t="s">
        <v>11</v>
      </c>
      <c r="J54" s="261"/>
      <c r="K54" s="262">
        <f>F56+F57+F58</f>
        <v>222140.17000000004</v>
      </c>
      <c r="L54" s="26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47">
        <f>-C4</f>
        <v>-136234.76999999999</v>
      </c>
      <c r="L56" s="248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49" t="s">
        <v>16</v>
      </c>
      <c r="E58" s="250"/>
      <c r="F58" s="121">
        <v>134848.89000000001</v>
      </c>
      <c r="I58" s="251" t="s">
        <v>17</v>
      </c>
      <c r="J58" s="252"/>
      <c r="K58" s="253">
        <f>K54+K56</f>
        <v>85905.400000000052</v>
      </c>
      <c r="L58" s="25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0"/>
      <c r="C1" s="279" t="s">
        <v>185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2" t="s">
        <v>0</v>
      </c>
      <c r="C3" s="273"/>
      <c r="D3" s="10"/>
      <c r="E3" s="11"/>
      <c r="F3" s="11"/>
      <c r="H3" s="274" t="s">
        <v>18</v>
      </c>
      <c r="I3" s="27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75" t="s">
        <v>2</v>
      </c>
      <c r="F4" s="276"/>
      <c r="H4" s="277" t="s">
        <v>3</v>
      </c>
      <c r="I4" s="278"/>
      <c r="J4" s="17"/>
      <c r="K4" s="18"/>
      <c r="L4" s="19"/>
      <c r="M4" s="159" t="s">
        <v>20</v>
      </c>
      <c r="N4" s="160" t="s">
        <v>29</v>
      </c>
      <c r="P4" s="264" t="s">
        <v>28</v>
      </c>
      <c r="Q4" s="26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66">
        <f>SUM(M5:M39)</f>
        <v>1982944.5</v>
      </c>
      <c r="N40" s="26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67"/>
      <c r="N41" s="26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4" t="s">
        <v>8</v>
      </c>
      <c r="I53" s="255"/>
      <c r="J53" s="106"/>
      <c r="K53" s="256">
        <f>I51+L51</f>
        <v>104139.16999999998</v>
      </c>
      <c r="L53" s="257"/>
      <c r="M53" s="245">
        <f>N40+M40</f>
        <v>2044992.5</v>
      </c>
      <c r="N53" s="246"/>
      <c r="P53" s="83"/>
      <c r="Q53" s="9"/>
    </row>
    <row r="54" spans="1:17" ht="15.75" x14ac:dyDescent="0.25">
      <c r="D54" s="258" t="s">
        <v>9</v>
      </c>
      <c r="E54" s="258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59" t="s">
        <v>10</v>
      </c>
      <c r="E55" s="259"/>
      <c r="F55" s="102">
        <v>-2026393.17</v>
      </c>
      <c r="I55" s="260" t="s">
        <v>11</v>
      </c>
      <c r="J55" s="261"/>
      <c r="K55" s="262">
        <f>F57+F58+F59</f>
        <v>178711.56000000014</v>
      </c>
      <c r="L55" s="26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47">
        <f>-C4</f>
        <v>-134848.89000000001</v>
      </c>
      <c r="L57" s="248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49" t="s">
        <v>16</v>
      </c>
      <c r="E59" s="250"/>
      <c r="F59" s="121">
        <v>192529.4</v>
      </c>
      <c r="I59" s="251" t="s">
        <v>17</v>
      </c>
      <c r="J59" s="252"/>
      <c r="K59" s="253">
        <f>K55+K57</f>
        <v>43862.670000000129</v>
      </c>
      <c r="L59" s="25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D52" sqref="D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A25" workbookViewId="0">
      <selection activeCell="C61" sqref="C6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0"/>
      <c r="C1" s="279" t="s">
        <v>266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2" t="s">
        <v>0</v>
      </c>
      <c r="C3" s="273"/>
      <c r="D3" s="10"/>
      <c r="E3" s="11"/>
      <c r="F3" s="11"/>
      <c r="H3" s="274" t="s">
        <v>18</v>
      </c>
      <c r="I3" s="27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75" t="s">
        <v>2</v>
      </c>
      <c r="F4" s="276"/>
      <c r="H4" s="277" t="s">
        <v>3</v>
      </c>
      <c r="I4" s="278"/>
      <c r="J4" s="17"/>
      <c r="K4" s="18"/>
      <c r="L4" s="19"/>
      <c r="M4" s="159" t="s">
        <v>20</v>
      </c>
      <c r="N4" s="160" t="s">
        <v>29</v>
      </c>
      <c r="P4" s="264" t="s">
        <v>28</v>
      </c>
      <c r="Q4" s="26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66">
        <f>SUM(M5:M39)</f>
        <v>1799884</v>
      </c>
      <c r="N40" s="268">
        <f>SUM(N5:N39)</f>
        <v>38112</v>
      </c>
      <c r="P40" s="83">
        <f>SUM(P5:P39)</f>
        <v>1956519.68</v>
      </c>
      <c r="Q40" s="222">
        <f>SUM(Q5:Q38)</f>
        <v>8005.679999999993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67"/>
      <c r="N41" s="26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46982.68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4" t="s">
        <v>8</v>
      </c>
      <c r="I53" s="255"/>
      <c r="J53" s="106"/>
      <c r="K53" s="256">
        <f>I51+L51</f>
        <v>56500.68</v>
      </c>
      <c r="L53" s="257"/>
      <c r="M53" s="245">
        <f>N40+M40</f>
        <v>1837996</v>
      </c>
      <c r="N53" s="246"/>
      <c r="P53" s="83"/>
      <c r="Q53" s="9"/>
    </row>
    <row r="54" spans="1:17" ht="15.75" x14ac:dyDescent="0.25">
      <c r="D54" s="258" t="s">
        <v>9</v>
      </c>
      <c r="E54" s="258"/>
      <c r="F54" s="107">
        <f>F51-K53-C51</f>
        <v>1829990.32</v>
      </c>
      <c r="I54" s="108"/>
      <c r="J54" s="109"/>
      <c r="P54" s="83"/>
      <c r="Q54" s="9"/>
    </row>
    <row r="55" spans="1:17" ht="18.75" x14ac:dyDescent="0.3">
      <c r="D55" s="259" t="s">
        <v>10</v>
      </c>
      <c r="E55" s="259"/>
      <c r="F55" s="102">
        <v>-1751881.55</v>
      </c>
      <c r="I55" s="260" t="s">
        <v>11</v>
      </c>
      <c r="J55" s="261"/>
      <c r="K55" s="262">
        <f>F57+F58+F59</f>
        <v>86914.770000000019</v>
      </c>
      <c r="L55" s="26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78108.770000000019</v>
      </c>
      <c r="H57" s="20"/>
      <c r="I57" s="116" t="s">
        <v>13</v>
      </c>
      <c r="J57" s="117"/>
      <c r="K57" s="247">
        <f>-C4</f>
        <v>-192529.4</v>
      </c>
      <c r="L57" s="248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/>
      <c r="D59" s="249" t="s">
        <v>16</v>
      </c>
      <c r="E59" s="250"/>
      <c r="F59" s="121">
        <v>0</v>
      </c>
      <c r="I59" s="251" t="s">
        <v>17</v>
      </c>
      <c r="J59" s="252"/>
      <c r="K59" s="253">
        <f>K55+K57</f>
        <v>-105614.62999999998</v>
      </c>
      <c r="L59" s="25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25" workbookViewId="0">
      <selection activeCell="C20" sqref="C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44481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5.75" x14ac:dyDescent="0.25">
      <c r="A40" s="144">
        <v>44534</v>
      </c>
      <c r="B40" s="142" t="s">
        <v>321</v>
      </c>
      <c r="C40" s="79">
        <v>27427.599999999999</v>
      </c>
      <c r="D40" s="144"/>
      <c r="E40" s="79"/>
      <c r="F40" s="145">
        <f t="shared" si="1"/>
        <v>235115.51999999999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235115.51999999999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235115.51999999999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235115.51999999999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235115.51999999999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235115.51999999999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235115.51999999999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235115.51999999999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235115.51999999999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235115.51999999999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235115.51999999999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235115.51999999999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235115.51999999999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235115.51999999999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235115.51999999999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235115.51999999999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235115.51999999999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235115.51999999999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235115.51999999999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235115.51999999999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235115.51999999999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235115.51999999999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235115.51999999999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235115.51999999999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235115.51999999999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235115.51999999999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235115.51999999999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235115.51999999999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235115.51999999999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235115.51999999999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235115.51999999999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235115.51999999999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235115.51999999999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235115.51999999999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235115.51999999999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235115.51999999999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235115.51999999999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235115.51999999999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235115.51999999999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235115.51999999999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235115.51999999999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235115.51999999999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235115.51999999999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235115.51999999999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235115.51999999999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235115.51999999999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235115.51999999999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235115.51999999999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235115.51999999999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235115.51999999999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235115.51999999999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235115.51999999999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235115.51999999999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235115.51999999999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235115.51999999999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235115.51999999999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235115.51999999999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235115.51999999999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235115.51999999999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1521872.0299999998</v>
      </c>
      <c r="F99" s="153">
        <f>F98</f>
        <v>235115.51999999999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D1" workbookViewId="0">
      <selection activeCell="J14" sqref="J14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0"/>
      <c r="C1" s="279" t="s">
        <v>322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72" t="s">
        <v>0</v>
      </c>
      <c r="C3" s="273"/>
      <c r="D3" s="10"/>
      <c r="E3" s="11"/>
      <c r="F3" s="11"/>
      <c r="H3" s="274" t="s">
        <v>18</v>
      </c>
      <c r="I3" s="27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0</v>
      </c>
      <c r="D4" s="16">
        <v>44535</v>
      </c>
      <c r="E4" s="275" t="s">
        <v>2</v>
      </c>
      <c r="F4" s="276"/>
      <c r="H4" s="277" t="s">
        <v>3</v>
      </c>
      <c r="I4" s="278"/>
      <c r="J4" s="17"/>
      <c r="K4" s="18"/>
      <c r="L4" s="19"/>
      <c r="M4" s="159" t="s">
        <v>20</v>
      </c>
      <c r="N4" s="160" t="s">
        <v>29</v>
      </c>
      <c r="P4" s="264" t="s">
        <v>28</v>
      </c>
      <c r="Q4" s="265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324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325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v>0</v>
      </c>
      <c r="N15" s="30">
        <v>0</v>
      </c>
      <c r="P15" s="83">
        <f t="shared" si="0"/>
        <v>43</v>
      </c>
      <c r="Q15" s="136">
        <f t="shared" si="1"/>
        <v>-105605</v>
      </c>
      <c r="R15" s="26"/>
    </row>
    <row r="16" spans="1:18" ht="18" thickBot="1" x14ac:dyDescent="0.35">
      <c r="A16" s="20"/>
      <c r="B16" s="21">
        <v>44547</v>
      </c>
      <c r="C16" s="22">
        <v>0</v>
      </c>
      <c r="D16" s="31"/>
      <c r="E16" s="24">
        <v>44547</v>
      </c>
      <c r="F16" s="25"/>
      <c r="G16" s="26"/>
      <c r="H16" s="32">
        <v>44547</v>
      </c>
      <c r="I16" s="28"/>
      <c r="J16" s="33"/>
      <c r="K16" s="40"/>
      <c r="L16" s="9"/>
      <c r="M16" s="138">
        <v>0</v>
      </c>
      <c r="N16" s="30">
        <v>0</v>
      </c>
      <c r="P16" s="83">
        <f t="shared" si="0"/>
        <v>0</v>
      </c>
      <c r="Q16" s="9">
        <f t="shared" si="1"/>
        <v>0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/>
      <c r="G17" s="26"/>
      <c r="H17" s="32">
        <v>44548</v>
      </c>
      <c r="I17" s="28"/>
      <c r="J17" s="33"/>
      <c r="K17" s="40"/>
      <c r="L17" s="43"/>
      <c r="M17" s="138">
        <v>0</v>
      </c>
      <c r="N17" s="30">
        <v>0</v>
      </c>
      <c r="P17" s="83">
        <f t="shared" si="0"/>
        <v>0</v>
      </c>
      <c r="Q17" s="136">
        <f t="shared" si="1"/>
        <v>0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/>
      <c r="G18" s="26"/>
      <c r="H18" s="32">
        <v>44549</v>
      </c>
      <c r="I18" s="28"/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/>
      <c r="G19" s="26"/>
      <c r="H19" s="32">
        <v>44550</v>
      </c>
      <c r="I19" s="28"/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9" ht="18" thickBot="1" x14ac:dyDescent="0.35">
      <c r="A20" s="20"/>
      <c r="B20" s="21">
        <v>44551</v>
      </c>
      <c r="C20" s="22">
        <v>0</v>
      </c>
      <c r="D20" s="31"/>
      <c r="E20" s="24">
        <v>44551</v>
      </c>
      <c r="F20" s="25"/>
      <c r="G20" s="26"/>
      <c r="H20" s="32">
        <v>44551</v>
      </c>
      <c r="I20" s="28"/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44552</v>
      </c>
      <c r="C21" s="22">
        <v>0</v>
      </c>
      <c r="D21" s="31"/>
      <c r="E21" s="24">
        <v>44552</v>
      </c>
      <c r="F21" s="25"/>
      <c r="G21" s="26"/>
      <c r="H21" s="32">
        <v>44552</v>
      </c>
      <c r="I21" s="28"/>
      <c r="J21" s="33"/>
      <c r="K21" s="177"/>
      <c r="L21" s="43"/>
      <c r="M21" s="138">
        <v>0</v>
      </c>
      <c r="N21" s="30">
        <v>0</v>
      </c>
      <c r="P21" s="83">
        <f t="shared" si="0"/>
        <v>0</v>
      </c>
      <c r="Q21" s="136">
        <f t="shared" si="1"/>
        <v>0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/>
      <c r="G22" s="26"/>
      <c r="H22" s="32">
        <v>44553</v>
      </c>
      <c r="I22" s="28"/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136">
        <f t="shared" si="1"/>
        <v>0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/>
      <c r="G23" s="26"/>
      <c r="H23" s="32">
        <v>44554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136">
        <f t="shared" si="1"/>
        <v>0</v>
      </c>
      <c r="R23" s="26"/>
    </row>
    <row r="24" spans="1:19" ht="18" thickBot="1" x14ac:dyDescent="0.35">
      <c r="A24" s="20"/>
      <c r="B24" s="21">
        <v>44555</v>
      </c>
      <c r="C24" s="22">
        <v>0</v>
      </c>
      <c r="D24" s="31"/>
      <c r="E24" s="24">
        <v>44555</v>
      </c>
      <c r="F24" s="25"/>
      <c r="G24" s="26"/>
      <c r="H24" s="32">
        <v>44555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/>
      <c r="G25" s="26"/>
      <c r="H25" s="32">
        <v>44556</v>
      </c>
      <c r="I25" s="28"/>
      <c r="J25" s="58"/>
      <c r="K25" s="59"/>
      <c r="L25" s="60"/>
      <c r="M25" s="138">
        <v>0</v>
      </c>
      <c r="N25" s="30">
        <v>0</v>
      </c>
      <c r="O25" t="s">
        <v>4</v>
      </c>
      <c r="P25" s="83">
        <f t="shared" si="0"/>
        <v>0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0</v>
      </c>
      <c r="D26" s="31"/>
      <c r="E26" s="24">
        <v>44557</v>
      </c>
      <c r="F26" s="25"/>
      <c r="G26" s="26"/>
      <c r="H26" s="32">
        <v>44557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136">
        <f t="shared" si="1"/>
        <v>0</v>
      </c>
      <c r="R26" s="51"/>
    </row>
    <row r="27" spans="1:19" ht="18" thickBot="1" x14ac:dyDescent="0.35">
      <c r="A27" s="20"/>
      <c r="B27" s="21">
        <v>44558</v>
      </c>
      <c r="C27" s="22">
        <v>0</v>
      </c>
      <c r="D27" s="38"/>
      <c r="E27" s="24">
        <v>44558</v>
      </c>
      <c r="F27" s="25"/>
      <c r="G27" s="26"/>
      <c r="H27" s="32">
        <v>44558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136">
        <f t="shared" si="1"/>
        <v>0</v>
      </c>
      <c r="R27" s="26"/>
    </row>
    <row r="28" spans="1:19" ht="18" thickBot="1" x14ac:dyDescent="0.35">
      <c r="A28" s="20"/>
      <c r="B28" s="21">
        <v>44559</v>
      </c>
      <c r="C28" s="22">
        <v>0</v>
      </c>
      <c r="D28" s="38"/>
      <c r="E28" s="24">
        <v>44559</v>
      </c>
      <c r="F28" s="25"/>
      <c r="G28" s="26"/>
      <c r="H28" s="32">
        <v>44559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136">
        <f t="shared" si="1"/>
        <v>0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/>
      <c r="G29" s="26"/>
      <c r="H29" s="32">
        <v>44560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136">
        <f t="shared" si="1"/>
        <v>0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/>
      <c r="G30" s="26"/>
      <c r="H30" s="32">
        <v>44561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44562</v>
      </c>
      <c r="C31" s="22">
        <v>0</v>
      </c>
      <c r="D31" s="70"/>
      <c r="E31" s="24">
        <v>44562</v>
      </c>
      <c r="F31" s="25"/>
      <c r="G31" s="26"/>
      <c r="H31" s="32">
        <v>44562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0</v>
      </c>
      <c r="D32" s="73"/>
      <c r="E32" s="24">
        <v>44563</v>
      </c>
      <c r="F32" s="25"/>
      <c r="G32" s="26"/>
      <c r="H32" s="32">
        <v>44563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66">
        <f>SUM(M5:M39)</f>
        <v>663162</v>
      </c>
      <c r="N40" s="268">
        <f>SUM(N5:N39)</f>
        <v>14207</v>
      </c>
      <c r="P40" s="83">
        <f>SUM(P5:P39)</f>
        <v>715108</v>
      </c>
      <c r="Q40" s="222">
        <f>SUM(Q5:Q38)</f>
        <v>-96802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67"/>
      <c r="N41" s="26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24906</v>
      </c>
      <c r="D51" s="94"/>
      <c r="E51" s="95" t="s">
        <v>5</v>
      </c>
      <c r="F51" s="96">
        <f>SUM(F5:F50)</f>
        <v>811910</v>
      </c>
      <c r="G51" s="94"/>
      <c r="H51" s="97" t="s">
        <v>6</v>
      </c>
      <c r="I51" s="98">
        <f>SUM(I5:I50)</f>
        <v>1833</v>
      </c>
      <c r="J51" s="99"/>
      <c r="K51" s="100" t="s">
        <v>7</v>
      </c>
      <c r="L51" s="101">
        <f>SUM(L5:L50)</f>
        <v>11000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54" t="s">
        <v>8</v>
      </c>
      <c r="I53" s="255"/>
      <c r="J53" s="106"/>
      <c r="K53" s="256">
        <f>I51+L51</f>
        <v>12833</v>
      </c>
      <c r="L53" s="257"/>
      <c r="M53" s="245">
        <f>N40+M40</f>
        <v>677369</v>
      </c>
      <c r="N53" s="246"/>
      <c r="P53" s="83"/>
      <c r="Q53" s="9"/>
    </row>
    <row r="54" spans="1:17" ht="15.75" x14ac:dyDescent="0.25">
      <c r="D54" s="258" t="s">
        <v>9</v>
      </c>
      <c r="E54" s="258"/>
      <c r="F54" s="107">
        <f>F51-K53-C51</f>
        <v>774171</v>
      </c>
      <c r="I54" s="108"/>
      <c r="J54" s="109"/>
      <c r="P54" s="83"/>
      <c r="Q54" s="9"/>
    </row>
    <row r="55" spans="1:17" ht="18.75" x14ac:dyDescent="0.3">
      <c r="D55" s="259" t="s">
        <v>10</v>
      </c>
      <c r="E55" s="259"/>
      <c r="F55" s="102">
        <v>0</v>
      </c>
      <c r="I55" s="260" t="s">
        <v>11</v>
      </c>
      <c r="J55" s="261"/>
      <c r="K55" s="262">
        <f>F57+F58+F59</f>
        <v>774171</v>
      </c>
      <c r="L55" s="26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774171</v>
      </c>
      <c r="H57" s="20"/>
      <c r="I57" s="116" t="s">
        <v>13</v>
      </c>
      <c r="J57" s="117"/>
      <c r="K57" s="247">
        <f>-C4</f>
        <v>0</v>
      </c>
      <c r="L57" s="248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49" t="s">
        <v>16</v>
      </c>
      <c r="E59" s="250"/>
      <c r="F59" s="121">
        <v>0</v>
      </c>
      <c r="I59" s="251" t="s">
        <v>17</v>
      </c>
      <c r="J59" s="252"/>
      <c r="K59" s="253">
        <f>K55+K57</f>
        <v>774171</v>
      </c>
      <c r="L59" s="25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2022-01-08T21:52:27Z</dcterms:modified>
</cp:coreProperties>
</file>