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"/>
    </mc:Choice>
  </mc:AlternateContent>
  <xr:revisionPtr revIDLastSave="0" documentId="13_ncr:1_{6A141C15-E14C-4D81-8C88-58DECB099B64}" xr6:coauthVersionLast="46" xr6:coauthVersionMax="46" xr10:uidLastSave="{00000000-0000-0000-0000-000000000000}"/>
  <bookViews>
    <workbookView xWindow="-120" yWindow="-120" windowWidth="29040" windowHeight="15840" xr2:uid="{7A2EE701-0B1F-452B-80A6-2A91211144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1" l="1"/>
  <c r="N56" i="1"/>
  <c r="I56" i="1"/>
  <c r="F56" i="1"/>
  <c r="C56" i="1"/>
  <c r="L46" i="1"/>
  <c r="L45" i="1"/>
  <c r="L41" i="1"/>
  <c r="L37" i="1"/>
  <c r="L35" i="1"/>
  <c r="M24" i="1"/>
  <c r="L23" i="1"/>
  <c r="M20" i="1"/>
  <c r="L16" i="1"/>
  <c r="M15" i="1"/>
  <c r="L9" i="1"/>
  <c r="L56" i="1" s="1"/>
  <c r="M8" i="1"/>
  <c r="M56" i="1" s="1"/>
  <c r="M58" i="1" s="1"/>
  <c r="K58" i="1" l="1"/>
  <c r="F59" i="1" s="1"/>
  <c r="F62" i="1" s="1"/>
  <c r="K60" i="1" s="1"/>
  <c r="K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7AC38DA-8312-443E-BF1A-69C0B9DBA12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686AD88-EAFE-4EF8-9182-E5BB2EB3912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<sst xmlns="http://schemas.openxmlformats.org/spreadsheetml/2006/main" count="127" uniqueCount="76">
  <si>
    <t>BALANCE      ABASTO 4 CARNES   ABRIL          2 0 2 1</t>
  </si>
  <si>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</si>
  <si>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</si>
  <si>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</si>
  <si>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</si>
  <si>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</si>
  <si>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INVENTARIO INICIAL</t>
  </si>
  <si>
    <t xml:space="preserve">VENTAS  </t>
  </si>
  <si>
    <t>GASTOS</t>
  </si>
  <si>
    <t>BANCO</t>
  </si>
  <si>
    <t>TARJETAS</t>
  </si>
  <si>
    <t xml:space="preserve"> </t>
  </si>
  <si>
    <t>POLLO</t>
  </si>
  <si>
    <t>POLLO-QUESOS-LONGANIZA-TOSTADAS-MAIZ</t>
  </si>
  <si>
    <t>NLP</t>
  </si>
  <si>
    <t>LONGANIZA-CHORIZO</t>
  </si>
  <si>
    <t>Tranfer</t>
  </si>
  <si>
    <t>NOMINA #  15</t>
  </si>
  <si>
    <t>LONGANIZA-POLLO-QUESOS</t>
  </si>
  <si>
    <t>QUESOS-POLLO</t>
  </si>
  <si>
    <t>POLLO-LONGANIZAS</t>
  </si>
  <si>
    <t>POLLO-MAIZ-PAPA</t>
  </si>
  <si>
    <t>CHORIZO-TOSTADAS</t>
  </si>
  <si>
    <t>MULTA TRANSITO</t>
  </si>
  <si>
    <t>LONGANIZAS-POLLO-MAIZ-QUESOS</t>
  </si>
  <si>
    <t>NOMINA  # 16</t>
  </si>
  <si>
    <t>JAMON-CHISTORRA POLLO</t>
  </si>
  <si>
    <t>POLLO-SALSAS</t>
  </si>
  <si>
    <t>VACACIONES  JOSE OSORIO</t>
  </si>
  <si>
    <t>POLLO-CHORIZO</t>
  </si>
  <si>
    <t>QUESOS-POLLO-MAIZ-LONGANIZA-VERDURAS</t>
  </si>
  <si>
    <t>PAPA-LONGANIZA-POLLO-TOSTADAS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</si>
  <si>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</si>
  <si>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</si>
  <si>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</si>
  <si>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</si>
  <si>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</si>
  <si>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</si>
  <si>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RENTA</t>
  </si>
  <si>
    <t>QUESOS-MAIZ</t>
  </si>
  <si>
    <t>TOCINETA-CHISTORRA-MANCHECO-LONGANIZAS-POLLO</t>
  </si>
  <si>
    <t>longaniza--chorizo-´pollo</t>
  </si>
  <si>
    <t>abril</t>
  </si>
  <si>
    <t>vigilante</t>
  </si>
  <si>
    <t>RES</t>
  </si>
  <si>
    <t>desechables</t>
  </si>
  <si>
    <t xml:space="preserve">INTERNET </t>
  </si>
  <si>
    <t>Maquina p/sellar bolsas</t>
  </si>
  <si>
    <t xml:space="preserve">vacaciones     </t>
  </si>
  <si>
    <t>fumigacion</t>
  </si>
  <si>
    <t xml:space="preserve">impuestos federales </t>
  </si>
  <si>
    <t>Botargas</t>
  </si>
  <si>
    <t>LUZ</t>
  </si>
  <si>
    <t>SKY</t>
  </si>
  <si>
    <t>ADT MEXICO</t>
  </si>
  <si>
    <t>CELULARES</t>
  </si>
  <si>
    <t>REDES SOCIALES</t>
  </si>
  <si>
    <t>SEGURO VIDA</t>
  </si>
  <si>
    <t>pago IMSS</t>
  </si>
  <si>
    <t>PAGO Impuesto 3%</t>
  </si>
  <si>
    <t>Gasto no deducible</t>
  </si>
  <si>
    <t>GASOLINA</t>
  </si>
  <si>
    <t>comisiones bancaria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</si>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</sst>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3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Fill="1" applyAlignment="1">
      <alignment horizontal="center"/>
    </xf>
    <xf numFmtId="44" fontId="0" fillId="0" borderId="0" xfId="1" applyFont="1"/>
    <xf numFmtId="44" fontId="1" fillId="0" borderId="0" xfId="1"/>
    <xf numFmtId="0" fontId="6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2" fillId="0" borderId="0" xfId="1" applyFont="1" applyFill="1"/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vertical="center" wrapText="1"/>
    </xf>
    <xf numFmtId="165" fontId="1" fillId="0" borderId="0" xfId="1" applyNumberFormat="1"/>
    <xf numFmtId="44" fontId="6" fillId="3" borderId="0" xfId="1" applyFont="1" applyFill="1"/>
    <xf numFmtId="0" fontId="6" fillId="3" borderId="0" xfId="0" applyFont="1" applyFill="1"/>
    <xf numFmtId="0" fontId="11" fillId="0" borderId="4" xfId="0" applyFont="1" applyBorder="1"/>
    <xf numFmtId="164" fontId="12" fillId="0" borderId="5" xfId="0" applyNumberFormat="1" applyFont="1" applyBorder="1" applyAlignment="1">
      <alignment horizontal="center"/>
    </xf>
    <xf numFmtId="44" fontId="13" fillId="0" borderId="6" xfId="1" applyFont="1" applyBorder="1"/>
    <xf numFmtId="165" fontId="6" fillId="4" borderId="7" xfId="0" applyNumberFormat="1" applyFont="1" applyFill="1" applyBorder="1" applyAlignment="1">
      <alignment horizontal="left"/>
    </xf>
    <xf numFmtId="165" fontId="15" fillId="0" borderId="6" xfId="0" applyNumberFormat="1" applyFont="1" applyBorder="1"/>
    <xf numFmtId="0" fontId="15" fillId="0" borderId="6" xfId="0" applyFont="1" applyBorder="1"/>
    <xf numFmtId="44" fontId="15" fillId="0" borderId="6" xfId="1" applyFont="1" applyBorder="1"/>
    <xf numFmtId="44" fontId="16" fillId="5" borderId="0" xfId="1" applyFont="1" applyFill="1" applyAlignment="1">
      <alignment horizontal="center"/>
    </xf>
    <xf numFmtId="44" fontId="16" fillId="5" borderId="12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16" fontId="0" fillId="0" borderId="0" xfId="0" applyNumberFormat="1"/>
    <xf numFmtId="164" fontId="2" fillId="0" borderId="13" xfId="0" applyNumberFormat="1" applyFont="1" applyBorder="1" applyAlignment="1">
      <alignment horizontal="center"/>
    </xf>
    <xf numFmtId="44" fontId="2" fillId="0" borderId="14" xfId="1" applyFont="1" applyFill="1" applyBorder="1"/>
    <xf numFmtId="166" fontId="17" fillId="0" borderId="7" xfId="0" applyNumberFormat="1" applyFont="1" applyBorder="1" applyAlignment="1">
      <alignment horizontal="left"/>
    </xf>
    <xf numFmtId="15" fontId="2" fillId="0" borderId="15" xfId="0" applyNumberFormat="1" applyFont="1" applyBorder="1"/>
    <xf numFmtId="44" fontId="2" fillId="0" borderId="16" xfId="1" applyFont="1" applyFill="1" applyBorder="1"/>
    <xf numFmtId="15" fontId="2" fillId="0" borderId="17" xfId="0" applyNumberFormat="1" applyFont="1" applyBorder="1"/>
    <xf numFmtId="44" fontId="2" fillId="0" borderId="18" xfId="1" applyFont="1" applyFill="1" applyBorder="1"/>
    <xf numFmtId="165" fontId="0" fillId="0" borderId="0" xfId="1" applyNumberFormat="1" applyFont="1" applyFill="1"/>
    <xf numFmtId="0" fontId="2" fillId="0" borderId="0" xfId="0" applyFont="1" applyAlignment="1">
      <alignment horizontal="center"/>
    </xf>
    <xf numFmtId="44" fontId="2" fillId="0" borderId="19" xfId="1" applyFont="1" applyFill="1" applyBorder="1"/>
    <xf numFmtId="44" fontId="2" fillId="0" borderId="20" xfId="1" applyFont="1" applyFill="1" applyBorder="1"/>
    <xf numFmtId="166" fontId="18" fillId="0" borderId="7" xfId="0" applyNumberFormat="1" applyFont="1" applyBorder="1"/>
    <xf numFmtId="44" fontId="2" fillId="0" borderId="21" xfId="1" applyFont="1" applyFill="1" applyBorder="1"/>
    <xf numFmtId="165" fontId="19" fillId="0" borderId="0" xfId="1" applyNumberFormat="1" applyFont="1" applyFill="1" applyAlignment="1">
      <alignment horizontal="center"/>
    </xf>
    <xf numFmtId="0" fontId="6" fillId="0" borderId="17" xfId="0" applyFont="1" applyBorder="1" applyAlignment="1">
      <alignment horizontal="center"/>
    </xf>
    <xf numFmtId="44" fontId="2" fillId="0" borderId="22" xfId="1" applyFont="1" applyFill="1" applyBorder="1"/>
    <xf numFmtId="44" fontId="20" fillId="0" borderId="0" xfId="1" applyFont="1" applyFill="1" applyBorder="1" applyAlignment="1">
      <alignment horizontal="center"/>
    </xf>
    <xf numFmtId="166" fontId="21" fillId="0" borderId="7" xfId="0" applyNumberFormat="1" applyFont="1" applyBorder="1"/>
    <xf numFmtId="44" fontId="2" fillId="0" borderId="23" xfId="1" applyFont="1" applyFill="1" applyBorder="1"/>
    <xf numFmtId="0" fontId="2" fillId="0" borderId="17" xfId="0" applyFont="1" applyBorder="1"/>
    <xf numFmtId="44" fontId="22" fillId="0" borderId="0" xfId="1" applyFont="1" applyFill="1" applyBorder="1" applyAlignment="1">
      <alignment horizontal="center"/>
    </xf>
    <xf numFmtId="166" fontId="17" fillId="0" borderId="7" xfId="0" applyNumberFormat="1" applyFont="1" applyBorder="1"/>
    <xf numFmtId="165" fontId="21" fillId="0" borderId="0" xfId="1" applyNumberFormat="1" applyFont="1" applyFill="1"/>
    <xf numFmtId="44" fontId="23" fillId="0" borderId="0" xfId="1" applyFont="1" applyFill="1" applyBorder="1" applyAlignment="1">
      <alignment horizontal="center"/>
    </xf>
    <xf numFmtId="165" fontId="2" fillId="0" borderId="0" xfId="1" applyNumberFormat="1" applyFont="1" applyFill="1" applyAlignment="1">
      <alignment horizontal="center"/>
    </xf>
    <xf numFmtId="16" fontId="2" fillId="0" borderId="17" xfId="0" applyNumberFormat="1" applyFont="1" applyBorder="1"/>
    <xf numFmtId="165" fontId="5" fillId="0" borderId="24" xfId="0" applyNumberFormat="1" applyFont="1" applyBorder="1" applyAlignment="1">
      <alignment horizontal="left"/>
    </xf>
    <xf numFmtId="44" fontId="2" fillId="0" borderId="22" xfId="1" applyFont="1" applyFill="1" applyBorder="1" applyAlignment="1">
      <alignment horizontal="right"/>
    </xf>
    <xf numFmtId="165" fontId="21" fillId="0" borderId="0" xfId="1" applyNumberFormat="1" applyFont="1" applyFill="1" applyAlignment="1">
      <alignment horizontal="center"/>
    </xf>
    <xf numFmtId="16" fontId="5" fillId="0" borderId="17" xfId="0" applyNumberFormat="1" applyFont="1" applyBorder="1"/>
    <xf numFmtId="16" fontId="24" fillId="0" borderId="24" xfId="0" applyNumberFormat="1" applyFont="1" applyBorder="1"/>
    <xf numFmtId="0" fontId="25" fillId="0" borderId="25" xfId="0" applyFont="1" applyBorder="1" applyAlignment="1">
      <alignment horizontal="center" wrapText="1"/>
    </xf>
    <xf numFmtId="44" fontId="2" fillId="0" borderId="26" xfId="1" applyFont="1" applyFill="1" applyBorder="1"/>
    <xf numFmtId="165" fontId="2" fillId="0" borderId="24" xfId="0" applyNumberFormat="1" applyFont="1" applyBorder="1" applyAlignment="1">
      <alignment horizontal="left"/>
    </xf>
    <xf numFmtId="16" fontId="2" fillId="0" borderId="24" xfId="0" applyNumberFormat="1" applyFont="1" applyBorder="1"/>
    <xf numFmtId="0" fontId="2" fillId="0" borderId="0" xfId="0" applyFont="1"/>
    <xf numFmtId="44" fontId="2" fillId="0" borderId="26" xfId="1" applyFont="1" applyFill="1" applyBorder="1" applyAlignment="1">
      <alignment horizontal="right"/>
    </xf>
    <xf numFmtId="165" fontId="19" fillId="0" borderId="27" xfId="1" applyNumberFormat="1" applyFont="1" applyFill="1" applyBorder="1" applyAlignment="1">
      <alignment horizontal="center"/>
    </xf>
    <xf numFmtId="0" fontId="2" fillId="0" borderId="24" xfId="0" applyFont="1" applyBorder="1" applyAlignment="1">
      <alignment horizontal="left"/>
    </xf>
    <xf numFmtId="44" fontId="19" fillId="0" borderId="22" xfId="1" applyFont="1" applyFill="1" applyBorder="1" applyAlignment="1">
      <alignment horizontal="right"/>
    </xf>
    <xf numFmtId="165" fontId="19" fillId="0" borderId="4" xfId="0" applyNumberFormat="1" applyFont="1" applyBorder="1" applyAlignment="1">
      <alignment horizontal="center"/>
    </xf>
    <xf numFmtId="0" fontId="21" fillId="0" borderId="24" xfId="0" applyFont="1" applyBorder="1" applyAlignment="1">
      <alignment horizontal="left"/>
    </xf>
    <xf numFmtId="44" fontId="19" fillId="0" borderId="28" xfId="1" applyFont="1" applyFill="1" applyBorder="1" applyAlignment="1">
      <alignment horizontal="right"/>
    </xf>
    <xf numFmtId="165" fontId="21" fillId="0" borderId="27" xfId="1" applyNumberFormat="1" applyFont="1" applyFill="1" applyBorder="1" applyAlignment="1">
      <alignment horizontal="left"/>
    </xf>
    <xf numFmtId="0" fontId="19" fillId="0" borderId="17" xfId="0" applyFont="1" applyBorder="1" applyAlignment="1">
      <alignment horizontal="left"/>
    </xf>
    <xf numFmtId="44" fontId="19" fillId="0" borderId="17" xfId="1" applyFont="1" applyFill="1" applyBorder="1" applyAlignment="1">
      <alignment horizontal="right"/>
    </xf>
    <xf numFmtId="165" fontId="21" fillId="0" borderId="17" xfId="1" applyNumberFormat="1" applyFont="1" applyFill="1" applyBorder="1" applyAlignment="1">
      <alignment horizontal="left"/>
    </xf>
    <xf numFmtId="0" fontId="21" fillId="0" borderId="17" xfId="0" applyFont="1" applyBorder="1" applyAlignment="1">
      <alignment horizontal="left"/>
    </xf>
    <xf numFmtId="165" fontId="19" fillId="0" borderId="17" xfId="1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/>
    </xf>
    <xf numFmtId="166" fontId="17" fillId="0" borderId="29" xfId="0" applyNumberFormat="1" applyFont="1" applyBorder="1"/>
    <xf numFmtId="165" fontId="19" fillId="0" borderId="17" xfId="1" applyNumberFormat="1" applyFont="1" applyFill="1" applyBorder="1" applyAlignment="1">
      <alignment horizontal="left"/>
    </xf>
    <xf numFmtId="16" fontId="2" fillId="0" borderId="25" xfId="0" applyNumberFormat="1" applyFont="1" applyBorder="1" applyAlignment="1">
      <alignment horizontal="left"/>
    </xf>
    <xf numFmtId="44" fontId="2" fillId="0" borderId="30" xfId="1" applyFont="1" applyFill="1" applyBorder="1"/>
    <xf numFmtId="44" fontId="2" fillId="0" borderId="31" xfId="1" applyFont="1" applyFill="1" applyBorder="1"/>
    <xf numFmtId="44" fontId="2" fillId="0" borderId="17" xfId="1" applyFont="1" applyFill="1" applyBorder="1"/>
    <xf numFmtId="166" fontId="13" fillId="0" borderId="17" xfId="0" applyNumberFormat="1" applyFont="1" applyBorder="1"/>
    <xf numFmtId="0" fontId="2" fillId="0" borderId="17" xfId="0" applyFont="1" applyBorder="1" applyAlignment="1">
      <alignment horizontal="left"/>
    </xf>
    <xf numFmtId="166" fontId="21" fillId="0" borderId="17" xfId="0" applyNumberFormat="1" applyFont="1" applyBorder="1"/>
    <xf numFmtId="0" fontId="2" fillId="0" borderId="0" xfId="0" applyFont="1" applyAlignment="1">
      <alignment horizontal="left"/>
    </xf>
    <xf numFmtId="165" fontId="2" fillId="4" borderId="17" xfId="0" applyNumberFormat="1" applyFont="1" applyFill="1" applyBorder="1" applyAlignment="1">
      <alignment horizontal="left"/>
    </xf>
    <xf numFmtId="44" fontId="2" fillId="4" borderId="17" xfId="1" applyFont="1" applyFill="1" applyBorder="1"/>
    <xf numFmtId="166" fontId="13" fillId="4" borderId="17" xfId="0" applyNumberFormat="1" applyFont="1" applyFill="1" applyBorder="1"/>
    <xf numFmtId="0" fontId="2" fillId="0" borderId="17" xfId="0" applyFont="1" applyBorder="1" applyAlignment="1">
      <alignment horizontal="left" wrapText="1"/>
    </xf>
    <xf numFmtId="44" fontId="6" fillId="0" borderId="32" xfId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0" fontId="26" fillId="0" borderId="32" xfId="0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0" fontId="5" fillId="0" borderId="0" xfId="0" applyFont="1" applyAlignment="1">
      <alignment horizontal="left"/>
    </xf>
    <xf numFmtId="44" fontId="2" fillId="4" borderId="25" xfId="1" applyFont="1" applyFill="1" applyBorder="1"/>
    <xf numFmtId="0" fontId="26" fillId="0" borderId="17" xfId="0" applyFont="1" applyBorder="1" applyAlignment="1">
      <alignment horizontal="center"/>
    </xf>
    <xf numFmtId="0" fontId="2" fillId="0" borderId="34" xfId="0" applyFont="1" applyBorder="1" applyAlignment="1">
      <alignment horizontal="left"/>
    </xf>
    <xf numFmtId="0" fontId="2" fillId="7" borderId="0" xfId="0" applyFont="1" applyFill="1" applyAlignment="1">
      <alignment horizontal="left"/>
    </xf>
    <xf numFmtId="0" fontId="5" fillId="0" borderId="35" xfId="0" applyFont="1" applyBorder="1" applyAlignment="1">
      <alignment horizontal="left"/>
    </xf>
    <xf numFmtId="44" fontId="2" fillId="0" borderId="17" xfId="1" applyFont="1" applyFill="1" applyBorder="1" applyAlignment="1">
      <alignment horizontal="right"/>
    </xf>
    <xf numFmtId="165" fontId="2" fillId="0" borderId="17" xfId="0" applyNumberFormat="1" applyFont="1" applyBorder="1" applyAlignment="1">
      <alignment horizontal="left"/>
    </xf>
    <xf numFmtId="44" fontId="2" fillId="0" borderId="0" xfId="1" applyFont="1" applyFill="1" applyBorder="1" applyAlignment="1">
      <alignment horizontal="right"/>
    </xf>
    <xf numFmtId="164" fontId="2" fillId="0" borderId="36" xfId="0" applyNumberFormat="1" applyFont="1" applyBorder="1" applyAlignment="1">
      <alignment horizontal="left"/>
    </xf>
    <xf numFmtId="44" fontId="2" fillId="0" borderId="37" xfId="1" applyFont="1" applyFill="1" applyBorder="1"/>
    <xf numFmtId="44" fontId="2" fillId="0" borderId="38" xfId="1" applyFont="1" applyFill="1" applyBorder="1"/>
    <xf numFmtId="15" fontId="2" fillId="0" borderId="36" xfId="0" applyNumberFormat="1" applyFont="1" applyBorder="1"/>
    <xf numFmtId="0" fontId="25" fillId="0" borderId="17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39" xfId="0" applyNumberFormat="1" applyFont="1" applyBorder="1"/>
    <xf numFmtId="44" fontId="2" fillId="0" borderId="40" xfId="1" applyFont="1" applyFill="1" applyBorder="1"/>
    <xf numFmtId="15" fontId="2" fillId="0" borderId="27" xfId="0" applyNumberFormat="1" applyFont="1" applyBorder="1"/>
    <xf numFmtId="44" fontId="2" fillId="0" borderId="2" xfId="1" applyFont="1" applyFill="1" applyBorder="1"/>
    <xf numFmtId="164" fontId="19" fillId="0" borderId="41" xfId="0" applyNumberFormat="1" applyFont="1" applyBorder="1" applyAlignment="1">
      <alignment horizontal="center"/>
    </xf>
    <xf numFmtId="44" fontId="13" fillId="0" borderId="42" xfId="1" applyFont="1" applyBorder="1"/>
    <xf numFmtId="0" fontId="0" fillId="0" borderId="43" xfId="0" applyBorder="1"/>
    <xf numFmtId="0" fontId="27" fillId="0" borderId="43" xfId="0" applyFont="1" applyBorder="1" applyAlignment="1">
      <alignment horizontal="center"/>
    </xf>
    <xf numFmtId="44" fontId="28" fillId="0" borderId="43" xfId="1" applyFont="1" applyBorder="1"/>
    <xf numFmtId="0" fontId="2" fillId="0" borderId="43" xfId="0" applyFont="1" applyBorder="1" applyAlignment="1">
      <alignment horizontal="center"/>
    </xf>
    <xf numFmtId="44" fontId="2" fillId="0" borderId="44" xfId="1" applyFont="1" applyBorder="1"/>
    <xf numFmtId="165" fontId="2" fillId="0" borderId="0" xfId="1" applyNumberFormat="1" applyFont="1" applyBorder="1"/>
    <xf numFmtId="166" fontId="2" fillId="0" borderId="45" xfId="0" applyNumberFormat="1" applyFont="1" applyBorder="1" applyAlignment="1">
      <alignment horizontal="center"/>
    </xf>
    <xf numFmtId="44" fontId="2" fillId="0" borderId="46" xfId="1" applyFont="1" applyBorder="1"/>
    <xf numFmtId="44" fontId="6" fillId="0" borderId="0" xfId="1" applyFont="1"/>
    <xf numFmtId="44" fontId="20" fillId="0" borderId="0" xfId="1" applyFont="1" applyFill="1" applyAlignment="1">
      <alignment horizontal="center"/>
    </xf>
    <xf numFmtId="164" fontId="25" fillId="0" borderId="0" xfId="0" applyNumberFormat="1" applyFont="1" applyAlignment="1">
      <alignment horizontal="center"/>
    </xf>
    <xf numFmtId="165" fontId="13" fillId="0" borderId="47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6" fillId="0" borderId="17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3" xfId="0" applyFont="1" applyBorder="1"/>
    <xf numFmtId="44" fontId="6" fillId="0" borderId="3" xfId="1" applyFont="1" applyBorder="1"/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2" xfId="0" applyFont="1" applyBorder="1" applyAlignment="1">
      <alignment horizontal="left"/>
    </xf>
    <xf numFmtId="165" fontId="6" fillId="0" borderId="37" xfId="0" applyNumberFormat="1" applyFont="1" applyBorder="1" applyAlignment="1">
      <alignment vertical="center"/>
    </xf>
    <xf numFmtId="164" fontId="30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6" fillId="0" borderId="17" xfId="1" applyFont="1" applyFill="1" applyBorder="1"/>
    <xf numFmtId="168" fontId="31" fillId="0" borderId="22" xfId="1" applyNumberFormat="1" applyFont="1" applyBorder="1"/>
    <xf numFmtId="44" fontId="32" fillId="0" borderId="2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14" fillId="0" borderId="0" xfId="1" applyFont="1"/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5" fillId="0" borderId="0" xfId="0" applyFont="1"/>
    <xf numFmtId="44" fontId="2" fillId="0" borderId="0" xfId="1" applyFont="1" applyFill="1" applyBorder="1"/>
    <xf numFmtId="166" fontId="13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2" fillId="0" borderId="47" xfId="0" applyFont="1" applyBorder="1" applyAlignment="1">
      <alignment horizontal="center"/>
    </xf>
    <xf numFmtId="0" fontId="32" fillId="0" borderId="37" xfId="0" applyFont="1" applyBorder="1" applyAlignment="1">
      <alignment horizontal="center"/>
    </xf>
    <xf numFmtId="44" fontId="14" fillId="4" borderId="51" xfId="1" applyFont="1" applyFill="1" applyBorder="1" applyAlignment="1">
      <alignment horizontal="center"/>
    </xf>
    <xf numFmtId="44" fontId="14" fillId="4" borderId="52" xfId="1" applyFont="1" applyFill="1" applyBorder="1" applyAlignment="1">
      <alignment horizontal="center"/>
    </xf>
    <xf numFmtId="166" fontId="14" fillId="4" borderId="52" xfId="1" applyNumberFormat="1" applyFont="1" applyFill="1" applyBorder="1" applyAlignment="1">
      <alignment horizontal="center"/>
    </xf>
    <xf numFmtId="166" fontId="14" fillId="4" borderId="53" xfId="1" applyNumberFormat="1" applyFont="1" applyFill="1" applyBorder="1" applyAlignment="1">
      <alignment horizontal="center"/>
    </xf>
    <xf numFmtId="167" fontId="14" fillId="4" borderId="4" xfId="1" applyNumberFormat="1" applyFont="1" applyFill="1" applyBorder="1" applyAlignment="1">
      <alignment horizontal="center" vertical="center" wrapText="1"/>
    </xf>
    <xf numFmtId="167" fontId="14" fillId="4" borderId="49" xfId="1" applyNumberFormat="1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 wrapText="1"/>
    </xf>
    <xf numFmtId="166" fontId="13" fillId="0" borderId="50" xfId="0" applyNumberFormat="1" applyFont="1" applyBorder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3" fillId="0" borderId="22" xfId="1" applyFont="1" applyBorder="1" applyAlignment="1">
      <alignment horizontal="center" vertical="center" wrapText="1"/>
    </xf>
    <xf numFmtId="44" fontId="13" fillId="0" borderId="47" xfId="1" applyFont="1" applyBorder="1" applyAlignment="1">
      <alignment horizontal="center" vertical="center" wrapText="1"/>
    </xf>
    <xf numFmtId="44" fontId="14" fillId="0" borderId="47" xfId="1" applyFont="1" applyBorder="1" applyAlignment="1">
      <alignment horizontal="center"/>
    </xf>
    <xf numFmtId="44" fontId="14" fillId="0" borderId="37" xfId="1" applyFont="1" applyBorder="1" applyAlignment="1">
      <alignment horizontal="center"/>
    </xf>
    <xf numFmtId="44" fontId="15" fillId="0" borderId="22" xfId="1" applyFont="1" applyBorder="1" applyAlignment="1">
      <alignment horizontal="center"/>
    </xf>
    <xf numFmtId="44" fontId="15" fillId="0" borderId="37" xfId="1" applyFont="1" applyBorder="1" applyAlignment="1">
      <alignment horizontal="center"/>
    </xf>
    <xf numFmtId="0" fontId="3" fillId="0" borderId="0" xfId="0" applyFont="1"/>
    <xf numFmtId="44" fontId="7" fillId="0" borderId="0" xfId="1" applyFont="1" applyBorder="1" applyAlignment="1">
      <alignment horizontal="center"/>
    </xf>
    <xf numFmtId="44" fontId="7" fillId="0" borderId="1" xfId="1" applyFont="1" applyBorder="1" applyAlignment="1">
      <alignment horizontal="center"/>
    </xf>
    <xf numFmtId="0" fontId="10" fillId="2" borderId="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66" fontId="13" fillId="0" borderId="22" xfId="0" applyNumberFormat="1" applyFont="1" applyBorder="1" applyAlignment="1">
      <alignment horizontal="center" vertical="center" wrapText="1"/>
    </xf>
    <xf numFmtId="166" fontId="13" fillId="0" borderId="47" xfId="0" applyNumberFormat="1" applyFont="1" applyBorder="1" applyAlignment="1">
      <alignment horizontal="center" vertical="center" wrapText="1"/>
    </xf>
    <xf numFmtId="166" fontId="13" fillId="0" borderId="47" xfId="0" applyNumberFormat="1" applyFont="1" applyBorder="1" applyAlignment="1">
      <alignment horizontal="center"/>
    </xf>
    <xf numFmtId="166" fontId="13" fillId="0" borderId="48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AC88CB2D-6451-4936-B628-8F89DC5917A9}"/>
            </a:ext>
          </a:extLst>
        </xdr:cNvPr>
        <xdr:cNvSpPr/>
      </xdr:nvSpPr>
      <xdr:spPr>
        <a:xfrm rot="5400000">
          <a:off x="10991848" y="112585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6D13141-0057-4229-8301-7CB807C6EE10}"/>
            </a:ext>
          </a:extLst>
        </xdr:cNvPr>
        <xdr:cNvSpPr/>
      </xdr:nvSpPr>
      <xdr:spPr>
        <a:xfrm rot="18916712">
          <a:off x="9686779" y="12822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DBFD1DBC-7828-4CD7-8BB2-CE59F2E611B1}"/>
            </a:ext>
          </a:extLst>
        </xdr:cNvPr>
        <xdr:cNvCxnSpPr/>
      </xdr:nvCxnSpPr>
      <xdr:spPr>
        <a:xfrm rot="10800000" flipV="1">
          <a:off x="5105400" y="117824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F2D70E2B-7838-4D7E-876D-92A0767C5532}"/>
            </a:ext>
          </a:extLst>
        </xdr:cNvPr>
        <xdr:cNvCxnSpPr/>
      </xdr:nvCxnSpPr>
      <xdr:spPr>
        <a:xfrm>
          <a:off x="5019675" y="11306175"/>
          <a:ext cx="533400" cy="2952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4B754B12-116F-4DB8-89A9-2BABC5BCFE33}"/>
            </a:ext>
          </a:extLst>
        </xdr:cNvPr>
        <xdr:cNvCxnSpPr/>
      </xdr:nvCxnSpPr>
      <xdr:spPr>
        <a:xfrm rot="10800000" flipV="1">
          <a:off x="5105400" y="117824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C4E2AC3-0BD6-4ADB-B3F3-7F5C314CACA6}"/>
            </a:ext>
          </a:extLst>
        </xdr:cNvPr>
        <xdr:cNvCxnSpPr/>
      </xdr:nvCxnSpPr>
      <xdr:spPr>
        <a:xfrm>
          <a:off x="2181225" y="11287125"/>
          <a:ext cx="17811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2F77D0A9-48CC-45A8-B66F-0C49CE7DBC56}"/>
            </a:ext>
          </a:extLst>
        </xdr:cNvPr>
        <xdr:cNvSpPr/>
      </xdr:nvSpPr>
      <xdr:spPr>
        <a:xfrm rot="16200000">
          <a:off x="7777163" y="10320335"/>
          <a:ext cx="190501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C7222FAE-CF78-4D6B-AA2D-D65C2242F859}"/>
            </a:ext>
          </a:extLst>
        </xdr:cNvPr>
        <xdr:cNvSpPr/>
      </xdr:nvSpPr>
      <xdr:spPr>
        <a:xfrm rot="18916712">
          <a:off x="9686779" y="12574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D77BF3E-E1F0-4682-BB0C-1E0F8F6988F0}"/>
            </a:ext>
          </a:extLst>
        </xdr:cNvPr>
        <xdr:cNvCxnSpPr/>
      </xdr:nvCxnSpPr>
      <xdr:spPr>
        <a:xfrm flipV="1">
          <a:off x="5029200" y="12068175"/>
          <a:ext cx="923925" cy="1000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B70A-70E7-4D68-9779-0AA428030462}">
  <dimension ref="A1:O86"/>
  <sheetViews>
    <sheetView tabSelected="1" topLeftCell="A40" workbookViewId="0">
      <selection activeCell="H50" sqref="H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4" customWidth="1"/>
    <col min="11" max="11" width="17.28515625" customWidth="1"/>
    <col min="12" max="12" width="14.5703125" style="6" customWidth="1"/>
    <col min="13" max="13" width="18.140625" style="7" customWidth="1"/>
    <col min="14" max="14" width="14.140625" style="4" customWidth="1"/>
    <col min="15" max="15" width="7.5703125" style="5" customWidth="1"/>
  </cols>
  <sheetData>
    <row r="1" spans="1:15" ht="23.25" x14ac:dyDescent="0.35">
      <c r="C1" s="181" t="s">
        <v>0</v>
      </c>
      <c r="D1" s="181"/>
      <c r="E1" s="181"/>
      <c r="F1" s="181"/>
      <c r="G1" s="181"/>
      <c r="H1" s="181"/>
      <c r="I1" s="181"/>
      <c r="J1" s="181"/>
      <c r="K1" s="181"/>
      <c r="L1" s="2"/>
      <c r="M1" s="3"/>
    </row>
    <row r="2" spans="1:15" ht="15.75" x14ac:dyDescent="0.25">
      <c r="C2" s="6"/>
      <c r="H2" s="8" t="s">
        <v>1</v>
      </c>
      <c r="I2" s="3"/>
      <c r="J2" s="9"/>
      <c r="L2" s="10"/>
      <c r="M2" s="3"/>
      <c r="N2" s="11"/>
    </row>
    <row r="3" spans="1:15" ht="21.75" thickBot="1" x14ac:dyDescent="0.35">
      <c r="B3" s="182" t="s">
        <v>2</v>
      </c>
      <c r="C3" s="183"/>
      <c r="D3" s="12"/>
      <c r="E3" s="13"/>
      <c r="F3" s="13"/>
      <c r="H3" s="184" t="s">
        <v>3</v>
      </c>
      <c r="I3" s="184"/>
      <c r="K3" s="15" t="s">
        <v>4</v>
      </c>
      <c r="L3" s="15" t="s">
        <v>5</v>
      </c>
      <c r="M3" s="16"/>
    </row>
    <row r="4" spans="1:15" ht="20.25" thickTop="1" thickBot="1" x14ac:dyDescent="0.35">
      <c r="A4" s="17" t="s">
        <v>6</v>
      </c>
      <c r="B4" s="18"/>
      <c r="C4" s="19">
        <v>215362.9</v>
      </c>
      <c r="D4" s="20">
        <v>44291</v>
      </c>
      <c r="E4" s="185" t="s">
        <v>7</v>
      </c>
      <c r="F4" s="186"/>
      <c r="H4" s="187" t="s">
        <v>8</v>
      </c>
      <c r="I4" s="188"/>
      <c r="J4" s="21"/>
      <c r="K4" s="22"/>
      <c r="L4" s="23"/>
      <c r="M4" s="24" t="s">
        <v>9</v>
      </c>
      <c r="N4" s="25" t="s">
        <v>10</v>
      </c>
      <c r="O4" s="26"/>
    </row>
    <row r="5" spans="1:15" ht="15.75" thickBot="1" x14ac:dyDescent="0.3">
      <c r="A5" s="27" t="s">
        <v>11</v>
      </c>
      <c r="B5" s="28">
        <v>44292</v>
      </c>
      <c r="C5" s="29">
        <v>2270</v>
      </c>
      <c r="D5" s="30" t="s">
        <v>12</v>
      </c>
      <c r="E5" s="31">
        <v>44292</v>
      </c>
      <c r="F5" s="32">
        <v>78786</v>
      </c>
      <c r="H5" s="33">
        <v>44292</v>
      </c>
      <c r="I5" s="34">
        <v>535</v>
      </c>
      <c r="J5" s="35"/>
      <c r="K5" s="36"/>
      <c r="L5" s="11"/>
      <c r="M5" s="37">
        <v>76893</v>
      </c>
      <c r="N5" s="38">
        <v>6489</v>
      </c>
      <c r="O5" s="26"/>
    </row>
    <row r="6" spans="1:15" ht="16.5" thickBot="1" x14ac:dyDescent="0.3">
      <c r="A6" s="27"/>
      <c r="B6" s="28">
        <v>44293</v>
      </c>
      <c r="C6" s="29">
        <v>16227</v>
      </c>
      <c r="D6" s="39" t="s">
        <v>13</v>
      </c>
      <c r="E6" s="31">
        <v>44293</v>
      </c>
      <c r="F6" s="32">
        <v>91544</v>
      </c>
      <c r="H6" s="33">
        <v>44293</v>
      </c>
      <c r="I6" s="40">
        <v>495</v>
      </c>
      <c r="J6" s="41"/>
      <c r="K6" s="42"/>
      <c r="L6" s="43"/>
      <c r="M6" s="37">
        <v>110430</v>
      </c>
      <c r="N6" s="38">
        <v>3411</v>
      </c>
      <c r="O6" s="44" t="s">
        <v>14</v>
      </c>
    </row>
    <row r="7" spans="1:15" ht="15.75" thickBot="1" x14ac:dyDescent="0.3">
      <c r="A7" s="27"/>
      <c r="B7" s="28">
        <v>44294</v>
      </c>
      <c r="C7" s="29">
        <v>6813</v>
      </c>
      <c r="D7" s="45" t="s">
        <v>15</v>
      </c>
      <c r="E7" s="31">
        <v>44294</v>
      </c>
      <c r="F7" s="32">
        <v>181751</v>
      </c>
      <c r="H7" s="33">
        <v>44294</v>
      </c>
      <c r="I7" s="46">
        <v>495</v>
      </c>
      <c r="J7" s="41"/>
      <c r="K7" s="47"/>
      <c r="L7" s="43"/>
      <c r="M7" s="37">
        <v>174952</v>
      </c>
      <c r="N7" s="38">
        <v>3153</v>
      </c>
      <c r="O7" s="48" t="s">
        <v>16</v>
      </c>
    </row>
    <row r="8" spans="1:15" ht="15.75" thickBot="1" x14ac:dyDescent="0.3">
      <c r="A8" s="27"/>
      <c r="B8" s="28">
        <v>44295</v>
      </c>
      <c r="C8" s="29">
        <v>2299.5</v>
      </c>
      <c r="D8" s="49" t="s">
        <v>12</v>
      </c>
      <c r="E8" s="31">
        <v>44295</v>
      </c>
      <c r="F8" s="32">
        <v>161779</v>
      </c>
      <c r="H8" s="33">
        <v>44295</v>
      </c>
      <c r="I8" s="46">
        <v>10570</v>
      </c>
      <c r="J8" s="50"/>
      <c r="K8" s="47"/>
      <c r="L8" s="43"/>
      <c r="M8" s="37">
        <f>145398+854</f>
        <v>146252</v>
      </c>
      <c r="N8" s="38">
        <v>3483</v>
      </c>
      <c r="O8" s="51" t="s">
        <v>16</v>
      </c>
    </row>
    <row r="9" spans="1:15" ht="15.75" thickBot="1" x14ac:dyDescent="0.3">
      <c r="A9" s="27"/>
      <c r="B9" s="28">
        <v>44296</v>
      </c>
      <c r="C9" s="29">
        <v>1500</v>
      </c>
      <c r="D9" s="49" t="s">
        <v>12</v>
      </c>
      <c r="E9" s="31">
        <v>44296</v>
      </c>
      <c r="F9" s="32">
        <v>133429</v>
      </c>
      <c r="H9" s="33">
        <v>44296</v>
      </c>
      <c r="I9" s="46">
        <v>550</v>
      </c>
      <c r="J9" s="52">
        <v>44296</v>
      </c>
      <c r="K9" s="53" t="s">
        <v>17</v>
      </c>
      <c r="L9" s="43">
        <f>17039.89+400+4000</f>
        <v>21439.89</v>
      </c>
      <c r="M9" s="37">
        <v>115775</v>
      </c>
      <c r="N9" s="38">
        <v>3018</v>
      </c>
      <c r="O9" s="44" t="s">
        <v>14</v>
      </c>
    </row>
    <row r="10" spans="1:15" ht="15.75" thickBot="1" x14ac:dyDescent="0.3">
      <c r="A10" s="27"/>
      <c r="B10" s="28">
        <v>44297</v>
      </c>
      <c r="C10" s="29">
        <v>11542</v>
      </c>
      <c r="D10" s="45" t="s">
        <v>18</v>
      </c>
      <c r="E10" s="31">
        <v>44297</v>
      </c>
      <c r="F10" s="32">
        <v>112601</v>
      </c>
      <c r="H10" s="33">
        <v>44297</v>
      </c>
      <c r="I10" s="46">
        <v>550</v>
      </c>
      <c r="J10" s="52"/>
      <c r="K10" s="54"/>
      <c r="L10" s="55"/>
      <c r="M10" s="37">
        <v>93297</v>
      </c>
      <c r="N10" s="38">
        <v>7212</v>
      </c>
      <c r="O10" s="44"/>
    </row>
    <row r="11" spans="1:15" ht="15.75" thickBot="1" x14ac:dyDescent="0.3">
      <c r="A11" s="27"/>
      <c r="B11" s="28">
        <v>44298</v>
      </c>
      <c r="C11" s="29">
        <v>9207</v>
      </c>
      <c r="D11" s="39" t="s">
        <v>19</v>
      </c>
      <c r="E11" s="31">
        <v>44298</v>
      </c>
      <c r="F11" s="32">
        <v>143690</v>
      </c>
      <c r="H11" s="33">
        <v>44298</v>
      </c>
      <c r="I11" s="46">
        <v>440</v>
      </c>
      <c r="J11" s="56"/>
      <c r="K11" s="57"/>
      <c r="L11" s="43"/>
      <c r="M11" s="37">
        <v>130790</v>
      </c>
      <c r="N11" s="38">
        <v>3253</v>
      </c>
      <c r="O11" s="44"/>
    </row>
    <row r="12" spans="1:15" ht="15.75" thickBot="1" x14ac:dyDescent="0.3">
      <c r="A12" s="27"/>
      <c r="B12" s="28">
        <v>44299</v>
      </c>
      <c r="C12" s="29">
        <v>8025</v>
      </c>
      <c r="D12" s="39" t="s">
        <v>20</v>
      </c>
      <c r="E12" s="31">
        <v>44299</v>
      </c>
      <c r="F12" s="32">
        <v>99486</v>
      </c>
      <c r="H12" s="33">
        <v>44299</v>
      </c>
      <c r="I12" s="46">
        <v>637</v>
      </c>
      <c r="J12" s="41"/>
      <c r="K12" s="47"/>
      <c r="L12" s="43"/>
      <c r="M12" s="37">
        <v>77753</v>
      </c>
      <c r="N12" s="38">
        <v>13071</v>
      </c>
      <c r="O12" s="44"/>
    </row>
    <row r="13" spans="1:15" ht="15.75" thickBot="1" x14ac:dyDescent="0.3">
      <c r="A13" s="27"/>
      <c r="B13" s="28">
        <v>44300</v>
      </c>
      <c r="C13" s="29">
        <v>5115</v>
      </c>
      <c r="D13" s="49" t="s">
        <v>21</v>
      </c>
      <c r="E13" s="31">
        <v>44300</v>
      </c>
      <c r="F13" s="32">
        <v>116185</v>
      </c>
      <c r="H13" s="33">
        <v>44300</v>
      </c>
      <c r="I13" s="46">
        <v>6565</v>
      </c>
      <c r="J13" s="41"/>
      <c r="K13" s="47"/>
      <c r="L13" s="43"/>
      <c r="M13" s="37">
        <v>109267</v>
      </c>
      <c r="N13" s="38">
        <v>3368</v>
      </c>
      <c r="O13" s="44" t="s">
        <v>14</v>
      </c>
    </row>
    <row r="14" spans="1:15" ht="15.75" thickBot="1" x14ac:dyDescent="0.3">
      <c r="A14" s="27"/>
      <c r="B14" s="28">
        <v>44301</v>
      </c>
      <c r="C14" s="29">
        <v>3395</v>
      </c>
      <c r="D14" s="45" t="s">
        <v>22</v>
      </c>
      <c r="E14" s="31">
        <v>44301</v>
      </c>
      <c r="F14" s="32">
        <v>92284</v>
      </c>
      <c r="H14" s="33">
        <v>44301</v>
      </c>
      <c r="I14" s="46">
        <v>840</v>
      </c>
      <c r="J14" s="41">
        <v>44301</v>
      </c>
      <c r="K14" s="47" t="s">
        <v>23</v>
      </c>
      <c r="L14" s="43">
        <v>1500</v>
      </c>
      <c r="M14" s="37">
        <v>81092</v>
      </c>
      <c r="N14" s="38">
        <v>5457</v>
      </c>
      <c r="O14" s="44" t="s">
        <v>14</v>
      </c>
    </row>
    <row r="15" spans="1:15" ht="15.75" thickBot="1" x14ac:dyDescent="0.3">
      <c r="A15" s="27"/>
      <c r="B15" s="28">
        <v>44302</v>
      </c>
      <c r="C15" s="29">
        <v>2153</v>
      </c>
      <c r="D15" s="39" t="s">
        <v>12</v>
      </c>
      <c r="E15" s="31">
        <v>44302</v>
      </c>
      <c r="F15" s="32">
        <v>177091</v>
      </c>
      <c r="H15" s="33">
        <v>44302</v>
      </c>
      <c r="I15" s="46">
        <v>10570</v>
      </c>
      <c r="J15" s="41" t="s">
        <v>11</v>
      </c>
      <c r="K15" s="47"/>
      <c r="L15" s="43"/>
      <c r="M15" s="37">
        <f>161959+912</f>
        <v>162871</v>
      </c>
      <c r="N15" s="38">
        <v>2409</v>
      </c>
      <c r="O15" s="44" t="s">
        <v>16</v>
      </c>
    </row>
    <row r="16" spans="1:15" ht="15.75" thickBot="1" x14ac:dyDescent="0.3">
      <c r="A16" s="27"/>
      <c r="B16" s="28">
        <v>44303</v>
      </c>
      <c r="C16" s="29">
        <v>18446</v>
      </c>
      <c r="D16" s="39" t="s">
        <v>24</v>
      </c>
      <c r="E16" s="31">
        <v>44303</v>
      </c>
      <c r="F16" s="32">
        <v>211763</v>
      </c>
      <c r="H16" s="33">
        <v>44303</v>
      </c>
      <c r="I16" s="46">
        <v>10440</v>
      </c>
      <c r="J16" s="41">
        <v>44303</v>
      </c>
      <c r="K16" s="47" t="s">
        <v>25</v>
      </c>
      <c r="L16" s="11">
        <f>13724.27+400+4000</f>
        <v>18124.27</v>
      </c>
      <c r="M16" s="37">
        <v>168118</v>
      </c>
      <c r="N16" s="38">
        <v>4660</v>
      </c>
      <c r="O16" s="44" t="s">
        <v>16</v>
      </c>
    </row>
    <row r="17" spans="1:15" ht="15.75" thickBot="1" x14ac:dyDescent="0.3">
      <c r="A17" s="27"/>
      <c r="B17" s="28">
        <v>44304</v>
      </c>
      <c r="C17" s="29">
        <v>9132</v>
      </c>
      <c r="D17" s="49" t="s">
        <v>26</v>
      </c>
      <c r="E17" s="31">
        <v>44304</v>
      </c>
      <c r="F17" s="32">
        <v>118247</v>
      </c>
      <c r="H17" s="33">
        <v>44304</v>
      </c>
      <c r="I17" s="46">
        <v>440</v>
      </c>
      <c r="J17" s="41"/>
      <c r="K17" s="47"/>
      <c r="L17" s="55"/>
      <c r="M17" s="37">
        <v>104035</v>
      </c>
      <c r="N17" s="38">
        <v>4640</v>
      </c>
      <c r="O17" s="44"/>
    </row>
    <row r="18" spans="1:15" ht="15.75" thickBot="1" x14ac:dyDescent="0.3">
      <c r="A18" s="27"/>
      <c r="B18" s="28">
        <v>44305</v>
      </c>
      <c r="C18" s="29">
        <v>2646</v>
      </c>
      <c r="D18" s="39" t="s">
        <v>27</v>
      </c>
      <c r="E18" s="31">
        <v>44305</v>
      </c>
      <c r="F18" s="32">
        <v>163778</v>
      </c>
      <c r="H18" s="33">
        <v>44305</v>
      </c>
      <c r="I18" s="46">
        <v>440</v>
      </c>
      <c r="J18" s="41">
        <v>44305</v>
      </c>
      <c r="K18" s="58" t="s">
        <v>28</v>
      </c>
      <c r="L18" s="43">
        <v>1143</v>
      </c>
      <c r="M18" s="37">
        <v>154926</v>
      </c>
      <c r="N18" s="38">
        <v>4623</v>
      </c>
      <c r="O18" s="44" t="s">
        <v>14</v>
      </c>
    </row>
    <row r="19" spans="1:15" ht="15.75" thickBot="1" x14ac:dyDescent="0.3">
      <c r="A19" s="27"/>
      <c r="B19" s="28">
        <v>44306</v>
      </c>
      <c r="C19" s="29">
        <v>2188</v>
      </c>
      <c r="D19" s="39" t="s">
        <v>29</v>
      </c>
      <c r="E19" s="31">
        <v>44306</v>
      </c>
      <c r="F19" s="32">
        <v>93195</v>
      </c>
      <c r="H19" s="33">
        <v>44306</v>
      </c>
      <c r="I19" s="46">
        <v>605</v>
      </c>
      <c r="J19" s="41"/>
      <c r="K19" s="59"/>
      <c r="L19" s="60"/>
      <c r="M19" s="37">
        <v>87045</v>
      </c>
      <c r="N19" s="38">
        <v>4192</v>
      </c>
      <c r="O19" s="44"/>
    </row>
    <row r="20" spans="1:15" ht="15.75" thickBot="1" x14ac:dyDescent="0.3">
      <c r="A20" s="27"/>
      <c r="B20" s="28">
        <v>44307</v>
      </c>
      <c r="C20" s="29">
        <v>8911</v>
      </c>
      <c r="D20" s="39" t="s">
        <v>30</v>
      </c>
      <c r="E20" s="31">
        <v>44307</v>
      </c>
      <c r="F20" s="32">
        <v>133404</v>
      </c>
      <c r="H20" s="33">
        <v>44307</v>
      </c>
      <c r="I20" s="46">
        <v>495</v>
      </c>
      <c r="J20" s="41"/>
      <c r="K20" s="61"/>
      <c r="L20" s="55"/>
      <c r="M20" s="37">
        <f>29009+103602</f>
        <v>132611</v>
      </c>
      <c r="N20" s="38">
        <v>4211</v>
      </c>
      <c r="O20" s="44" t="s">
        <v>16</v>
      </c>
    </row>
    <row r="21" spans="1:15" ht="15.75" thickBot="1" x14ac:dyDescent="0.3">
      <c r="A21" s="27"/>
      <c r="B21" s="28">
        <v>44308</v>
      </c>
      <c r="C21" s="29">
        <v>12861.6</v>
      </c>
      <c r="D21" s="39" t="s">
        <v>31</v>
      </c>
      <c r="E21" s="31">
        <v>44308</v>
      </c>
      <c r="F21" s="32">
        <v>139636</v>
      </c>
      <c r="H21" s="33">
        <v>44308</v>
      </c>
      <c r="I21" s="46">
        <v>440</v>
      </c>
      <c r="J21" s="41"/>
      <c r="K21" s="62"/>
      <c r="L21" s="55"/>
      <c r="M21" s="37">
        <v>119687</v>
      </c>
      <c r="N21" s="38">
        <v>6647</v>
      </c>
      <c r="O21" s="44" t="s">
        <v>14</v>
      </c>
    </row>
    <row r="22" spans="1:15" ht="15.75" thickBot="1" x14ac:dyDescent="0.3">
      <c r="A22" s="27"/>
      <c r="B22" s="28">
        <v>44309</v>
      </c>
      <c r="C22" s="29">
        <v>5137</v>
      </c>
      <c r="D22" s="39" t="s">
        <v>32</v>
      </c>
      <c r="E22" s="31">
        <v>44309</v>
      </c>
      <c r="F22" s="32">
        <v>159588</v>
      </c>
      <c r="H22" s="33">
        <v>44309</v>
      </c>
      <c r="I22" s="46">
        <v>12570</v>
      </c>
      <c r="J22" s="52"/>
      <c r="K22" s="63"/>
      <c r="L22" s="64"/>
      <c r="M22" s="37">
        <v>134652</v>
      </c>
      <c r="N22" s="38">
        <v>7229</v>
      </c>
      <c r="O22" s="44" t="s">
        <v>16</v>
      </c>
    </row>
    <row r="23" spans="1:15" ht="15.75" thickBot="1" x14ac:dyDescent="0.3">
      <c r="A23" s="27"/>
      <c r="B23" s="28">
        <v>44310</v>
      </c>
      <c r="C23" s="29">
        <v>821</v>
      </c>
      <c r="D23" s="39" t="s">
        <v>12</v>
      </c>
      <c r="E23" s="31">
        <v>44310</v>
      </c>
      <c r="F23" s="32">
        <v>145555</v>
      </c>
      <c r="H23" s="33">
        <v>44310</v>
      </c>
      <c r="I23" s="46">
        <v>550</v>
      </c>
      <c r="J23" s="65">
        <v>44310</v>
      </c>
      <c r="K23" s="66" t="s">
        <v>33</v>
      </c>
      <c r="L23" s="67">
        <f>16511.32+400+4000</f>
        <v>20911.32</v>
      </c>
      <c r="M23" s="37">
        <v>125392</v>
      </c>
      <c r="N23" s="38">
        <v>6735</v>
      </c>
      <c r="O23" s="44" t="s">
        <v>16</v>
      </c>
    </row>
    <row r="24" spans="1:15" ht="15.75" thickBot="1" x14ac:dyDescent="0.3">
      <c r="A24" s="27"/>
      <c r="B24" s="28">
        <v>44311</v>
      </c>
      <c r="C24" s="29">
        <v>16803</v>
      </c>
      <c r="D24" s="39" t="s">
        <v>34</v>
      </c>
      <c r="E24" s="31">
        <v>44311</v>
      </c>
      <c r="F24" s="32">
        <v>107429</v>
      </c>
      <c r="H24" s="33">
        <v>44311</v>
      </c>
      <c r="I24" s="46">
        <v>550</v>
      </c>
      <c r="J24" s="68"/>
      <c r="K24" s="69"/>
      <c r="L24" s="70"/>
      <c r="M24" s="37">
        <f>79387+519+1189</f>
        <v>81095</v>
      </c>
      <c r="N24" s="38">
        <v>8981</v>
      </c>
      <c r="O24" s="51"/>
    </row>
    <row r="25" spans="1:15" ht="15.75" thickBot="1" x14ac:dyDescent="0.3">
      <c r="A25" s="27"/>
      <c r="B25" s="28">
        <v>44312</v>
      </c>
      <c r="C25" s="29">
        <v>10595</v>
      </c>
      <c r="D25" s="39" t="s">
        <v>35</v>
      </c>
      <c r="E25" s="31">
        <v>44312</v>
      </c>
      <c r="F25" s="32">
        <v>124086</v>
      </c>
      <c r="H25" s="33">
        <v>44312</v>
      </c>
      <c r="I25" s="46">
        <v>440</v>
      </c>
      <c r="J25" s="71"/>
      <c r="K25" s="72"/>
      <c r="L25" s="73"/>
      <c r="M25" s="37">
        <v>99044</v>
      </c>
      <c r="N25" s="38">
        <v>14007</v>
      </c>
      <c r="O25" s="44"/>
    </row>
    <row r="26" spans="1:15" ht="15.75" thickBot="1" x14ac:dyDescent="0.3">
      <c r="A26" s="27"/>
      <c r="B26" s="28">
        <v>44313</v>
      </c>
      <c r="C26" s="29">
        <v>5025</v>
      </c>
      <c r="D26" s="39" t="s">
        <v>29</v>
      </c>
      <c r="E26" s="31">
        <v>44313</v>
      </c>
      <c r="F26" s="32">
        <v>100166</v>
      </c>
      <c r="H26" s="33">
        <v>44313</v>
      </c>
      <c r="I26" s="46">
        <v>535</v>
      </c>
      <c r="J26" s="41"/>
      <c r="K26" s="69"/>
      <c r="L26" s="67"/>
      <c r="M26" s="37">
        <v>90296</v>
      </c>
      <c r="N26" s="38">
        <v>4310</v>
      </c>
      <c r="O26" s="44"/>
    </row>
    <row r="27" spans="1:15" ht="15.75" thickBot="1" x14ac:dyDescent="0.3">
      <c r="A27" s="27"/>
      <c r="B27" s="28">
        <v>44314</v>
      </c>
      <c r="C27" s="29">
        <v>2721</v>
      </c>
      <c r="D27" s="49" t="s">
        <v>36</v>
      </c>
      <c r="E27" s="31">
        <v>44314</v>
      </c>
      <c r="F27" s="32">
        <v>87627</v>
      </c>
      <c r="H27" s="33">
        <v>44314</v>
      </c>
      <c r="I27" s="46">
        <v>495</v>
      </c>
      <c r="J27" s="74"/>
      <c r="K27" s="75"/>
      <c r="L27" s="73"/>
      <c r="M27" s="37">
        <v>80299</v>
      </c>
      <c r="N27" s="38">
        <v>4112</v>
      </c>
      <c r="O27" s="44" t="s">
        <v>14</v>
      </c>
    </row>
    <row r="28" spans="1:15" ht="16.5" thickBot="1" x14ac:dyDescent="0.3">
      <c r="A28" s="27"/>
      <c r="B28" s="28">
        <v>44315</v>
      </c>
      <c r="C28" s="29">
        <v>9246</v>
      </c>
      <c r="D28" s="49" t="s">
        <v>37</v>
      </c>
      <c r="E28" s="31">
        <v>44315</v>
      </c>
      <c r="F28" s="32">
        <v>98596</v>
      </c>
      <c r="H28" s="33">
        <v>44315</v>
      </c>
      <c r="I28" s="46">
        <v>495</v>
      </c>
      <c r="J28" s="76">
        <v>44315</v>
      </c>
      <c r="K28" s="77" t="s">
        <v>38</v>
      </c>
      <c r="L28" s="73">
        <v>20000</v>
      </c>
      <c r="M28" s="37">
        <v>66425</v>
      </c>
      <c r="N28" s="38">
        <v>2430</v>
      </c>
      <c r="O28" s="44"/>
    </row>
    <row r="29" spans="1:15" ht="15.75" thickBot="1" x14ac:dyDescent="0.3">
      <c r="A29" s="27"/>
      <c r="B29" s="28">
        <v>44316</v>
      </c>
      <c r="C29" s="29">
        <v>1549</v>
      </c>
      <c r="D29" s="78" t="s">
        <v>12</v>
      </c>
      <c r="E29" s="31">
        <v>44316</v>
      </c>
      <c r="F29" s="32">
        <v>151345</v>
      </c>
      <c r="H29" s="33">
        <v>44316</v>
      </c>
      <c r="I29" s="46">
        <v>10570</v>
      </c>
      <c r="J29" s="79"/>
      <c r="K29" s="80"/>
      <c r="L29" s="73"/>
      <c r="M29" s="37">
        <v>127532</v>
      </c>
      <c r="N29" s="38">
        <v>11694</v>
      </c>
      <c r="O29" s="44" t="s">
        <v>16</v>
      </c>
    </row>
    <row r="30" spans="1:15" ht="15.75" thickBot="1" x14ac:dyDescent="0.3">
      <c r="A30" s="27"/>
      <c r="B30" s="28">
        <v>44317</v>
      </c>
      <c r="C30" s="29">
        <v>4900</v>
      </c>
      <c r="D30" s="78" t="s">
        <v>39</v>
      </c>
      <c r="E30" s="31">
        <v>44317</v>
      </c>
      <c r="F30" s="32">
        <v>178406</v>
      </c>
      <c r="H30" s="33">
        <v>44317</v>
      </c>
      <c r="I30" s="81">
        <v>14864</v>
      </c>
      <c r="J30" s="74"/>
      <c r="K30" s="47"/>
      <c r="L30" s="43"/>
      <c r="M30" s="37">
        <v>145126</v>
      </c>
      <c r="N30" s="38">
        <v>13516</v>
      </c>
      <c r="O30" s="44" t="s">
        <v>16</v>
      </c>
    </row>
    <row r="31" spans="1:15" ht="15.75" thickBot="1" x14ac:dyDescent="0.3">
      <c r="A31" s="27"/>
      <c r="B31" s="28">
        <v>44318</v>
      </c>
      <c r="C31" s="29">
        <v>31544</v>
      </c>
      <c r="D31" s="78" t="s">
        <v>40</v>
      </c>
      <c r="E31" s="31">
        <v>44318</v>
      </c>
      <c r="F31" s="32">
        <v>163911</v>
      </c>
      <c r="H31" s="33">
        <v>44318</v>
      </c>
      <c r="I31" s="81">
        <v>550</v>
      </c>
      <c r="J31" s="74"/>
      <c r="K31" s="72"/>
      <c r="L31" s="73"/>
      <c r="M31" s="37">
        <v>124630</v>
      </c>
      <c r="N31" s="38">
        <v>7187</v>
      </c>
      <c r="O31" s="44"/>
    </row>
    <row r="32" spans="1:15" ht="15.75" thickBot="1" x14ac:dyDescent="0.3">
      <c r="A32" s="27"/>
      <c r="B32" s="28">
        <v>44319</v>
      </c>
      <c r="C32" s="29">
        <v>1673</v>
      </c>
      <c r="D32" s="78" t="s">
        <v>12</v>
      </c>
      <c r="E32" s="31">
        <v>44319</v>
      </c>
      <c r="F32" s="82">
        <v>154998</v>
      </c>
      <c r="H32" s="33">
        <v>44319</v>
      </c>
      <c r="I32" s="81">
        <v>495</v>
      </c>
      <c r="J32" s="74"/>
      <c r="K32" s="47"/>
      <c r="L32" s="43"/>
      <c r="M32" s="37">
        <v>147445</v>
      </c>
      <c r="N32" s="38">
        <v>5385</v>
      </c>
      <c r="O32" s="44"/>
    </row>
    <row r="33" spans="1:15" ht="16.5" thickBot="1" x14ac:dyDescent="0.3">
      <c r="A33" s="27"/>
      <c r="B33" s="28">
        <v>44320</v>
      </c>
      <c r="C33" s="83">
        <v>12239</v>
      </c>
      <c r="D33" s="84" t="s">
        <v>41</v>
      </c>
      <c r="E33" s="31">
        <v>44320</v>
      </c>
      <c r="F33" s="83">
        <v>117623</v>
      </c>
      <c r="H33" s="33">
        <v>44320</v>
      </c>
      <c r="I33" s="81">
        <v>4575</v>
      </c>
      <c r="J33" s="76"/>
      <c r="K33" s="85"/>
      <c r="L33" s="83"/>
      <c r="M33" s="37">
        <v>89491</v>
      </c>
      <c r="N33" s="38">
        <v>11318</v>
      </c>
      <c r="O33" s="44"/>
    </row>
    <row r="34" spans="1:15" ht="15.75" thickBot="1" x14ac:dyDescent="0.3">
      <c r="A34" s="27"/>
      <c r="B34" s="28"/>
      <c r="C34" s="83"/>
      <c r="D34" s="86"/>
      <c r="E34" s="31"/>
      <c r="F34" s="83"/>
      <c r="H34" s="33"/>
      <c r="I34" s="81"/>
      <c r="J34" s="74"/>
      <c r="K34" s="87"/>
      <c r="L34" s="11"/>
      <c r="M34" s="37">
        <v>0</v>
      </c>
      <c r="N34" s="38">
        <v>0</v>
      </c>
      <c r="O34" s="44"/>
    </row>
    <row r="35" spans="1:15" ht="15.75" thickBot="1" x14ac:dyDescent="0.3">
      <c r="A35" s="27"/>
      <c r="B35" s="28"/>
      <c r="C35" s="83"/>
      <c r="D35" s="86"/>
      <c r="E35" s="31"/>
      <c r="F35" s="83"/>
      <c r="H35" s="33"/>
      <c r="I35" s="81"/>
      <c r="J35" s="74" t="s">
        <v>42</v>
      </c>
      <c r="K35" s="87" t="s">
        <v>43</v>
      </c>
      <c r="L35" s="11">
        <f>9720+9720+9345+9180</f>
        <v>37965</v>
      </c>
      <c r="M35" s="37">
        <v>0</v>
      </c>
      <c r="N35" s="38">
        <v>0</v>
      </c>
      <c r="O35" s="44"/>
    </row>
    <row r="36" spans="1:15" ht="16.5" thickBot="1" x14ac:dyDescent="0.3">
      <c r="A36" s="27"/>
      <c r="B36" s="88">
        <v>44294</v>
      </c>
      <c r="C36" s="89">
        <v>13233.74</v>
      </c>
      <c r="D36" s="90" t="s">
        <v>44</v>
      </c>
      <c r="E36" s="31"/>
      <c r="F36" s="83"/>
      <c r="H36" s="33"/>
      <c r="I36" s="81"/>
      <c r="J36" s="74" t="s">
        <v>42</v>
      </c>
      <c r="K36" s="91" t="s">
        <v>45</v>
      </c>
      <c r="L36" s="83">
        <v>1395.99</v>
      </c>
      <c r="M36" s="37">
        <v>0</v>
      </c>
      <c r="N36" s="38">
        <v>0</v>
      </c>
      <c r="O36" s="44"/>
    </row>
    <row r="37" spans="1:15" ht="16.5" thickBot="1" x14ac:dyDescent="0.3">
      <c r="A37" s="27"/>
      <c r="B37" s="88">
        <v>44295</v>
      </c>
      <c r="C37" s="89">
        <v>21612.86</v>
      </c>
      <c r="D37" s="90" t="s">
        <v>44</v>
      </c>
      <c r="E37" s="31"/>
      <c r="F37" s="92"/>
      <c r="H37" s="33"/>
      <c r="I37" s="81"/>
      <c r="J37" s="74" t="s">
        <v>42</v>
      </c>
      <c r="K37" s="85" t="s">
        <v>46</v>
      </c>
      <c r="L37" s="83">
        <f>399+399</f>
        <v>798</v>
      </c>
      <c r="M37" s="37">
        <v>0</v>
      </c>
      <c r="N37" s="38">
        <v>0</v>
      </c>
      <c r="O37" s="44"/>
    </row>
    <row r="38" spans="1:15" ht="16.5" thickBot="1" x14ac:dyDescent="0.3">
      <c r="A38" s="27"/>
      <c r="B38" s="88">
        <v>44299</v>
      </c>
      <c r="C38" s="89">
        <v>20359.259999999998</v>
      </c>
      <c r="D38" s="90" t="s">
        <v>44</v>
      </c>
      <c r="E38" s="31"/>
      <c r="F38" s="92"/>
      <c r="H38" s="33"/>
      <c r="I38" s="81"/>
      <c r="J38" s="74" t="s">
        <v>42</v>
      </c>
      <c r="K38" s="93" t="s">
        <v>47</v>
      </c>
      <c r="L38" s="83">
        <v>5003.71</v>
      </c>
      <c r="M38" s="37">
        <v>0</v>
      </c>
      <c r="N38" s="38">
        <v>0</v>
      </c>
      <c r="O38" s="44"/>
    </row>
    <row r="39" spans="1:15" ht="18" thickBot="1" x14ac:dyDescent="0.35">
      <c r="A39" s="27"/>
      <c r="B39" s="88">
        <v>44302</v>
      </c>
      <c r="C39" s="89">
        <v>37148.76</v>
      </c>
      <c r="D39" s="90" t="s">
        <v>44</v>
      </c>
      <c r="E39" s="31"/>
      <c r="F39" s="94"/>
      <c r="H39" s="33"/>
      <c r="I39" s="81"/>
      <c r="J39" s="74" t="s">
        <v>42</v>
      </c>
      <c r="K39" s="85" t="s">
        <v>48</v>
      </c>
      <c r="L39" s="83">
        <v>1347.84</v>
      </c>
      <c r="M39" s="37">
        <v>0</v>
      </c>
      <c r="N39" s="38">
        <v>0</v>
      </c>
      <c r="O39" s="44"/>
    </row>
    <row r="40" spans="1:15" ht="18" thickBot="1" x14ac:dyDescent="0.35">
      <c r="A40" s="27"/>
      <c r="B40" s="88">
        <v>44307</v>
      </c>
      <c r="C40" s="89">
        <v>21785.64</v>
      </c>
      <c r="D40" s="90" t="s">
        <v>44</v>
      </c>
      <c r="E40" s="31"/>
      <c r="F40" s="94"/>
      <c r="H40" s="33"/>
      <c r="I40" s="81"/>
      <c r="J40" s="74" t="s">
        <v>42</v>
      </c>
      <c r="K40" s="85" t="s">
        <v>49</v>
      </c>
      <c r="L40" s="83">
        <v>986</v>
      </c>
      <c r="M40" s="37">
        <v>0</v>
      </c>
      <c r="N40" s="38">
        <v>0</v>
      </c>
      <c r="O40" s="44"/>
    </row>
    <row r="41" spans="1:15" ht="18" thickBot="1" x14ac:dyDescent="0.35">
      <c r="A41" s="27"/>
      <c r="B41" s="88">
        <v>44310</v>
      </c>
      <c r="C41" s="89">
        <v>16324.7</v>
      </c>
      <c r="D41" s="90" t="s">
        <v>44</v>
      </c>
      <c r="E41" s="31"/>
      <c r="F41" s="95"/>
      <c r="H41" s="33"/>
      <c r="I41" s="81"/>
      <c r="J41" s="74" t="s">
        <v>42</v>
      </c>
      <c r="K41" s="96" t="s">
        <v>50</v>
      </c>
      <c r="L41" s="83">
        <f>32057</f>
        <v>32057</v>
      </c>
      <c r="M41" s="37">
        <v>0</v>
      </c>
      <c r="N41" s="38">
        <v>0</v>
      </c>
      <c r="O41" s="44"/>
    </row>
    <row r="42" spans="1:15" ht="18" thickBot="1" x14ac:dyDescent="0.35">
      <c r="A42" s="27"/>
      <c r="B42" s="88">
        <v>44313</v>
      </c>
      <c r="C42" s="97">
        <v>13124.34</v>
      </c>
      <c r="D42" s="90" t="s">
        <v>44</v>
      </c>
      <c r="E42" s="31"/>
      <c r="F42" s="98"/>
      <c r="H42" s="33"/>
      <c r="I42" s="81"/>
      <c r="J42" s="74" t="s">
        <v>42</v>
      </c>
      <c r="K42" s="99" t="s">
        <v>51</v>
      </c>
      <c r="L42" s="83">
        <v>42595.199999999997</v>
      </c>
      <c r="M42" s="37">
        <v>0</v>
      </c>
      <c r="N42" s="38">
        <v>0</v>
      </c>
      <c r="O42" s="44"/>
    </row>
    <row r="43" spans="1:15" ht="18" thickBot="1" x14ac:dyDescent="0.35">
      <c r="A43" s="27"/>
      <c r="B43" s="88">
        <v>44314</v>
      </c>
      <c r="C43" s="89">
        <v>23851.29</v>
      </c>
      <c r="D43" s="90" t="s">
        <v>44</v>
      </c>
      <c r="E43" s="31"/>
      <c r="F43" s="98"/>
      <c r="H43" s="33"/>
      <c r="I43" s="81"/>
      <c r="J43" s="74" t="s">
        <v>42</v>
      </c>
      <c r="K43" s="100" t="s">
        <v>52</v>
      </c>
      <c r="L43" s="83">
        <v>25101</v>
      </c>
      <c r="M43" s="37">
        <v>0</v>
      </c>
      <c r="N43" s="38">
        <v>0</v>
      </c>
      <c r="O43" s="44"/>
    </row>
    <row r="44" spans="1:15" ht="16.5" thickBot="1" x14ac:dyDescent="0.3">
      <c r="A44" s="27"/>
      <c r="B44" s="88">
        <v>44317</v>
      </c>
      <c r="C44" s="89">
        <v>12605.67</v>
      </c>
      <c r="D44" s="90" t="s">
        <v>44</v>
      </c>
      <c r="E44" s="31"/>
      <c r="F44" s="42"/>
      <c r="H44" s="33"/>
      <c r="I44" s="81"/>
      <c r="J44" s="74" t="s">
        <v>42</v>
      </c>
      <c r="K44" s="87" t="s">
        <v>53</v>
      </c>
      <c r="L44" s="83">
        <v>798</v>
      </c>
      <c r="M44" s="37">
        <v>0</v>
      </c>
      <c r="N44" s="38">
        <v>0</v>
      </c>
      <c r="O44" s="44"/>
    </row>
    <row r="45" spans="1:15" ht="16.5" thickBot="1" x14ac:dyDescent="0.3">
      <c r="A45" s="27"/>
      <c r="B45" s="88">
        <v>44320</v>
      </c>
      <c r="C45" s="89">
        <v>13884.75</v>
      </c>
      <c r="D45" s="90" t="s">
        <v>44</v>
      </c>
      <c r="E45" s="31"/>
      <c r="F45" s="42"/>
      <c r="H45" s="33"/>
      <c r="I45" s="81"/>
      <c r="J45" s="74" t="s">
        <v>42</v>
      </c>
      <c r="K45" s="101" t="s">
        <v>54</v>
      </c>
      <c r="L45" s="102">
        <f>1394.81+986.84</f>
        <v>2381.65</v>
      </c>
      <c r="M45" s="37">
        <v>0</v>
      </c>
      <c r="N45" s="38">
        <v>0</v>
      </c>
      <c r="O45" s="44"/>
    </row>
    <row r="46" spans="1:15" ht="16.5" thickBot="1" x14ac:dyDescent="0.3">
      <c r="A46" s="27"/>
      <c r="B46" s="103"/>
      <c r="C46" s="83"/>
      <c r="D46" s="84"/>
      <c r="E46" s="31"/>
      <c r="F46" s="42"/>
      <c r="H46" s="33"/>
      <c r="I46" s="81"/>
      <c r="J46" s="74" t="s">
        <v>42</v>
      </c>
      <c r="K46" s="85" t="s">
        <v>55</v>
      </c>
      <c r="L46" s="102">
        <f>398.99+429.26+498.99+398.99</f>
        <v>1726.23</v>
      </c>
      <c r="M46" s="37">
        <v>0</v>
      </c>
      <c r="N46" s="38">
        <v>0</v>
      </c>
      <c r="O46" s="44"/>
    </row>
    <row r="47" spans="1:15" ht="16.5" thickBot="1" x14ac:dyDescent="0.3">
      <c r="A47" s="27"/>
      <c r="B47" s="103"/>
      <c r="C47" s="83"/>
      <c r="D47" s="84"/>
      <c r="E47" s="31"/>
      <c r="F47" s="42"/>
      <c r="H47" s="33"/>
      <c r="I47" s="81"/>
      <c r="J47" s="74" t="s">
        <v>42</v>
      </c>
      <c r="K47" s="87" t="s">
        <v>56</v>
      </c>
      <c r="L47" s="104">
        <v>6960</v>
      </c>
      <c r="M47" s="37">
        <v>0</v>
      </c>
      <c r="N47" s="38">
        <v>0</v>
      </c>
      <c r="O47" s="44"/>
    </row>
    <row r="48" spans="1:15" ht="16.5" thickBot="1" x14ac:dyDescent="0.3">
      <c r="A48" s="27"/>
      <c r="B48" s="103"/>
      <c r="C48" s="83"/>
      <c r="D48" s="84"/>
      <c r="E48" s="105"/>
      <c r="F48" s="106"/>
      <c r="H48" s="33"/>
      <c r="I48" s="81"/>
      <c r="J48" s="74" t="s">
        <v>42</v>
      </c>
      <c r="K48" s="87" t="s">
        <v>57</v>
      </c>
      <c r="L48" s="104">
        <v>6267.95</v>
      </c>
      <c r="M48" s="107"/>
      <c r="N48" s="38"/>
      <c r="O48" s="44"/>
    </row>
    <row r="49" spans="1:15" ht="16.5" thickBot="1" x14ac:dyDescent="0.3">
      <c r="A49" s="27"/>
      <c r="B49" s="103"/>
      <c r="C49" s="83"/>
      <c r="D49" s="84"/>
      <c r="E49" s="105"/>
      <c r="F49" s="106"/>
      <c r="H49" s="33"/>
      <c r="I49" s="81"/>
      <c r="J49" s="74" t="s">
        <v>42</v>
      </c>
      <c r="K49" s="85" t="s">
        <v>58</v>
      </c>
      <c r="L49" s="102">
        <v>9014.9699999999993</v>
      </c>
      <c r="M49" s="107"/>
      <c r="N49" s="38"/>
      <c r="O49" s="44"/>
    </row>
    <row r="50" spans="1:15" ht="16.5" thickBot="1" x14ac:dyDescent="0.3">
      <c r="A50" s="27"/>
      <c r="B50" s="103"/>
      <c r="C50" s="83"/>
      <c r="D50" s="84"/>
      <c r="E50" s="108"/>
      <c r="F50" s="106"/>
      <c r="H50" s="33"/>
      <c r="I50" s="81"/>
      <c r="J50" s="74" t="s">
        <v>42</v>
      </c>
      <c r="K50" s="109" t="s">
        <v>59</v>
      </c>
      <c r="L50" s="102">
        <v>1059</v>
      </c>
      <c r="M50" s="107"/>
      <c r="N50" s="38"/>
      <c r="O50" s="44"/>
    </row>
    <row r="51" spans="1:15" ht="16.5" thickBot="1" x14ac:dyDescent="0.3">
      <c r="A51" s="27"/>
      <c r="B51" s="103"/>
      <c r="C51" s="83"/>
      <c r="D51" s="84"/>
      <c r="E51" s="108"/>
      <c r="F51" s="106"/>
      <c r="H51" s="33"/>
      <c r="I51" s="81"/>
      <c r="J51" s="74" t="s">
        <v>42</v>
      </c>
      <c r="K51" s="110" t="s">
        <v>60</v>
      </c>
      <c r="L51" s="102">
        <v>4224</v>
      </c>
      <c r="M51" s="107"/>
      <c r="N51" s="38"/>
      <c r="O51" s="44"/>
    </row>
    <row r="52" spans="1:15" ht="16.5" thickBot="1" x14ac:dyDescent="0.3">
      <c r="A52" s="27"/>
      <c r="B52" s="103"/>
      <c r="C52" s="83"/>
      <c r="D52" s="84"/>
      <c r="E52" s="31"/>
      <c r="F52" s="83"/>
      <c r="H52" s="33"/>
      <c r="I52" s="81"/>
      <c r="J52" s="74">
        <v>44320</v>
      </c>
      <c r="K52" s="87" t="s">
        <v>61</v>
      </c>
      <c r="L52" s="102">
        <v>10000</v>
      </c>
      <c r="M52" s="107"/>
      <c r="N52" s="38"/>
      <c r="O52" s="44"/>
    </row>
    <row r="53" spans="1:15" ht="19.5" thickBot="1" x14ac:dyDescent="0.35">
      <c r="A53" s="27"/>
      <c r="B53" s="103"/>
      <c r="C53" s="83"/>
      <c r="D53" s="111"/>
      <c r="E53" s="31"/>
      <c r="F53" s="83"/>
      <c r="H53" s="33"/>
      <c r="I53" s="81"/>
      <c r="J53" s="74" t="s">
        <v>42</v>
      </c>
      <c r="K53" s="36" t="s">
        <v>62</v>
      </c>
      <c r="L53" s="102">
        <v>5750.33</v>
      </c>
      <c r="M53" s="107"/>
      <c r="N53" s="38"/>
      <c r="O53" s="44"/>
    </row>
    <row r="54" spans="1:15" ht="19.5" thickBot="1" x14ac:dyDescent="0.35">
      <c r="A54" s="27"/>
      <c r="B54" s="103"/>
      <c r="C54" s="83"/>
      <c r="D54" s="111"/>
      <c r="E54" s="31"/>
      <c r="F54" s="83"/>
      <c r="H54" s="33"/>
      <c r="I54" s="81"/>
      <c r="J54" s="74"/>
      <c r="K54" s="36"/>
      <c r="L54" s="102"/>
      <c r="M54" s="37"/>
      <c r="N54" s="38"/>
      <c r="O54" s="44"/>
    </row>
    <row r="55" spans="1:15" ht="15.75" thickBot="1" x14ac:dyDescent="0.3">
      <c r="A55" s="27"/>
      <c r="B55" s="28"/>
      <c r="C55" s="29">
        <v>0</v>
      </c>
      <c r="D55" s="112"/>
      <c r="E55" s="113"/>
      <c r="F55" s="114"/>
      <c r="H55" s="115"/>
      <c r="I55" s="116"/>
      <c r="J55" s="74"/>
      <c r="K55" s="96"/>
      <c r="L55" s="11"/>
      <c r="M55" s="37">
        <v>0</v>
      </c>
      <c r="N55" s="38">
        <v>0</v>
      </c>
      <c r="O55" s="44"/>
    </row>
    <row r="56" spans="1:15" ht="16.5" thickBot="1" x14ac:dyDescent="0.3">
      <c r="B56" s="117" t="s">
        <v>63</v>
      </c>
      <c r="C56" s="118">
        <f>SUM(C5:C55)</f>
        <v>418915.11000000004</v>
      </c>
      <c r="D56" s="119"/>
      <c r="E56" s="120" t="s">
        <v>63</v>
      </c>
      <c r="F56" s="121">
        <f>SUM(F5:F55)</f>
        <v>3837979</v>
      </c>
      <c r="G56" s="119"/>
      <c r="H56" s="122" t="s">
        <v>64</v>
      </c>
      <c r="I56" s="123">
        <f>SUM(I5:I55)</f>
        <v>91796</v>
      </c>
      <c r="J56" s="124"/>
      <c r="K56" s="125" t="s">
        <v>65</v>
      </c>
      <c r="L56" s="126">
        <f>SUM(L5:L55)</f>
        <v>278550.35000000003</v>
      </c>
      <c r="M56" s="127">
        <f>SUM(M5:M55)</f>
        <v>3357221</v>
      </c>
      <c r="N56" s="127">
        <f>SUM(N5:N55)</f>
        <v>180201</v>
      </c>
      <c r="O56" s="128"/>
    </row>
    <row r="57" spans="1:15" ht="16.5" thickTop="1" thickBot="1" x14ac:dyDescent="0.3">
      <c r="C57" s="6" t="s">
        <v>11</v>
      </c>
      <c r="O57" s="128"/>
    </row>
    <row r="58" spans="1:15" ht="19.5" thickBot="1" x14ac:dyDescent="0.3">
      <c r="A58" s="63"/>
      <c r="B58" s="129"/>
      <c r="C58" s="4"/>
      <c r="H58" s="189" t="s">
        <v>66</v>
      </c>
      <c r="I58" s="190"/>
      <c r="J58" s="130"/>
      <c r="K58" s="191">
        <f>I56+L56</f>
        <v>370346.35000000003</v>
      </c>
      <c r="L58" s="192"/>
      <c r="M58" s="170">
        <f>M56+N56</f>
        <v>3537422</v>
      </c>
      <c r="N58" s="171"/>
      <c r="O58" s="131"/>
    </row>
    <row r="59" spans="1:15" ht="15.75" x14ac:dyDescent="0.25">
      <c r="D59" s="172" t="s">
        <v>67</v>
      </c>
      <c r="E59" s="173"/>
      <c r="F59" s="132">
        <f>F56-K58-C56</f>
        <v>3048717.54</v>
      </c>
      <c r="I59" s="133"/>
      <c r="J59" s="134"/>
    </row>
    <row r="60" spans="1:15" ht="18.75" x14ac:dyDescent="0.3">
      <c r="D60" s="174" t="s">
        <v>68</v>
      </c>
      <c r="E60" s="174"/>
      <c r="F60" s="127">
        <v>-3102716.28</v>
      </c>
      <c r="I60" s="175" t="s">
        <v>69</v>
      </c>
      <c r="J60" s="176"/>
      <c r="K60" s="177">
        <f>F62+F63+F64</f>
        <v>216465.62000000023</v>
      </c>
      <c r="L60" s="178"/>
    </row>
    <row r="61" spans="1:15" ht="19.5" thickBot="1" x14ac:dyDescent="0.35">
      <c r="D61" s="135"/>
      <c r="E61" s="63"/>
      <c r="F61" s="136">
        <v>0</v>
      </c>
      <c r="I61" s="137"/>
      <c r="J61" s="138"/>
      <c r="K61" s="139"/>
      <c r="L61" s="140"/>
    </row>
    <row r="62" spans="1:15" ht="19.5" thickTop="1" x14ac:dyDescent="0.3">
      <c r="C62" s="7" t="s">
        <v>11</v>
      </c>
      <c r="E62" s="63" t="s">
        <v>70</v>
      </c>
      <c r="F62" s="127">
        <f>SUM(F59:F61)</f>
        <v>-53998.739999999758</v>
      </c>
      <c r="H62" s="27"/>
      <c r="I62" s="141" t="s">
        <v>71</v>
      </c>
      <c r="J62" s="142"/>
      <c r="K62" s="179">
        <f>-C4</f>
        <v>-215362.9</v>
      </c>
      <c r="L62" s="180"/>
      <c r="M62" s="143"/>
    </row>
    <row r="63" spans="1:15" ht="16.5" thickBot="1" x14ac:dyDescent="0.3">
      <c r="D63" s="144" t="s">
        <v>72</v>
      </c>
      <c r="E63" s="63" t="s">
        <v>73</v>
      </c>
      <c r="F63" s="145">
        <v>21153</v>
      </c>
    </row>
    <row r="64" spans="1:15" ht="20.25" thickTop="1" thickBot="1" x14ac:dyDescent="0.35">
      <c r="C64" s="146">
        <v>44320</v>
      </c>
      <c r="D64" s="164" t="s">
        <v>74</v>
      </c>
      <c r="E64" s="165"/>
      <c r="F64" s="147">
        <v>249311.35999999999</v>
      </c>
      <c r="I64" s="166" t="s">
        <v>75</v>
      </c>
      <c r="J64" s="167"/>
      <c r="K64" s="168">
        <f>K60+K62</f>
        <v>1102.720000000234</v>
      </c>
      <c r="L64" s="169"/>
    </row>
    <row r="65" spans="2:15" ht="18.75" x14ac:dyDescent="0.3">
      <c r="C65" s="148"/>
      <c r="D65" s="149"/>
      <c r="E65" s="150"/>
      <c r="F65" s="151"/>
      <c r="J65" s="152"/>
      <c r="M65" s="153"/>
    </row>
    <row r="67" spans="2:15" ht="15.75" x14ac:dyDescent="0.25">
      <c r="B67" s="154"/>
      <c r="C67" s="155"/>
      <c r="D67" s="156"/>
      <c r="E67" s="157"/>
      <c r="M67" s="2"/>
      <c r="N67" s="63"/>
    </row>
    <row r="68" spans="2:15" ht="15.75" x14ac:dyDescent="0.25">
      <c r="B68" s="154"/>
      <c r="C68" s="158"/>
      <c r="E68" s="157"/>
      <c r="M68" s="2"/>
      <c r="N68" s="63"/>
      <c r="O68" s="159"/>
    </row>
    <row r="69" spans="2:15" ht="15.75" x14ac:dyDescent="0.25">
      <c r="B69" s="154"/>
      <c r="C69" s="158"/>
      <c r="E69" s="157"/>
      <c r="F69" s="160"/>
      <c r="L69" s="161"/>
      <c r="M69" s="4"/>
      <c r="O69" s="159"/>
    </row>
    <row r="70" spans="2:15" ht="15.75" x14ac:dyDescent="0.25">
      <c r="B70" s="154"/>
      <c r="C70" s="158"/>
      <c r="E70" s="157"/>
      <c r="M70" s="4"/>
    </row>
    <row r="71" spans="2:15" ht="15.75" x14ac:dyDescent="0.25">
      <c r="B71" s="154"/>
      <c r="C71" s="158"/>
      <c r="E71" s="157"/>
      <c r="F71" s="162"/>
      <c r="M71" s="4"/>
    </row>
    <row r="72" spans="2:15" x14ac:dyDescent="0.25">
      <c r="E72" s="163"/>
      <c r="F72" s="157"/>
      <c r="M72" s="4"/>
    </row>
    <row r="73" spans="2:15" x14ac:dyDescent="0.25">
      <c r="E73" s="163"/>
      <c r="F73" s="157"/>
      <c r="M73" s="4"/>
    </row>
    <row r="74" spans="2:15" x14ac:dyDescent="0.25">
      <c r="E74" s="163"/>
      <c r="F74" s="157"/>
      <c r="M74" s="4"/>
    </row>
    <row r="75" spans="2:15" x14ac:dyDescent="0.25">
      <c r="E75" s="163"/>
      <c r="F75" s="157"/>
      <c r="M75" s="4"/>
    </row>
    <row r="76" spans="2:15" x14ac:dyDescent="0.25">
      <c r="E76" s="163"/>
      <c r="F76" s="157"/>
      <c r="M76" s="4"/>
    </row>
    <row r="77" spans="2:15" x14ac:dyDescent="0.25">
      <c r="E77" s="163"/>
      <c r="F77" s="157"/>
      <c r="M77" s="4"/>
    </row>
    <row r="78" spans="2:15" x14ac:dyDescent="0.25">
      <c r="E78" s="163"/>
      <c r="F78" s="157"/>
      <c r="M78" s="4"/>
    </row>
    <row r="79" spans="2:15" x14ac:dyDescent="0.25">
      <c r="E79" s="163"/>
      <c r="F79" s="157"/>
      <c r="M79" s="4"/>
    </row>
    <row r="80" spans="2:15" x14ac:dyDescent="0.25">
      <c r="E80" s="163"/>
      <c r="F80" s="157"/>
      <c r="M80" s="4"/>
    </row>
    <row r="81" spans="5:13" x14ac:dyDescent="0.25">
      <c r="E81" s="163"/>
      <c r="F81" s="157"/>
      <c r="M81" s="4"/>
    </row>
    <row r="82" spans="5:13" x14ac:dyDescent="0.25">
      <c r="E82" s="163"/>
      <c r="F82" s="157"/>
      <c r="M82" s="4"/>
    </row>
    <row r="83" spans="5:13" x14ac:dyDescent="0.25">
      <c r="E83" s="163"/>
      <c r="F83" s="157"/>
    </row>
    <row r="84" spans="5:13" x14ac:dyDescent="0.25">
      <c r="F84" s="162"/>
    </row>
    <row r="85" spans="5:13" x14ac:dyDescent="0.25">
      <c r="F85" s="162"/>
    </row>
    <row r="86" spans="5:13" x14ac:dyDescent="0.25">
      <c r="F86" s="162"/>
    </row>
  </sheetData>
  <mergeCells count="16">
    <mergeCell ref="C1:K1"/>
    <mergeCell ref="B3:C3"/>
    <mergeCell ref="H3:I3"/>
    <mergeCell ref="E4:F4"/>
    <mergeCell ref="H4:I4"/>
    <mergeCell ref="D64:E64"/>
    <mergeCell ref="I64:J64"/>
    <mergeCell ref="K64:L64"/>
    <mergeCell ref="M58:N58"/>
    <mergeCell ref="D59:E59"/>
    <mergeCell ref="D60:E60"/>
    <mergeCell ref="I60:J60"/>
    <mergeCell ref="K60:L60"/>
    <mergeCell ref="K62:L62"/>
    <mergeCell ref="H58:I58"/>
    <mergeCell ref="K58:L5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2021-05-12T17:32:23Z</dcterms:created>
  <dcterms:modified xsi:type="dcterms:W3CDTF">2021-05-12T17:39:53Z</dcterms:modified>
</cp:coreProperties>
</file>