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4  ABRIL    2021\"/>
    </mc:Choice>
  </mc:AlternateContent>
  <xr:revisionPtr revIDLastSave="0" documentId="13_ncr:1_{BC41522B-9817-47C1-BEDA-C3E75997A5AB}" xr6:coauthVersionLast="46" xr6:coauthVersionMax="46" xr10:uidLastSave="{00000000-0000-0000-0000-000000000000}"/>
  <bookViews>
    <workbookView xWindow="10665" yWindow="1005" windowWidth="17985" windowHeight="13680" firstSheet="4" activeTab="6" xr2:uid="{5E58DBF9-D3ED-4DEB-9460-35DDCC0234E4}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Hoja1" sheetId="12" r:id="rId9"/>
    <sheet name="Hoja4" sheetId="4" r:id="rId10"/>
    <sheet name="C A N C E L A C I O N E S   " sheetId="5" r:id="rId11"/>
    <sheet name="Hoja6" sheetId="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4" i="11"/>
  <c r="L47" i="10"/>
  <c r="L46" i="10"/>
  <c r="L36" i="10"/>
  <c r="L38" i="10"/>
  <c r="L42" i="10"/>
  <c r="L54" i="8" l="1"/>
  <c r="L42" i="8"/>
  <c r="L48" i="8"/>
  <c r="L49" i="8"/>
  <c r="L46" i="8"/>
  <c r="L41" i="8"/>
  <c r="M24" i="10" l="1"/>
  <c r="L23" i="10"/>
  <c r="L16" i="10"/>
  <c r="P16" i="10" s="1"/>
  <c r="M20" i="10"/>
  <c r="M15" i="10" l="1"/>
  <c r="M11" i="3" l="1"/>
  <c r="M38" i="8"/>
  <c r="L9" i="10"/>
  <c r="M8" i="10"/>
  <c r="E78" i="11" l="1"/>
  <c r="C78" i="11"/>
  <c r="F3" i="11"/>
  <c r="F78" i="11" s="1"/>
  <c r="K68" i="10"/>
  <c r="N62" i="10"/>
  <c r="I62" i="10"/>
  <c r="F62" i="10"/>
  <c r="C62" i="10"/>
  <c r="Q42" i="10"/>
  <c r="Q41" i="10"/>
  <c r="Q40" i="10"/>
  <c r="Q39" i="10"/>
  <c r="Q38" i="10"/>
  <c r="Q37" i="10"/>
  <c r="Q36" i="10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Q25" i="10" s="1"/>
  <c r="P24" i="10"/>
  <c r="Q24" i="10" s="1"/>
  <c r="P23" i="10"/>
  <c r="Q23" i="10" s="1"/>
  <c r="P22" i="10"/>
  <c r="Q22" i="10" s="1"/>
  <c r="P21" i="10"/>
  <c r="Q21" i="10" s="1"/>
  <c r="P20" i="10"/>
  <c r="Q20" i="10" s="1"/>
  <c r="P19" i="10"/>
  <c r="Q19" i="10" s="1"/>
  <c r="P18" i="10"/>
  <c r="Q18" i="10" s="1"/>
  <c r="P17" i="10"/>
  <c r="Q17" i="10" s="1"/>
  <c r="Q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Q9" i="10" s="1"/>
  <c r="P8" i="10"/>
  <c r="Q8" i="10" s="1"/>
  <c r="P7" i="10"/>
  <c r="Q7" i="10" s="1"/>
  <c r="P6" i="10"/>
  <c r="Q6" i="10" s="1"/>
  <c r="P5" i="10"/>
  <c r="F43" i="9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P38" i="8"/>
  <c r="Q43" i="10" l="1"/>
  <c r="P62" i="10"/>
  <c r="M62" i="10"/>
  <c r="M64" i="10" s="1"/>
  <c r="L62" i="10"/>
  <c r="K64" i="10" s="1"/>
  <c r="F65" i="10" s="1"/>
  <c r="F68" i="10" s="1"/>
  <c r="Q5" i="10"/>
  <c r="L36" i="8"/>
  <c r="K66" i="10" l="1"/>
  <c r="K70" i="10" s="1"/>
  <c r="Q62" i="10"/>
  <c r="P65" i="10" s="1"/>
  <c r="P34" i="8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Q6" i="3" l="1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78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M62" i="8" l="1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F40" i="2" l="1"/>
  <c r="F41" i="2" s="1"/>
  <c r="F42" i="2" s="1"/>
  <c r="F43" i="2" s="1"/>
  <c r="F44" i="2" s="1"/>
  <c r="F45" i="2" s="1"/>
  <c r="F46" i="2" s="1"/>
  <c r="L28" i="3"/>
  <c r="M22" i="3" l="1"/>
  <c r="L21" i="3" l="1"/>
  <c r="P16" i="3" l="1"/>
  <c r="M16" i="3"/>
  <c r="P15" i="3" l="1"/>
  <c r="Q15" i="3" s="1"/>
  <c r="Q14" i="3"/>
  <c r="L14" i="3"/>
  <c r="M10" i="3" l="1"/>
  <c r="M8" i="3" l="1"/>
  <c r="P7" i="3" l="1"/>
  <c r="L7" i="3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P29" i="1"/>
  <c r="L29" i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7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K64" i="1" l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B8CA1C8-8ACB-4709-B375-2C61BA53CB8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DE7803-57F0-4B9F-86CC-4CD9C3D4625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C3C4C07-5805-4AF5-828A-12CA69FE887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79F5136-0216-450C-A42C-392E845C83F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5A54564-C13F-48FC-B378-C020AB5F0F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5C366490-0B0C-4806-BA04-B6F663667D4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E6ECB73-30A5-4315-8B34-CFD9B19F406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4425D62-D8D7-4E8B-BC1D-FFE1096C793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<sst xmlns="http://schemas.openxmlformats.org/spreadsheetml/2006/main" count="895" uniqueCount="439">
  <si>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</si>
  <si>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</si>
  <si>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</si>
  <si>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</si>
  <si>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</si>
  <si>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</si>
  <si>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</si>
  <si>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</si>
  <si>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</si>
  <si>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</si>
  <si>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</si>
  <si>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</si>
  <si>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</si>
  <si>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</si>
  <si>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</si>
  <si>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</si>
  <si>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</si>
  <si>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</si>
  <si>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</si>
  <si>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</si>
  <si>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</si>
  <si>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</si>
  <si>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</si>
  <si>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</si>
  <si>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</si>
  <si>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</si>
  <si>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</si>
  <si>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</si>
  <si>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</si>
  <si>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</si>
  <si>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</si>
  <si>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</si>
  <si>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</si>
  <si>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</si>
  <si>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</si>
  <si>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</si>
  <si>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</si>
  <si>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</si>
  <si>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</si>
  <si>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</si>
  <si>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</si>
  <si>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</si>
  <si>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</si>
  <si>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</si>
  <si>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</si>
  <si>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</si>
  <si>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</si>
  <si>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</si>
  <si>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</si>
  <si>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</si>
  <si>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</si>
  <si>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</si>
  <si>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</si>
  <si>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</si>
  <si>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</si>
  <si>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</si>
  <si>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</si>
  <si>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</si>
  <si>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</si>
  <si>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</si>
  <si>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</si>
  <si>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</si>
  <si>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</si>
  <si>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</si>
  <si>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</si>
  <si>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</si>
  <si>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</si>
  <si>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</si>
  <si>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</si>
  <si>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</si>
  <si>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</si>
  <si>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</si>
  <si>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</si>
  <si>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</si>
  <si>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</si>
  <si>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</si>
  <si>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</si>
  <si>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</si>
  <si>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</si>
  <si>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</si>
  <si>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</si>
  <si>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</si>
  <si>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</si>
  <si>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</si>
  <si>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</si>
  <si>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</si>
  <si>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</si>
  <si>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</si>
  <si>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</si>
  <si>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</si>
  <si>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</si>
  <si>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</si>
  <si>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</si>
  <si>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</si>
  <si>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</si>
  <si>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</si>
  <si>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</si>
  <si>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</si>
  <si>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</si>
  <si>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</si>
  <si>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</si>
  <si>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</si>
  <si>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</si>
  <si>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</si>
  <si>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</si>
  <si>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</si>
  <si>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</si>
  <si>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</si>
  <si>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</si>
  <si>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</si>
  <si>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</si>
  <si>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</si>
  <si>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</si>
  <si>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</si>
  <si>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</si>
  <si>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</si>
  <si>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</si>
  <si>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</si>
  <si>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</si>
  <si>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</si>
  <si>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</si>
  <si>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</si>
  <si>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</si>
  <si>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</si>
  <si>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</si>
  <si>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</si>
  <si>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</si>
  <si>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</si>
  <si>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</si>
  <si>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</si>
  <si>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</si>
  <si>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</si>
  <si>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</si>
  <si>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</si>
  <si>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</si>
  <si>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</si>
  <si>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</si>
  <si>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</si>
  <si>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</si>
  <si>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</si>
  <si>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</si>
  <si>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</si>
  <si>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</si>
  <si>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</si>
  <si>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</si>
  <si>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</si>
  <si>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</si>
  <si>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</si>
  <si>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</si>
  <si>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</si>
  <si>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</si>
  <si>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</si>
  <si>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</si>
  <si>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</si>
  <si>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</si>
  <si>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</si>
  <si>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</si>
  <si>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</si>
  <si>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</si>
  <si>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</si>
  <si>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</si>
  <si>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</si>
  <si>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</si>
  <si>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</si>
  <si>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</si>
  <si>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</si>
  <si>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</si>
  <si>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</si>
  <si>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</si>
  <si>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</si>
  <si>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</si>
  <si>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</si>
  <si>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</si>
  <si>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</si>
  <si>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</si>
  <si>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</si>
  <si>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</si>
  <si>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</si>
  <si>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</si>
  <si>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</si>
  <si>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</si>
  <si>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</si>
  <si>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</si>
  <si>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</si>
  <si>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</si>
  <si>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</si>
  <si>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</si>
  <si>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</si>
  <si>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</si>
  <si>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</si>
  <si>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</si>
  <si>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</si>
  <si>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</si>
  <si>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</si>
  <si>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</si>
  <si>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</si>
  <si>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</si>
  <si>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</si>
  <si>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</si>
  <si>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</si>
  <si>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</si>
  <si>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</si>
  <si>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</si>
  <si>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</si>
  <si>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</si>
  <si>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</si>
  <si>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</si>
  <si>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</si>
  <si>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</si>
  <si>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</si>
  <si>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</si>
  <si>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</si>
  <si>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</si>
  <si>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</si>
  <si>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</si>
  <si>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</si>
  <si>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</si>
  <si>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</si>
  <si>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</si>
  <si>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</si>
  <si>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</si>
  <si>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</si>
  <si>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</si>
  <si>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</si>
  <si>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</si>
  <si>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</si>
  <si>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</si>
  <si>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</si>
  <si>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</si>
  <si>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</si>
  <si>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</si>
  <si>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</si>
  <si>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</si>
  <si>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</si>
  <si>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</si>
  <si>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</si>
  <si>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</si>
  <si>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</si>
  <si>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</si>
  <si>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</si>
  <si>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</si>
  <si>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</si>
  <si>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</si>
  <si>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</si>
  <si>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</si>
  <si>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</si>
  <si>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</si>
  <si>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</si>
  <si>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</si>
  <si>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</si>
  <si>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</si>
  <si>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</si>
  <si>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</si>
  <si>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</si>
  <si>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</si>
  <si>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</si>
  <si>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</si>
  <si>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</si>
  <si>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</si>
  <si>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</si>
  <si>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</si>
  <si>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</si>
  <si>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</si>
  <si>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</si>
  <si>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</si>
  <si>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</si>
  <si>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</si>
  <si>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</si>
  <si>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</si>
  <si>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</si>
  <si>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</si>
  <si>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</si>
  <si>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</si>
  <si>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</si>
  <si>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</si>
  <si>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</si>
  <si>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</si>
  <si>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</si>
  <si>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</si>
  <si>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</si>
  <si>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</si>
  <si>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</si>
  <si>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</si>
  <si>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</si>
  <si>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</si>
  <si>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</si>
  <si>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</si>
  <si>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</si>
  <si>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</si>
  <si>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</si>
  <si>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</si>
  <si>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</si>
  <si>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</si>
  <si>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</si>
  <si>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</si>
  <si>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</si>
  <si>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</si>
  <si>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</si>
  <si>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</si>
  <si>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</si>
  <si>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</si>
  <si>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</si>
  <si>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</si>
  <si>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</si>
  <si>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</si>
  <si>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</si>
  <si>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</si>
  <si>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</si>
  <si>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</si>
  <si>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</si>
  <si>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</si>
  <si>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</si>
  <si>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</si>
  <si>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</si>
  <si>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</si>
  <si>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</si>
  <si>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</si>
  <si>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</si>
  <si>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</si>
  <si>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</si>
  <si>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</si>
  <si>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</si>
  <si>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</si>
  <si>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</si>
  <si>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</si>
  <si>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</si>
  <si>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</si>
  <si>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</si>
  <si>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</si>
  <si>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</si>
  <si>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</si>
  <si>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</si>
  <si>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</si>
  <si>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</si>
  <si>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</si>
  <si>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</si>
  <si>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</si>
  <si>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</si>
  <si>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</si>
  <si>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</si>
  <si>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</si>
  <si>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</si>
  <si>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</si>
  <si>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</si>
  <si>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</si>
  <si>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</si>
  <si>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</si>
  <si>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</si>
  <si>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 xml:space="preserve"># 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</si>
  <si>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</si>
  <si>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</si>
  <si>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</si>
  <si>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</si>
  <si>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</si>
  <si>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</si>
  <si>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</si>
  <si>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</si>
  <si>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</si>
  <si>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</si>
  <si>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</si>
  <si>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</si>
  <si>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</si>
  <si>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</si>
  <si>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</si>
  <si>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</si>
  <si>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</si>
  <si>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</si>
  <si>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</si>
  <si>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 xml:space="preserve"> #  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</si>
  <si>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</si>
  <si>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</si>
  <si>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</si>
  <si>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</si>
  <si>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</si>
  <si>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</si>
  <si>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</si>
  <si>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</si>
  <si>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 xml:space="preserve"> #  259147</t>
  </si>
  <si>
    <t>#  259149</t>
  </si>
  <si>
    <t xml:space="preserve"> #  259215</t>
  </si>
  <si>
    <t xml:space="preserve"> #  259260</t>
  </si>
  <si>
    <t># 259261</t>
  </si>
  <si>
    <t xml:space="preserve"> #  259276</t>
  </si>
  <si>
    <t># 259278</t>
  </si>
  <si>
    <t xml:space="preserve"> #  259355</t>
  </si>
  <si>
    <t># 259356</t>
  </si>
  <si>
    <t>longaniza--chorizo-´pollo</t>
  </si>
  <si>
    <t xml:space="preserve">       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</si>
  <si>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</si>
  <si>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</si>
  <si>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</si>
  <si>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</si>
  <si>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</si>
  <si>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</si>
  <si>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</si>
  <si>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</si>
  <si>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</si>
  <si>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</si>
  <si>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</si>
  <si>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</si>
  <si>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SEGURO VIDA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</si>
  <si>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</si>
  <si>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</si>
  <si>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</si>
  <si>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</si>
  <si>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</si>
  <si>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</si>
  <si>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</si>
  <si>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</si>
  <si>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</si>
  <si>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</si>
  <si>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</si>
  <si>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</si>
  <si>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</si>
  <si>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</si>
  <si>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</si>
  <si>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</si>
  <si>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</si>
  <si>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</si>
  <si>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</si>
  <si>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</si>
  <si>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</si>
  <si>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</si>
  <si>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</si>
  <si>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</si>
  <si>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</si>
  <si>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</si>
  <si>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</si>
  <si>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</si>
  <si>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</si>
  <si>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</si>
  <si>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</si>
  <si>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 xml:space="preserve">INTERNET </t>
  </si>
  <si>
    <t>Maquina p/sellar bolsas</t>
  </si>
  <si>
    <t>Botargas</t>
  </si>
  <si>
    <t>pago IMSS</t>
  </si>
  <si>
    <t>PAGO Impuesto 3%</t>
  </si>
  <si>
    <t>comisiones bancaria</t>
  </si>
  <si>
    <t>Gasto no deducible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</si>
</sst>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4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44" fontId="2" fillId="11" borderId="22" xfId="1" applyFont="1" applyFill="1" applyBorder="1"/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51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5" fillId="0" borderId="6" xfId="0" applyFont="1" applyFill="1" applyBorder="1" applyAlignment="1">
      <alignment horizontal="left"/>
    </xf>
    <xf numFmtId="44" fontId="2" fillId="13" borderId="0" xfId="1" applyFont="1" applyFill="1" applyBorder="1" applyAlignment="1">
      <alignment horizontal="right"/>
    </xf>
    <xf numFmtId="0" fontId="24" fillId="0" borderId="0" xfId="0" applyFont="1" applyFill="1" applyAlignment="1">
      <alignment horizontal="left"/>
    </xf>
    <xf numFmtId="0" fontId="24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9966FF"/>
      <color rgb="FF990033"/>
      <color rgb="FF6666FF"/>
      <color rgb="FF99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F820B86-6883-48C3-999A-0BF6481B85C5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0D234E-9959-46DE-98B7-D6A247EC2807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67454F2-0E62-47EE-9DB1-B37305E41D05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FC3940AB-C0AD-429B-88BE-F12D9106A0B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ADD8D3C-0F74-443C-B868-A5C5EE82B49E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52BB019-26DF-4DFE-8E87-72781FE600F2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CE79C3E-EA60-40A2-91B0-71393C6FFD6F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A678943-2CCE-486B-83F5-37446C92BCA1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342E4F5-B597-4AE0-BB56-3131F126E50A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841F37DF-054A-489E-AF3D-1E84432A6772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441E17D-AB4F-4121-89D5-2A7B9AEF0ACF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6449594-2BEA-44C6-A440-DA18149B1B9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97A791C9-E146-4E8E-81B0-FB254339C025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8365B62-48D4-4785-8B77-06544BE78F2E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237BCE1B-5C71-427F-8667-A5A9348EE0D1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A50C8E9-713B-4219-9D37-6BA0FCBB9FD8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F0F3D8-98BE-4D04-AE07-C0B5AD5DCD57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E07AC51-9C18-497C-AB36-9F581109B425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3F8F323-D3F2-4FC9-83FC-F6B700CE3A2A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9B247A6-2D17-46C2-8E1A-F0E4FC16F1AB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2E7B696-CA3F-491C-B282-4216D6FBDE6B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1FAAF72E-ACE8-4CFD-A43B-469022DAF19E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5927EB2F-EE7E-4EE7-ABF2-33E1D51CA8E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5B1EE1E-3E58-489C-98F7-6E3EBA21DBCA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AF4B77D-3270-4FAE-9BE0-CBAF8DB24DD4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23A7E9-BCE1-43EC-894A-C072393D72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2A49C8F-C719-4218-B603-AF0C1F149EED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81584A8-D550-4211-A288-CD14A8AF573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76535C5-DB55-4326-9E33-AB692E3F1531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476FF85-91CC-4410-BC0D-2D1A3294C942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0D2AEC8-8D19-41C3-AABD-5B32AF2BA9D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E8C60F9-9CBB-43F8-B668-CE385180330D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AF94ACA-A0D5-44FD-835B-13E8860BC46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6537A3A-1F49-41B2-A8DC-5B201D2331B7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BD489798-4FBB-42FC-B054-4DFF51E03C12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2938F097-D331-4DE2-B80C-916CF0BFADB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A490FDCC-925F-4921-817F-A4875C6DF71D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3A9F-ECFF-49C7-B566-6C146EF7C9F4}">
  <sheetPr>
    <tabColor rgb="FF00B0F0"/>
  </sheetPr>
  <dimension ref="A1:W88"/>
  <sheetViews>
    <sheetView topLeftCell="F22" zoomScale="115" zoomScaleNormal="115" workbookViewId="0">
      <selection activeCell="K48" sqref="K4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297" t="s">
        <v>26</v>
      </c>
      <c r="D1" s="297"/>
      <c r="E1" s="297"/>
      <c r="F1" s="297"/>
      <c r="G1" s="297"/>
      <c r="H1" s="297"/>
      <c r="I1" s="297"/>
      <c r="J1" s="297"/>
      <c r="K1" s="29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298" t="s">
        <v>1</v>
      </c>
      <c r="C3" s="299"/>
      <c r="D3" s="14"/>
      <c r="E3" s="15"/>
      <c r="F3" s="15"/>
      <c r="H3" s="300" t="s">
        <v>2</v>
      </c>
      <c r="I3" s="30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301" t="s">
        <v>7</v>
      </c>
      <c r="F4" s="302"/>
      <c r="H4" s="303" t="s">
        <v>8</v>
      </c>
      <c r="I4" s="30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305" t="s">
        <v>16</v>
      </c>
      <c r="I64" s="306"/>
      <c r="J64" s="101"/>
      <c r="K64" s="307">
        <f>I62+L62</f>
        <v>360753.85</v>
      </c>
      <c r="L64" s="308"/>
      <c r="M64" s="309">
        <f>M62+N62</f>
        <v>2886514.7</v>
      </c>
      <c r="N64" s="310"/>
      <c r="O64" s="102"/>
      <c r="P64" s="99"/>
      <c r="Q64" s="99"/>
      <c r="S64" s="174"/>
    </row>
    <row r="65" spans="2:19" ht="19.5" customHeight="1" thickBot="1" x14ac:dyDescent="0.3">
      <c r="D65" s="317" t="s">
        <v>17</v>
      </c>
      <c r="E65" s="317"/>
      <c r="F65" s="103">
        <f>F62-K64-C62</f>
        <v>2365880.5699999998</v>
      </c>
      <c r="I65" s="104"/>
      <c r="J65" s="105"/>
      <c r="P65" s="318">
        <f>P62+Q62</f>
        <v>3321521.28</v>
      </c>
      <c r="Q65" s="319"/>
      <c r="S65" s="50"/>
    </row>
    <row r="66" spans="2:19" ht="15.75" customHeight="1" x14ac:dyDescent="0.3">
      <c r="D66" s="320" t="s">
        <v>18</v>
      </c>
      <c r="E66" s="320"/>
      <c r="F66" s="95">
        <v>-2276696.6800000002</v>
      </c>
      <c r="I66" s="321" t="s">
        <v>19</v>
      </c>
      <c r="J66" s="322"/>
      <c r="K66" s="323">
        <f>F68+F69+F70</f>
        <v>344253.98999999964</v>
      </c>
      <c r="L66" s="324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325">
        <f>-C4</f>
        <v>-250864.68</v>
      </c>
      <c r="L68" s="326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311" t="s">
        <v>24</v>
      </c>
      <c r="E70" s="312"/>
      <c r="F70" s="120">
        <v>209541.1</v>
      </c>
      <c r="I70" s="313" t="s">
        <v>25</v>
      </c>
      <c r="J70" s="314"/>
      <c r="K70" s="315">
        <f>K66+K68</f>
        <v>93389.309999999648</v>
      </c>
      <c r="L70" s="316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xmlns:xlrd2="http://schemas.microsoft.com/office/spreadsheetml/2017/richdata2"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5A45-DB3B-4B97-B464-D821ECF3F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2C5-C31D-40C2-891C-ECF9B3F67FFA}">
  <sheetPr>
    <tabColor rgb="FFC00000"/>
  </sheetPr>
  <dimension ref="A42:F61"/>
  <sheetViews>
    <sheetView topLeftCell="A38" zoomScale="130" zoomScaleNormal="130" workbookViewId="0">
      <selection activeCell="H62" sqref="H61:H62"/>
    </sheetView>
  </sheetViews>
  <sheetFormatPr baseColWidth="10" defaultRowHeight="15" x14ac:dyDescent="0.25"/>
  <cols>
    <col min="3" max="3" width="12.5703125" bestFit="1" customWidth="1"/>
  </cols>
  <sheetData>
    <row r="42" spans="1:6" ht="15.75" thickBot="1" x14ac:dyDescent="0.3"/>
    <row r="43" spans="1:6" ht="15" customHeight="1" thickBot="1" x14ac:dyDescent="0.3">
      <c r="A43" s="32"/>
      <c r="B43" s="327" t="s">
        <v>32</v>
      </c>
      <c r="C43" s="328"/>
      <c r="D43" s="328"/>
      <c r="E43" s="329"/>
      <c r="F43" s="4"/>
    </row>
    <row r="44" spans="1:6" ht="16.5" customHeight="1" x14ac:dyDescent="0.25">
      <c r="A44" s="19">
        <v>44320</v>
      </c>
      <c r="B44" s="196" t="s">
        <v>377</v>
      </c>
      <c r="C44" s="197">
        <v>73</v>
      </c>
      <c r="D44" s="198" t="s">
        <v>33</v>
      </c>
      <c r="E44" s="199" t="s">
        <v>378</v>
      </c>
      <c r="F44" s="72">
        <v>45</v>
      </c>
    </row>
    <row r="45" spans="1:6" ht="13.9" customHeight="1" x14ac:dyDescent="0.25">
      <c r="A45" s="19">
        <v>44320</v>
      </c>
      <c r="B45" s="196" t="s">
        <v>379</v>
      </c>
      <c r="C45" s="197">
        <v>47.4</v>
      </c>
      <c r="D45" s="200" t="s">
        <v>33</v>
      </c>
      <c r="E45" s="199" t="s">
        <v>348</v>
      </c>
      <c r="F45" s="72">
        <v>0</v>
      </c>
    </row>
    <row r="46" spans="1:6" x14ac:dyDescent="0.25">
      <c r="A46" s="19">
        <v>44320</v>
      </c>
      <c r="B46" s="196" t="s">
        <v>380</v>
      </c>
      <c r="C46" s="197">
        <v>153</v>
      </c>
      <c r="D46" s="200" t="s">
        <v>33</v>
      </c>
      <c r="E46" s="199" t="s">
        <v>381</v>
      </c>
      <c r="F46" s="72">
        <v>41</v>
      </c>
    </row>
    <row r="47" spans="1:6" ht="14.25" customHeight="1" x14ac:dyDescent="0.25">
      <c r="A47" s="19">
        <v>44320</v>
      </c>
      <c r="B47" s="196" t="s">
        <v>382</v>
      </c>
      <c r="C47" s="197">
        <v>80.36</v>
      </c>
      <c r="D47" s="200" t="s">
        <v>33</v>
      </c>
      <c r="E47" s="199" t="s">
        <v>383</v>
      </c>
      <c r="F47" s="72">
        <v>87</v>
      </c>
    </row>
    <row r="48" spans="1:6" ht="14.25" customHeight="1" x14ac:dyDescent="0.25">
      <c r="A48" s="19">
        <v>44320</v>
      </c>
      <c r="B48" s="196" t="s">
        <v>384</v>
      </c>
      <c r="C48" s="197">
        <v>192</v>
      </c>
      <c r="D48" s="200" t="s">
        <v>33</v>
      </c>
      <c r="E48" s="199" t="s">
        <v>385</v>
      </c>
      <c r="F48" s="72">
        <v>24</v>
      </c>
    </row>
    <row r="49" spans="1:6" ht="14.25" customHeight="1" x14ac:dyDescent="0.25">
      <c r="A49" s="19"/>
      <c r="B49" s="196" t="s">
        <v>368</v>
      </c>
      <c r="C49" s="197">
        <v>0</v>
      </c>
      <c r="D49" s="200" t="s">
        <v>33</v>
      </c>
      <c r="E49" s="199" t="s">
        <v>348</v>
      </c>
      <c r="F49" s="72">
        <v>0</v>
      </c>
    </row>
    <row r="50" spans="1:6" ht="14.25" hidden="1" customHeight="1" x14ac:dyDescent="0.25">
      <c r="A50" s="19"/>
      <c r="B50" s="196" t="s">
        <v>368</v>
      </c>
      <c r="C50" s="197">
        <v>0</v>
      </c>
      <c r="D50" s="200" t="s">
        <v>33</v>
      </c>
      <c r="E50" s="199" t="s">
        <v>348</v>
      </c>
      <c r="F50" s="72">
        <v>0</v>
      </c>
    </row>
    <row r="51" spans="1:6" ht="14.25" hidden="1" customHeight="1" x14ac:dyDescent="0.25">
      <c r="A51" s="19"/>
      <c r="B51" s="196" t="s">
        <v>368</v>
      </c>
      <c r="C51" s="197">
        <v>0</v>
      </c>
      <c r="D51" s="200" t="s">
        <v>33</v>
      </c>
      <c r="E51" s="199" t="s">
        <v>348</v>
      </c>
      <c r="F51" s="72">
        <v>0</v>
      </c>
    </row>
    <row r="52" spans="1:6" ht="14.25" hidden="1" customHeight="1" x14ac:dyDescent="0.25">
      <c r="A52" s="19"/>
      <c r="B52" s="196" t="s">
        <v>368</v>
      </c>
      <c r="C52" s="197">
        <v>0</v>
      </c>
      <c r="D52" s="200" t="s">
        <v>33</v>
      </c>
      <c r="E52" s="199" t="s">
        <v>348</v>
      </c>
      <c r="F52" s="72">
        <v>0</v>
      </c>
    </row>
    <row r="53" spans="1:6" ht="14.25" hidden="1" customHeight="1" x14ac:dyDescent="0.25">
      <c r="A53" s="19"/>
      <c r="B53" s="196" t="s">
        <v>368</v>
      </c>
      <c r="C53" s="197">
        <v>0</v>
      </c>
      <c r="D53" s="200" t="s">
        <v>33</v>
      </c>
      <c r="E53" s="199" t="s">
        <v>348</v>
      </c>
      <c r="F53" s="72">
        <v>0</v>
      </c>
    </row>
    <row r="54" spans="1:6" ht="14.25" hidden="1" customHeight="1" x14ac:dyDescent="0.25">
      <c r="A54" s="19"/>
      <c r="B54" s="196" t="s">
        <v>368</v>
      </c>
      <c r="C54" s="197">
        <v>0</v>
      </c>
      <c r="D54" s="200" t="s">
        <v>33</v>
      </c>
      <c r="E54" s="199" t="s">
        <v>348</v>
      </c>
      <c r="F54" s="72">
        <v>0</v>
      </c>
    </row>
    <row r="55" spans="1:6" ht="14.25" hidden="1" customHeight="1" x14ac:dyDescent="0.25">
      <c r="A55" s="19"/>
      <c r="B55" s="196" t="s">
        <v>368</v>
      </c>
      <c r="C55" s="197">
        <v>0</v>
      </c>
      <c r="D55" s="200" t="s">
        <v>33</v>
      </c>
      <c r="E55" s="199" t="s">
        <v>348</v>
      </c>
      <c r="F55" s="72">
        <v>0</v>
      </c>
    </row>
    <row r="56" spans="1:6" ht="14.25" hidden="1" customHeight="1" x14ac:dyDescent="0.25">
      <c r="A56" s="19"/>
      <c r="B56" s="196" t="s">
        <v>368</v>
      </c>
      <c r="C56" s="197">
        <v>0</v>
      </c>
      <c r="D56" s="200" t="s">
        <v>33</v>
      </c>
      <c r="E56" s="199" t="s">
        <v>348</v>
      </c>
      <c r="F56" s="72">
        <v>0</v>
      </c>
    </row>
    <row r="57" spans="1:6" ht="14.25" hidden="1" customHeight="1" x14ac:dyDescent="0.25">
      <c r="A57" s="19"/>
      <c r="B57" s="196" t="s">
        <v>368</v>
      </c>
      <c r="C57" s="197">
        <v>0</v>
      </c>
      <c r="D57" s="200" t="s">
        <v>33</v>
      </c>
      <c r="E57" s="199" t="s">
        <v>348</v>
      </c>
      <c r="F57" s="72">
        <v>0</v>
      </c>
    </row>
    <row r="58" spans="1:6" ht="14.25" hidden="1" customHeight="1" x14ac:dyDescent="0.25">
      <c r="A58" s="19"/>
      <c r="B58" s="196" t="s">
        <v>368</v>
      </c>
      <c r="C58" s="197">
        <v>0</v>
      </c>
      <c r="D58" s="200" t="s">
        <v>33</v>
      </c>
      <c r="E58" s="199" t="s">
        <v>348</v>
      </c>
      <c r="F58" s="72">
        <v>0</v>
      </c>
    </row>
    <row r="59" spans="1:6" ht="14.25" hidden="1" customHeight="1" x14ac:dyDescent="0.25">
      <c r="C59" s="197">
        <v>0</v>
      </c>
    </row>
    <row r="60" spans="1:6" ht="14.25" customHeight="1" x14ac:dyDescent="0.25"/>
    <row r="61" spans="1:6" ht="14.25" customHeight="1" x14ac:dyDescent="0.25"/>
  </sheetData>
  <sortState xmlns:xlrd2="http://schemas.microsoft.com/office/spreadsheetml/2017/richdata2" ref="E46:F47">
    <sortCondition ref="E46:E47"/>
  </sortState>
  <mergeCells count="1">
    <mergeCell ref="B43:E43"/>
  </mergeCells>
  <pageMargins left="0.70866141732283472" right="0.70866141732283472" top="0.74803149606299213" bottom="0.11811023622047245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4C6-C1F5-4E67-9328-60D36504705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1A3-8AE1-4643-9696-6E760799E6F2}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BB65-FAE4-42A7-A08A-332655BC430E}">
  <sheetPr>
    <tabColor rgb="FF7030A0"/>
  </sheetPr>
  <dimension ref="A1:W88"/>
  <sheetViews>
    <sheetView topLeftCell="F34" zoomScale="115" zoomScaleNormal="115" workbookViewId="0">
      <selection activeCell="L33" sqref="L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297" t="s">
        <v>147</v>
      </c>
      <c r="D1" s="297"/>
      <c r="E1" s="297"/>
      <c r="F1" s="297"/>
      <c r="G1" s="297"/>
      <c r="H1" s="297"/>
      <c r="I1" s="297"/>
      <c r="J1" s="297"/>
      <c r="K1" s="29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298" t="s">
        <v>1</v>
      </c>
      <c r="C3" s="299"/>
      <c r="D3" s="14"/>
      <c r="E3" s="15"/>
      <c r="F3" s="15"/>
      <c r="H3" s="300" t="s">
        <v>2</v>
      </c>
      <c r="I3" s="30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301" t="s">
        <v>7</v>
      </c>
      <c r="F4" s="302"/>
      <c r="H4" s="303" t="s">
        <v>8</v>
      </c>
      <c r="I4" s="30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353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305" t="s">
        <v>16</v>
      </c>
      <c r="I64" s="306"/>
      <c r="J64" s="101"/>
      <c r="K64" s="307">
        <f>I62+L62</f>
        <v>259947.00000000003</v>
      </c>
      <c r="L64" s="308"/>
      <c r="M64" s="309">
        <f>M62+N62</f>
        <v>2744320</v>
      </c>
      <c r="N64" s="310"/>
      <c r="O64" s="102"/>
      <c r="P64" s="99"/>
      <c r="Q64" s="99"/>
      <c r="S64" s="174"/>
    </row>
    <row r="65" spans="2:19" ht="19.5" customHeight="1" thickBot="1" x14ac:dyDescent="0.3">
      <c r="D65" s="317" t="s">
        <v>17</v>
      </c>
      <c r="E65" s="317"/>
      <c r="F65" s="103">
        <f>F62-K64-C62</f>
        <v>2374814.2599999998</v>
      </c>
      <c r="I65" s="104"/>
      <c r="J65" s="105"/>
      <c r="P65" s="318">
        <f>P62+Q62</f>
        <v>3144691.75</v>
      </c>
      <c r="Q65" s="319"/>
      <c r="S65" s="50"/>
    </row>
    <row r="66" spans="2:19" ht="15.75" customHeight="1" x14ac:dyDescent="0.3">
      <c r="D66" s="320" t="s">
        <v>18</v>
      </c>
      <c r="E66" s="320"/>
      <c r="F66" s="95">
        <v>-2261593.1</v>
      </c>
      <c r="I66" s="321" t="s">
        <v>19</v>
      </c>
      <c r="J66" s="322"/>
      <c r="K66" s="323">
        <f>F68+F69+F70</f>
        <v>355407.6199999997</v>
      </c>
      <c r="L66" s="324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325">
        <f>-C4</f>
        <v>-209541.1</v>
      </c>
      <c r="L68" s="326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311" t="s">
        <v>24</v>
      </c>
      <c r="E70" s="312"/>
      <c r="F70" s="120">
        <v>223014.26</v>
      </c>
      <c r="I70" s="313" t="s">
        <v>25</v>
      </c>
      <c r="J70" s="314"/>
      <c r="K70" s="315">
        <f>K66+K68</f>
        <v>145866.5199999997</v>
      </c>
      <c r="L70" s="316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F0AC-81DE-44A5-92EC-02527CD7A507}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E3B-2542-49C1-9479-D186AB633D00}">
  <sheetPr>
    <tabColor theme="5" tint="-0.249977111117893"/>
  </sheetPr>
  <dimension ref="A1:W90"/>
  <sheetViews>
    <sheetView topLeftCell="D46" zoomScale="115" zoomScaleNormal="115" workbookViewId="0">
      <selection activeCell="H56" sqref="H5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297" t="s">
        <v>147</v>
      </c>
      <c r="D1" s="297"/>
      <c r="E1" s="297"/>
      <c r="F1" s="297"/>
      <c r="G1" s="297"/>
      <c r="H1" s="297"/>
      <c r="I1" s="297"/>
      <c r="J1" s="297"/>
      <c r="K1" s="29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298" t="s">
        <v>1</v>
      </c>
      <c r="C3" s="299"/>
      <c r="D3" s="14"/>
      <c r="E3" s="15"/>
      <c r="F3" s="15"/>
      <c r="H3" s="300" t="s">
        <v>2</v>
      </c>
      <c r="I3" s="30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301" t="s">
        <v>7</v>
      </c>
      <c r="F4" s="302"/>
      <c r="H4" s="303" t="s">
        <v>8</v>
      </c>
      <c r="I4" s="30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/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371</v>
      </c>
      <c r="K40" s="282" t="s">
        <v>370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371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371</v>
      </c>
      <c r="K42" s="172" t="s">
        <v>372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371</v>
      </c>
      <c r="K43" s="76" t="s">
        <v>373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371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371</v>
      </c>
      <c r="K45" s="283" t="s">
        <v>374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371</v>
      </c>
      <c r="K46" s="172" t="s">
        <v>375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371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371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371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371</v>
      </c>
      <c r="K50" s="172" t="s">
        <v>376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371</v>
      </c>
      <c r="K51" s="172" t="s">
        <v>390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371</v>
      </c>
      <c r="K52" s="172" t="s">
        <v>391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371</v>
      </c>
      <c r="K53" s="243" t="s">
        <v>375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388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4"/>
      <c r="C55" s="79"/>
      <c r="D55" s="285"/>
      <c r="E55" s="154"/>
      <c r="F55" s="79"/>
      <c r="G55" s="137"/>
      <c r="H55" s="286"/>
      <c r="I55" s="80"/>
      <c r="J55" s="67" t="s">
        <v>371</v>
      </c>
      <c r="K55" s="288" t="s">
        <v>389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4"/>
      <c r="C56" s="79"/>
      <c r="D56" s="285"/>
      <c r="E56" s="154"/>
      <c r="F56" s="79"/>
      <c r="G56" s="137"/>
      <c r="H56" s="286"/>
      <c r="I56" s="80"/>
      <c r="J56" s="67"/>
      <c r="K56" s="287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4"/>
      <c r="C57" s="79"/>
      <c r="D57" s="285"/>
      <c r="E57" s="154"/>
      <c r="F57" s="79"/>
      <c r="G57" s="137"/>
      <c r="H57" s="286"/>
      <c r="I57" s="80"/>
      <c r="J57" s="67"/>
      <c r="K57" s="287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4"/>
      <c r="C58" s="79"/>
      <c r="D58" s="285"/>
      <c r="E58" s="154"/>
      <c r="F58" s="79"/>
      <c r="G58" s="137"/>
      <c r="H58" s="286"/>
      <c r="I58" s="80"/>
      <c r="J58" s="67"/>
      <c r="K58" s="287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305" t="s">
        <v>16</v>
      </c>
      <c r="I62" s="306"/>
      <c r="J62" s="101"/>
      <c r="K62" s="307">
        <f>I60+L60</f>
        <v>781851.32000000007</v>
      </c>
      <c r="L62" s="308"/>
      <c r="M62" s="309">
        <f>M60+N60</f>
        <v>4064802.5</v>
      </c>
      <c r="N62" s="310"/>
      <c r="O62" s="102"/>
      <c r="P62" s="99"/>
      <c r="Q62" s="99"/>
      <c r="S62" s="174"/>
    </row>
    <row r="63" spans="1:23" ht="19.5" customHeight="1" thickBot="1" x14ac:dyDescent="0.3">
      <c r="D63" s="317" t="s">
        <v>17</v>
      </c>
      <c r="E63" s="317"/>
      <c r="F63" s="103">
        <f>F60-K62-C60</f>
        <v>3177878.1399999997</v>
      </c>
      <c r="I63" s="104"/>
      <c r="J63" s="105"/>
      <c r="P63" s="318">
        <f>P60+Q60</f>
        <v>4585432.34</v>
      </c>
      <c r="Q63" s="319"/>
      <c r="S63" s="50"/>
    </row>
    <row r="64" spans="1:23" ht="15.75" customHeight="1" x14ac:dyDescent="0.3">
      <c r="D64" s="320" t="s">
        <v>18</v>
      </c>
      <c r="E64" s="320"/>
      <c r="F64" s="95">
        <v>-3579271.89</v>
      </c>
      <c r="I64" s="321" t="s">
        <v>19</v>
      </c>
      <c r="J64" s="322"/>
      <c r="K64" s="323">
        <f>F66+F67+F68</f>
        <v>-110332.85000000047</v>
      </c>
      <c r="L64" s="324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325">
        <f>-C4</f>
        <v>-223014.26</v>
      </c>
      <c r="L66" s="326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311" t="s">
        <v>24</v>
      </c>
      <c r="E68" s="312"/>
      <c r="F68" s="120">
        <v>215362.9</v>
      </c>
      <c r="I68" s="330" t="s">
        <v>25</v>
      </c>
      <c r="J68" s="331"/>
      <c r="K68" s="332">
        <f>K64+K66</f>
        <v>-333347.11000000045</v>
      </c>
      <c r="L68" s="333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1DD7-03DE-4E16-8B87-09F32F254355}">
  <sheetPr>
    <tabColor theme="5" tint="-0.249977111117893"/>
  </sheetPr>
  <dimension ref="A1:G114"/>
  <sheetViews>
    <sheetView topLeftCell="A31" zoomScale="115" zoomScaleNormal="115" workbookViewId="0">
      <selection activeCell="C69" sqref="C69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9A4C-A1EE-4E0F-8952-58BA7D84B80B}">
  <sheetPr>
    <tabColor rgb="FF6666FF"/>
  </sheetPr>
  <dimension ref="A1:W92"/>
  <sheetViews>
    <sheetView tabSelected="1" topLeftCell="E47" zoomScale="115" zoomScaleNormal="115" workbookViewId="0">
      <selection activeCell="K56" sqref="K5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297" t="s">
        <v>147</v>
      </c>
      <c r="D1" s="297"/>
      <c r="E1" s="297"/>
      <c r="F1" s="297"/>
      <c r="G1" s="297"/>
      <c r="H1" s="297"/>
      <c r="I1" s="297"/>
      <c r="J1" s="297"/>
      <c r="K1" s="297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298" t="s">
        <v>1</v>
      </c>
      <c r="C3" s="299"/>
      <c r="D3" s="14"/>
      <c r="E3" s="15"/>
      <c r="F3" s="15"/>
      <c r="H3" s="300" t="s">
        <v>2</v>
      </c>
      <c r="I3" s="300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301" t="s">
        <v>7</v>
      </c>
      <c r="F4" s="302"/>
      <c r="H4" s="303" t="s">
        <v>8</v>
      </c>
      <c r="I4" s="304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352</v>
      </c>
      <c r="P6" s="7">
        <f t="shared" ref="P6:P9" si="0"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si="0"/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352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349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352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350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351</v>
      </c>
      <c r="L14" s="46">
        <v>1500</v>
      </c>
      <c r="M14" s="41">
        <v>81092</v>
      </c>
      <c r="N14" s="42">
        <v>5457</v>
      </c>
      <c r="O14" s="47" t="s">
        <v>352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354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360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355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356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357</v>
      </c>
      <c r="L18" s="46">
        <v>1143</v>
      </c>
      <c r="M18" s="41">
        <v>154926</v>
      </c>
      <c r="N18" s="42">
        <v>4623</v>
      </c>
      <c r="O18" s="47" t="s">
        <v>352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44307</v>
      </c>
      <c r="C20" s="36">
        <v>8911</v>
      </c>
      <c r="D20" s="139" t="s">
        <v>358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44308</v>
      </c>
      <c r="C21" s="36">
        <v>12861.6</v>
      </c>
      <c r="D21" s="139" t="s">
        <v>359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352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361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362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363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364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365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352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366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28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367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28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369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386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5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/>
      <c r="K35" s="172" t="s">
        <v>387</v>
      </c>
      <c r="L35" s="71"/>
      <c r="M35" s="41">
        <v>0</v>
      </c>
      <c r="N35" s="42">
        <v>0</v>
      </c>
      <c r="O35" s="47"/>
      <c r="P35" s="7">
        <f t="shared" si="7"/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393</v>
      </c>
      <c r="K36" s="243" t="s">
        <v>392</v>
      </c>
      <c r="L36" s="6">
        <f>9720+9720+9345+9180</f>
        <v>37965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393</v>
      </c>
      <c r="K37" s="246" t="s">
        <v>394</v>
      </c>
      <c r="L37" s="71">
        <v>1395.99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393</v>
      </c>
      <c r="K38" s="172" t="s">
        <v>432</v>
      </c>
      <c r="L38" s="71">
        <f>399+399</f>
        <v>798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393</v>
      </c>
      <c r="K39" s="294" t="s">
        <v>433</v>
      </c>
      <c r="L39" s="71">
        <v>5003.71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393</v>
      </c>
      <c r="K40" s="172" t="s">
        <v>395</v>
      </c>
      <c r="L40" s="71">
        <v>1347.84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393</v>
      </c>
      <c r="K41" s="172" t="s">
        <v>223</v>
      </c>
      <c r="L41" s="71">
        <v>986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393</v>
      </c>
      <c r="K42" s="289" t="s">
        <v>396</v>
      </c>
      <c r="L42" s="71">
        <f>32057</f>
        <v>32057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393</v>
      </c>
      <c r="K43" s="290" t="s">
        <v>434</v>
      </c>
      <c r="L43" s="71">
        <v>42595.199999999997</v>
      </c>
      <c r="M43" s="41">
        <v>0</v>
      </c>
      <c r="N43" s="42">
        <v>0</v>
      </c>
      <c r="O43" s="47"/>
      <c r="P43" s="7"/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393</v>
      </c>
      <c r="K44" s="291" t="s">
        <v>141</v>
      </c>
      <c r="L44" s="71">
        <v>25101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393</v>
      </c>
      <c r="K45" s="243" t="s">
        <v>397</v>
      </c>
      <c r="L45" s="71">
        <v>798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393</v>
      </c>
      <c r="K46" s="292" t="s">
        <v>398</v>
      </c>
      <c r="L46" s="75">
        <f>1394.81+986.84</f>
        <v>2381.65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393</v>
      </c>
      <c r="K47" s="172" t="s">
        <v>143</v>
      </c>
      <c r="L47" s="75">
        <f>398.99+429.26+498.99+398.99</f>
        <v>1726.23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393</v>
      </c>
      <c r="K48" s="243" t="s">
        <v>399</v>
      </c>
      <c r="L48" s="50">
        <v>6960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393</v>
      </c>
      <c r="K49" s="243" t="s">
        <v>400</v>
      </c>
      <c r="L49" s="293">
        <v>6267.95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393</v>
      </c>
      <c r="K50" s="172" t="s">
        <v>435</v>
      </c>
      <c r="L50" s="75">
        <v>9014.9699999999993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393</v>
      </c>
      <c r="K51" s="295" t="s">
        <v>436</v>
      </c>
      <c r="L51" s="75">
        <v>1059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 t="s">
        <v>393</v>
      </c>
      <c r="K52" s="296" t="s">
        <v>438</v>
      </c>
      <c r="L52" s="75">
        <v>4224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>
        <v>44320</v>
      </c>
      <c r="K53" s="243" t="s">
        <v>225</v>
      </c>
      <c r="L53" s="75">
        <v>10000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 t="s">
        <v>393</v>
      </c>
      <c r="K54" s="157" t="s">
        <v>437</v>
      </c>
      <c r="L54" s="75">
        <v>5750.33</v>
      </c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76"/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418915.11000000004</v>
      </c>
      <c r="D62" s="87"/>
      <c r="E62" s="88" t="s">
        <v>13</v>
      </c>
      <c r="F62" s="89">
        <f>SUM(F5:F61)</f>
        <v>3837979</v>
      </c>
      <c r="G62" s="87"/>
      <c r="H62" s="90" t="s">
        <v>14</v>
      </c>
      <c r="I62" s="91">
        <f>SUM(I5:I61)</f>
        <v>91796</v>
      </c>
      <c r="J62" s="92"/>
      <c r="K62" s="93" t="s">
        <v>15</v>
      </c>
      <c r="L62" s="94">
        <f>SUM(L5:L61)</f>
        <v>278550.35000000003</v>
      </c>
      <c r="M62" s="95">
        <f>SUM(M5:M61)</f>
        <v>3357221</v>
      </c>
      <c r="N62" s="95">
        <f>SUM(N5:N61)</f>
        <v>180201</v>
      </c>
      <c r="O62" s="96"/>
      <c r="P62" s="7">
        <f>SUM(P5:P61)</f>
        <v>3937320.58</v>
      </c>
      <c r="Q62" s="7">
        <f>SUM(Q5:Q61)</f>
        <v>198683.16000000003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305" t="s">
        <v>16</v>
      </c>
      <c r="I64" s="306"/>
      <c r="J64" s="101"/>
      <c r="K64" s="307">
        <f>I62+L62</f>
        <v>370346.35000000003</v>
      </c>
      <c r="L64" s="308"/>
      <c r="M64" s="309">
        <f>M62+N62</f>
        <v>3537422</v>
      </c>
      <c r="N64" s="310"/>
      <c r="O64" s="102"/>
      <c r="P64" s="99"/>
      <c r="Q64" s="99"/>
      <c r="S64" s="174"/>
    </row>
    <row r="65" spans="2:19" ht="19.5" customHeight="1" thickBot="1" x14ac:dyDescent="0.3">
      <c r="D65" s="317" t="s">
        <v>17</v>
      </c>
      <c r="E65" s="317"/>
      <c r="F65" s="103">
        <f>F62-K64-C62</f>
        <v>3048717.54</v>
      </c>
      <c r="I65" s="104"/>
      <c r="J65" s="105"/>
      <c r="P65" s="318">
        <f>P62+Q62</f>
        <v>4136003.74</v>
      </c>
      <c r="Q65" s="319"/>
      <c r="S65" s="50"/>
    </row>
    <row r="66" spans="2:19" ht="15.75" customHeight="1" x14ac:dyDescent="0.3">
      <c r="D66" s="320" t="s">
        <v>18</v>
      </c>
      <c r="E66" s="320"/>
      <c r="F66" s="95">
        <v>-3102716.28</v>
      </c>
      <c r="I66" s="321" t="s">
        <v>19</v>
      </c>
      <c r="J66" s="322"/>
      <c r="K66" s="323">
        <f>F68+F69+F70</f>
        <v>216465.62000000023</v>
      </c>
      <c r="L66" s="324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-53998.739999999758</v>
      </c>
      <c r="H68" s="34"/>
      <c r="I68" s="114" t="s">
        <v>21</v>
      </c>
      <c r="J68" s="115"/>
      <c r="K68" s="325">
        <f>-C4</f>
        <v>-215362.9</v>
      </c>
      <c r="L68" s="326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21153</v>
      </c>
      <c r="P69" s="50"/>
      <c r="Q69" s="7"/>
      <c r="S69" s="50"/>
    </row>
    <row r="70" spans="2:19" ht="20.25" thickTop="1" thickBot="1" x14ac:dyDescent="0.35">
      <c r="C70" s="119">
        <v>44320</v>
      </c>
      <c r="D70" s="311" t="s">
        <v>24</v>
      </c>
      <c r="E70" s="312"/>
      <c r="F70" s="120">
        <v>249311.35999999999</v>
      </c>
      <c r="I70" s="313" t="s">
        <v>25</v>
      </c>
      <c r="J70" s="314"/>
      <c r="K70" s="315">
        <f>K66+K68</f>
        <v>1102.720000000234</v>
      </c>
      <c r="L70" s="316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74C3-1359-4997-B439-BF1FF6A43B60}">
  <sheetPr>
    <tabColor rgb="FF6666FF"/>
  </sheetPr>
  <dimension ref="A1:G114"/>
  <sheetViews>
    <sheetView topLeftCell="A10" workbookViewId="0">
      <selection activeCell="C34" sqref="C34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401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402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403</v>
      </c>
      <c r="C5" s="71">
        <v>37778.400000000001</v>
      </c>
      <c r="D5" s="195"/>
      <c r="E5" s="71"/>
      <c r="F5" s="183">
        <f t="shared" ref="F5:F68" si="0">F4+C5-E5</f>
        <v>150010.29999999999</v>
      </c>
    </row>
    <row r="6" spans="1:7" ht="15.75" x14ac:dyDescent="0.25">
      <c r="A6" s="195">
        <v>44293</v>
      </c>
      <c r="B6" s="193" t="s">
        <v>404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405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406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407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408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409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410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411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412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413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414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415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416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417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418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419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420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421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422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423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424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425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426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427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428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429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430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431</v>
      </c>
      <c r="C33" s="71">
        <v>51792</v>
      </c>
      <c r="D33" s="195"/>
      <c r="E33" s="71"/>
      <c r="F33" s="183">
        <f t="shared" si="0"/>
        <v>438645.08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438645.08</v>
      </c>
    </row>
    <row r="35" spans="1:6" ht="15.75" x14ac:dyDescent="0.25">
      <c r="A35" s="192"/>
      <c r="B35" s="193"/>
      <c r="C35" s="71"/>
      <c r="D35" s="195"/>
      <c r="E35" s="71"/>
      <c r="F35" s="183">
        <f t="shared" si="0"/>
        <v>438645.08</v>
      </c>
    </row>
    <row r="36" spans="1:6" ht="15.75" x14ac:dyDescent="0.25">
      <c r="A36" s="192"/>
      <c r="B36" s="193"/>
      <c r="C36" s="71"/>
      <c r="D36" s="195"/>
      <c r="E36" s="71"/>
      <c r="F36" s="183">
        <f t="shared" si="0"/>
        <v>438645.08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438645.08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438645.08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438645.08</v>
      </c>
    </row>
    <row r="40" spans="1:6" ht="15.75" x14ac:dyDescent="0.25">
      <c r="A40" s="192"/>
      <c r="B40" s="193"/>
      <c r="C40" s="71"/>
      <c r="D40" s="195"/>
      <c r="E40" s="71"/>
      <c r="F40" s="183">
        <f t="shared" si="0"/>
        <v>438645.08</v>
      </c>
    </row>
    <row r="41" spans="1:6" ht="15.75" x14ac:dyDescent="0.25">
      <c r="A41" s="192"/>
      <c r="B41" s="193"/>
      <c r="C41" s="71"/>
      <c r="D41" s="195"/>
      <c r="E41" s="71"/>
      <c r="F41" s="183">
        <f t="shared" si="0"/>
        <v>438645.08</v>
      </c>
    </row>
    <row r="42" spans="1:6" ht="15.75" x14ac:dyDescent="0.25">
      <c r="A42" s="192"/>
      <c r="B42" s="193"/>
      <c r="C42" s="71"/>
      <c r="D42" s="195"/>
      <c r="E42" s="71"/>
      <c r="F42" s="183">
        <f t="shared" si="0"/>
        <v>438645.08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438645.08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438645.08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438645.08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438645.08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438645.08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438645.08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438645.08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438645.08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438645.08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438645.08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438645.08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438645.08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438645.08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438645.08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438645.08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438645.08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438645.08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438645.08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438645.08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438645.08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438645.08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438645.08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438645.08</v>
      </c>
    </row>
    <row r="66" spans="1:6" ht="15.75" x14ac:dyDescent="0.25">
      <c r="A66" s="186"/>
      <c r="B66" s="187"/>
      <c r="C66" s="7"/>
      <c r="D66" s="181"/>
      <c r="E66" s="7"/>
      <c r="F66" s="183">
        <f t="shared" si="0"/>
        <v>438645.08</v>
      </c>
    </row>
    <row r="67" spans="1:6" ht="15.75" x14ac:dyDescent="0.25">
      <c r="A67" s="270"/>
      <c r="B67" s="268"/>
      <c r="C67" s="71"/>
      <c r="D67" s="269"/>
      <c r="E67" s="71"/>
      <c r="F67" s="183">
        <f t="shared" si="0"/>
        <v>438645.08</v>
      </c>
    </row>
    <row r="68" spans="1:6" ht="15.75" x14ac:dyDescent="0.25">
      <c r="A68" s="270"/>
      <c r="B68" s="268"/>
      <c r="C68" s="71"/>
      <c r="D68" s="269"/>
      <c r="E68" s="71"/>
      <c r="F68" s="183">
        <f t="shared" si="0"/>
        <v>438645.08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438645.08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438645.08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438645.08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438645.08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438645.08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438645.08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438645.08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438645.08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438645.08</v>
      </c>
    </row>
    <row r="78" spans="1:6" ht="19.5" thickTop="1" x14ac:dyDescent="0.3">
      <c r="B78" s="60"/>
      <c r="C78" s="4">
        <f>SUM(C3:C77)</f>
        <v>3102716.2800000003</v>
      </c>
      <c r="D78" s="1"/>
      <c r="E78" s="4">
        <f>SUM(E3:E77)</f>
        <v>2664071.2000000002</v>
      </c>
      <c r="F78" s="191">
        <f>F77</f>
        <v>438645.08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2523-327B-4AF6-8012-875D2FCC03C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Hoja1</vt:lpstr>
      <vt:lpstr>Hoja4</vt:lpstr>
      <vt:lpstr>C A N C E L A C I O N E S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2021-05-11T17:29:08Z</cp:lastPrinted>
  <dcterms:created xsi:type="dcterms:W3CDTF">2021-01-11T14:43:39Z</dcterms:created>
  <dcterms:modified xsi:type="dcterms:W3CDTF">2021-05-12T17:46:56Z</dcterms:modified>
</cp:coreProperties>
</file>