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01 DOCUEMENTOS\CENTRAL  ARCHIVO  2 0 2 1\CENTRAL  # 05  MAYO    2021\"/>
    </mc:Choice>
  </mc:AlternateContent>
  <xr:revisionPtr revIDLastSave="0" documentId="13_ncr:1_{223F362B-E8B9-447E-AC9E-73120814E816}" xr6:coauthVersionLast="47" xr6:coauthVersionMax="47" xr10:uidLastSave="{00000000-0000-0000-0000-000000000000}"/>
  <bookViews>
    <workbookView xWindow="9345" yWindow="1065" windowWidth="18255" windowHeight="13620" firstSheet="3" activeTab="4" xr2:uid="{3ADB5328-18A8-4FD2-9F89-5804157CEA5B}"/>
  </bookViews>
  <sheets>
    <sheet name="CANALES   ENERO   2021" sheetId="1" r:id="rId1"/>
    <sheet name="CANALES   FEBRERO   2021  " sheetId="2" r:id="rId2"/>
    <sheet name="CANALES   M A R Z O   2021     " sheetId="3" r:id="rId3"/>
    <sheet name="CANALES   ABRIL   2021   " sheetId="4" r:id="rId4"/>
    <sheet name="CANALES    MAYO     2021   " sheetId="5" r:id="rId5"/>
    <sheet name="Hoja1" sheetId="6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3" i="4" l="1"/>
  <c r="F69" i="5"/>
  <c r="J69" i="5" s="1"/>
  <c r="N70" i="5"/>
  <c r="J70" i="5"/>
  <c r="N67" i="5"/>
  <c r="N68" i="5"/>
  <c r="N69" i="5"/>
  <c r="J67" i="5"/>
  <c r="J68" i="5"/>
  <c r="J71" i="5"/>
  <c r="F68" i="5"/>
  <c r="N73" i="5"/>
  <c r="N74" i="5"/>
  <c r="N75" i="5"/>
  <c r="N76" i="5"/>
  <c r="N77" i="5"/>
  <c r="J73" i="5"/>
  <c r="J74" i="5"/>
  <c r="J76" i="5"/>
  <c r="J77" i="5"/>
  <c r="N78" i="5"/>
  <c r="N79" i="5"/>
  <c r="N80" i="5"/>
  <c r="F75" i="5"/>
  <c r="J75" i="5" s="1"/>
  <c r="N60" i="4"/>
  <c r="N61" i="4"/>
  <c r="N62" i="4"/>
  <c r="N63" i="4"/>
  <c r="J60" i="4"/>
  <c r="J61" i="4"/>
  <c r="N58" i="3"/>
  <c r="J58" i="3"/>
  <c r="X28" i="4" l="1"/>
  <c r="V245" i="5" l="1"/>
  <c r="S245" i="5"/>
  <c r="Q245" i="5"/>
  <c r="L245" i="5"/>
  <c r="N244" i="5"/>
  <c r="N243" i="5"/>
  <c r="N242" i="5"/>
  <c r="I241" i="5"/>
  <c r="N241" i="5" s="1"/>
  <c r="N240" i="5"/>
  <c r="J240" i="5"/>
  <c r="N239" i="5"/>
  <c r="J239" i="5"/>
  <c r="N238" i="5"/>
  <c r="J238" i="5"/>
  <c r="N237" i="5"/>
  <c r="J237" i="5"/>
  <c r="N236" i="5"/>
  <c r="J236" i="5"/>
  <c r="N235" i="5"/>
  <c r="J235" i="5"/>
  <c r="N234" i="5"/>
  <c r="J234" i="5"/>
  <c r="N233" i="5"/>
  <c r="J233" i="5"/>
  <c r="N232" i="5"/>
  <c r="J232" i="5"/>
  <c r="N231" i="5"/>
  <c r="J231" i="5"/>
  <c r="N230" i="5"/>
  <c r="J230" i="5"/>
  <c r="N229" i="5"/>
  <c r="J229" i="5"/>
  <c r="N228" i="5"/>
  <c r="J228" i="5"/>
  <c r="N227" i="5"/>
  <c r="J227" i="5"/>
  <c r="N226" i="5"/>
  <c r="J226" i="5"/>
  <c r="N225" i="5"/>
  <c r="J225" i="5"/>
  <c r="N224" i="5"/>
  <c r="J224" i="5"/>
  <c r="N223" i="5"/>
  <c r="J223" i="5"/>
  <c r="N222" i="5"/>
  <c r="J222" i="5"/>
  <c r="N221" i="5"/>
  <c r="J221" i="5"/>
  <c r="N220" i="5"/>
  <c r="J220" i="5"/>
  <c r="N219" i="5"/>
  <c r="J219" i="5"/>
  <c r="N218" i="5"/>
  <c r="J218" i="5"/>
  <c r="N217" i="5"/>
  <c r="J217" i="5"/>
  <c r="N216" i="5"/>
  <c r="J216" i="5"/>
  <c r="N215" i="5"/>
  <c r="J215" i="5"/>
  <c r="N214" i="5"/>
  <c r="J214" i="5"/>
  <c r="N213" i="5"/>
  <c r="J213" i="5"/>
  <c r="N212" i="5"/>
  <c r="J212" i="5"/>
  <c r="N211" i="5"/>
  <c r="J211" i="5"/>
  <c r="N210" i="5"/>
  <c r="J210" i="5"/>
  <c r="N209" i="5"/>
  <c r="J209" i="5"/>
  <c r="N208" i="5"/>
  <c r="J208" i="5"/>
  <c r="N207" i="5"/>
  <c r="J207" i="5"/>
  <c r="N206" i="5"/>
  <c r="J206" i="5"/>
  <c r="N205" i="5"/>
  <c r="J205" i="5"/>
  <c r="N204" i="5"/>
  <c r="J204" i="5"/>
  <c r="N203" i="5"/>
  <c r="J203" i="5"/>
  <c r="N202" i="5"/>
  <c r="J202" i="5"/>
  <c r="N201" i="5"/>
  <c r="J201" i="5"/>
  <c r="N200" i="5"/>
  <c r="J200" i="5"/>
  <c r="N199" i="5"/>
  <c r="J199" i="5"/>
  <c r="N198" i="5"/>
  <c r="J198" i="5"/>
  <c r="N197" i="5"/>
  <c r="J197" i="5"/>
  <c r="N196" i="5"/>
  <c r="J196" i="5"/>
  <c r="N195" i="5"/>
  <c r="J195" i="5"/>
  <c r="N194" i="5"/>
  <c r="J194" i="5"/>
  <c r="N193" i="5"/>
  <c r="J193" i="5"/>
  <c r="N192" i="5"/>
  <c r="J192" i="5"/>
  <c r="N191" i="5"/>
  <c r="J191" i="5"/>
  <c r="N190" i="5"/>
  <c r="J190" i="5"/>
  <c r="N189" i="5"/>
  <c r="J189" i="5"/>
  <c r="N188" i="5"/>
  <c r="J188" i="5"/>
  <c r="N187" i="5"/>
  <c r="J187" i="5"/>
  <c r="N186" i="5"/>
  <c r="J186" i="5"/>
  <c r="N185" i="5"/>
  <c r="J185" i="5"/>
  <c r="N184" i="5"/>
  <c r="J184" i="5"/>
  <c r="N183" i="5"/>
  <c r="J183" i="5"/>
  <c r="N182" i="5"/>
  <c r="J182" i="5"/>
  <c r="N181" i="5"/>
  <c r="J181" i="5"/>
  <c r="N180" i="5"/>
  <c r="J180" i="5"/>
  <c r="N179" i="5"/>
  <c r="J179" i="5"/>
  <c r="N178" i="5"/>
  <c r="J178" i="5"/>
  <c r="N177" i="5"/>
  <c r="J177" i="5"/>
  <c r="N176" i="5"/>
  <c r="J176" i="5"/>
  <c r="N175" i="5"/>
  <c r="J175" i="5"/>
  <c r="N174" i="5"/>
  <c r="J174" i="5"/>
  <c r="N173" i="5"/>
  <c r="J173" i="5"/>
  <c r="N172" i="5"/>
  <c r="J172" i="5"/>
  <c r="N171" i="5"/>
  <c r="J171" i="5"/>
  <c r="N170" i="5"/>
  <c r="J170" i="5"/>
  <c r="N169" i="5"/>
  <c r="N168" i="5"/>
  <c r="J168" i="5"/>
  <c r="N167" i="5"/>
  <c r="J167" i="5"/>
  <c r="N166" i="5"/>
  <c r="J166" i="5"/>
  <c r="N165" i="5"/>
  <c r="J165" i="5"/>
  <c r="N164" i="5"/>
  <c r="J164" i="5"/>
  <c r="N163" i="5"/>
  <c r="J163" i="5"/>
  <c r="N162" i="5"/>
  <c r="J162" i="5"/>
  <c r="N161" i="5"/>
  <c r="J161" i="5"/>
  <c r="N160" i="5"/>
  <c r="J160" i="5"/>
  <c r="N159" i="5"/>
  <c r="J159" i="5"/>
  <c r="N158" i="5"/>
  <c r="J158" i="5"/>
  <c r="N157" i="5"/>
  <c r="J157" i="5"/>
  <c r="N156" i="5"/>
  <c r="J156" i="5"/>
  <c r="N155" i="5"/>
  <c r="J155" i="5"/>
  <c r="N154" i="5"/>
  <c r="J154" i="5"/>
  <c r="N153" i="5"/>
  <c r="J153" i="5"/>
  <c r="N152" i="5"/>
  <c r="J152" i="5"/>
  <c r="N151" i="5"/>
  <c r="J151" i="5"/>
  <c r="N150" i="5"/>
  <c r="J150" i="5"/>
  <c r="N149" i="5"/>
  <c r="J149" i="5"/>
  <c r="N148" i="5"/>
  <c r="J148" i="5"/>
  <c r="N147" i="5"/>
  <c r="J147" i="5"/>
  <c r="N146" i="5"/>
  <c r="J146" i="5"/>
  <c r="N145" i="5"/>
  <c r="J145" i="5"/>
  <c r="N144" i="5"/>
  <c r="J144" i="5"/>
  <c r="N143" i="5"/>
  <c r="J143" i="5"/>
  <c r="N142" i="5"/>
  <c r="J142" i="5"/>
  <c r="N141" i="5"/>
  <c r="J141" i="5"/>
  <c r="N140" i="5"/>
  <c r="J140" i="5"/>
  <c r="N139" i="5"/>
  <c r="J139" i="5"/>
  <c r="N138" i="5"/>
  <c r="J138" i="5"/>
  <c r="N137" i="5"/>
  <c r="J137" i="5"/>
  <c r="N136" i="5"/>
  <c r="J136" i="5"/>
  <c r="N135" i="5"/>
  <c r="J135" i="5"/>
  <c r="N134" i="5"/>
  <c r="J134" i="5"/>
  <c r="N133" i="5"/>
  <c r="J133" i="5"/>
  <c r="N132" i="5"/>
  <c r="J132" i="5"/>
  <c r="N131" i="5"/>
  <c r="J131" i="5"/>
  <c r="N130" i="5"/>
  <c r="J130" i="5"/>
  <c r="N129" i="5"/>
  <c r="J129" i="5"/>
  <c r="N128" i="5"/>
  <c r="J128" i="5"/>
  <c r="N127" i="5"/>
  <c r="J127" i="5"/>
  <c r="N126" i="5"/>
  <c r="J126" i="5"/>
  <c r="N125" i="5"/>
  <c r="J125" i="5"/>
  <c r="N124" i="5"/>
  <c r="J124" i="5"/>
  <c r="N123" i="5"/>
  <c r="J123" i="5"/>
  <c r="N122" i="5"/>
  <c r="J122" i="5"/>
  <c r="N121" i="5"/>
  <c r="J121" i="5"/>
  <c r="N120" i="5"/>
  <c r="J120" i="5"/>
  <c r="N119" i="5"/>
  <c r="J119" i="5"/>
  <c r="N118" i="5"/>
  <c r="J118" i="5"/>
  <c r="N117" i="5"/>
  <c r="J117" i="5"/>
  <c r="N116" i="5"/>
  <c r="J116" i="5"/>
  <c r="N115" i="5"/>
  <c r="J115" i="5"/>
  <c r="N114" i="5"/>
  <c r="J114" i="5"/>
  <c r="N113" i="5"/>
  <c r="J113" i="5"/>
  <c r="N112" i="5"/>
  <c r="J112" i="5"/>
  <c r="N111" i="5"/>
  <c r="J111" i="5"/>
  <c r="N110" i="5"/>
  <c r="J110" i="5"/>
  <c r="N109" i="5"/>
  <c r="J109" i="5"/>
  <c r="N108" i="5"/>
  <c r="J108" i="5"/>
  <c r="N107" i="5"/>
  <c r="J107" i="5"/>
  <c r="N106" i="5"/>
  <c r="J106" i="5"/>
  <c r="N105" i="5"/>
  <c r="J105" i="5"/>
  <c r="N104" i="5"/>
  <c r="J104" i="5"/>
  <c r="N103" i="5"/>
  <c r="J103" i="5"/>
  <c r="N102" i="5"/>
  <c r="J102" i="5"/>
  <c r="N101" i="5"/>
  <c r="J101" i="5"/>
  <c r="N100" i="5"/>
  <c r="J100" i="5"/>
  <c r="N99" i="5"/>
  <c r="J99" i="5"/>
  <c r="N98" i="5"/>
  <c r="J98" i="5"/>
  <c r="N97" i="5"/>
  <c r="J97" i="5"/>
  <c r="N96" i="5"/>
  <c r="J96" i="5"/>
  <c r="N95" i="5"/>
  <c r="J95" i="5"/>
  <c r="N94" i="5"/>
  <c r="J94" i="5"/>
  <c r="N93" i="5"/>
  <c r="J93" i="5"/>
  <c r="N92" i="5"/>
  <c r="J92" i="5"/>
  <c r="N91" i="5"/>
  <c r="J91" i="5"/>
  <c r="N90" i="5"/>
  <c r="J90" i="5"/>
  <c r="N89" i="5"/>
  <c r="J89" i="5"/>
  <c r="N88" i="5"/>
  <c r="J88" i="5"/>
  <c r="N87" i="5"/>
  <c r="J87" i="5"/>
  <c r="N86" i="5"/>
  <c r="J86" i="5"/>
  <c r="N85" i="5"/>
  <c r="J85" i="5"/>
  <c r="N84" i="5"/>
  <c r="J84" i="5"/>
  <c r="N83" i="5"/>
  <c r="J83" i="5"/>
  <c r="N82" i="5"/>
  <c r="J82" i="5"/>
  <c r="N81" i="5"/>
  <c r="J81" i="5"/>
  <c r="J80" i="5"/>
  <c r="J79" i="5"/>
  <c r="J78" i="5"/>
  <c r="N72" i="5"/>
  <c r="J72" i="5"/>
  <c r="N71" i="5"/>
  <c r="N66" i="5"/>
  <c r="J66" i="5"/>
  <c r="N65" i="5"/>
  <c r="J65" i="5"/>
  <c r="N64" i="5"/>
  <c r="J64" i="5"/>
  <c r="N63" i="5"/>
  <c r="J63" i="5"/>
  <c r="N62" i="5"/>
  <c r="J62" i="5"/>
  <c r="N61" i="5"/>
  <c r="J61" i="5"/>
  <c r="N60" i="5"/>
  <c r="J60" i="5"/>
  <c r="N59" i="5"/>
  <c r="J59" i="5"/>
  <c r="N58" i="5"/>
  <c r="J58" i="5"/>
  <c r="N57" i="5"/>
  <c r="J57" i="5"/>
  <c r="N56" i="5"/>
  <c r="J56" i="5"/>
  <c r="N55" i="5"/>
  <c r="J55" i="5"/>
  <c r="N54" i="5"/>
  <c r="J54" i="5"/>
  <c r="N53" i="5"/>
  <c r="J53" i="5"/>
  <c r="N52" i="5"/>
  <c r="J52" i="5"/>
  <c r="N51" i="5"/>
  <c r="J51" i="5"/>
  <c r="N50" i="5"/>
  <c r="J50" i="5"/>
  <c r="N49" i="5"/>
  <c r="J49" i="5"/>
  <c r="N48" i="5"/>
  <c r="J48" i="5"/>
  <c r="N47" i="5"/>
  <c r="J47" i="5"/>
  <c r="N46" i="5"/>
  <c r="J46" i="5"/>
  <c r="E46" i="5"/>
  <c r="N45" i="5"/>
  <c r="J45" i="5"/>
  <c r="E45" i="5"/>
  <c r="N44" i="5"/>
  <c r="J44" i="5"/>
  <c r="E44" i="5"/>
  <c r="N43" i="5"/>
  <c r="J43" i="5"/>
  <c r="E43" i="5"/>
  <c r="N42" i="5"/>
  <c r="J42" i="5"/>
  <c r="E42" i="5"/>
  <c r="N41" i="5"/>
  <c r="J41" i="5"/>
  <c r="E41" i="5"/>
  <c r="N40" i="5"/>
  <c r="J40" i="5"/>
  <c r="E40" i="5"/>
  <c r="N39" i="5"/>
  <c r="J39" i="5"/>
  <c r="E39" i="5"/>
  <c r="N38" i="5"/>
  <c r="J38" i="5"/>
  <c r="E38" i="5"/>
  <c r="N37" i="5"/>
  <c r="J37" i="5"/>
  <c r="E37" i="5"/>
  <c r="N36" i="5"/>
  <c r="J36" i="5"/>
  <c r="E36" i="5"/>
  <c r="N35" i="5"/>
  <c r="J35" i="5"/>
  <c r="E35" i="5"/>
  <c r="N34" i="5"/>
  <c r="J34" i="5"/>
  <c r="E34" i="5"/>
  <c r="N33" i="5"/>
  <c r="J33" i="5"/>
  <c r="E33" i="5"/>
  <c r="N32" i="5"/>
  <c r="J32" i="5"/>
  <c r="E32" i="5"/>
  <c r="N31" i="5"/>
  <c r="J31" i="5"/>
  <c r="E31" i="5"/>
  <c r="N30" i="5"/>
  <c r="J30" i="5"/>
  <c r="E30" i="5"/>
  <c r="N29" i="5"/>
  <c r="J29" i="5"/>
  <c r="E29" i="5"/>
  <c r="N28" i="5"/>
  <c r="J28" i="5"/>
  <c r="E28" i="5"/>
  <c r="N27" i="5"/>
  <c r="J27" i="5"/>
  <c r="E27" i="5"/>
  <c r="N26" i="5"/>
  <c r="J26" i="5"/>
  <c r="E26" i="5"/>
  <c r="N25" i="5"/>
  <c r="J25" i="5"/>
  <c r="E25" i="5"/>
  <c r="N24" i="5"/>
  <c r="J24" i="5"/>
  <c r="E24" i="5"/>
  <c r="N23" i="5"/>
  <c r="E23" i="5"/>
  <c r="N22" i="5"/>
  <c r="J22" i="5"/>
  <c r="E22" i="5"/>
  <c r="N21" i="5"/>
  <c r="J21" i="5"/>
  <c r="E21" i="5"/>
  <c r="N20" i="5"/>
  <c r="J20" i="5"/>
  <c r="E20" i="5"/>
  <c r="N19" i="5"/>
  <c r="J19" i="5"/>
  <c r="E19" i="5"/>
  <c r="N18" i="5"/>
  <c r="J18" i="5"/>
  <c r="E18" i="5"/>
  <c r="N17" i="5"/>
  <c r="J17" i="5"/>
  <c r="E17" i="5"/>
  <c r="N16" i="5"/>
  <c r="J16" i="5"/>
  <c r="E16" i="5"/>
  <c r="N15" i="5"/>
  <c r="J15" i="5"/>
  <c r="E15" i="5"/>
  <c r="N14" i="5"/>
  <c r="J14" i="5"/>
  <c r="E14" i="5"/>
  <c r="N13" i="5"/>
  <c r="J13" i="5"/>
  <c r="E13" i="5"/>
  <c r="N12" i="5"/>
  <c r="J12" i="5"/>
  <c r="E12" i="5"/>
  <c r="N11" i="5"/>
  <c r="J11" i="5"/>
  <c r="E11" i="5"/>
  <c r="N10" i="5"/>
  <c r="J10" i="5"/>
  <c r="E10" i="5"/>
  <c r="N9" i="5"/>
  <c r="J9" i="5"/>
  <c r="E9" i="5"/>
  <c r="N8" i="5"/>
  <c r="J8" i="5"/>
  <c r="E8" i="5"/>
  <c r="N7" i="5"/>
  <c r="J7" i="5"/>
  <c r="E7" i="5"/>
  <c r="N6" i="5"/>
  <c r="J6" i="5"/>
  <c r="E6" i="5"/>
  <c r="N5" i="5"/>
  <c r="J5" i="5"/>
  <c r="E5" i="5"/>
  <c r="N4" i="5"/>
  <c r="J4" i="5"/>
  <c r="E4" i="5"/>
  <c r="F55" i="3"/>
  <c r="I22" i="3"/>
  <c r="N245" i="5" l="1"/>
  <c r="N248" i="5" s="1"/>
  <c r="V71" i="2"/>
  <c r="R71" i="2"/>
  <c r="S71" i="2"/>
  <c r="T71" i="2"/>
  <c r="U71" i="2"/>
  <c r="W71" i="2"/>
  <c r="X71" i="2"/>
  <c r="Q71" i="2"/>
  <c r="V230" i="4" l="1"/>
  <c r="S230" i="4"/>
  <c r="Q230" i="4"/>
  <c r="L230" i="4"/>
  <c r="N229" i="4"/>
  <c r="N228" i="4"/>
  <c r="N227" i="4"/>
  <c r="I226" i="4"/>
  <c r="N226" i="4" s="1"/>
  <c r="N225" i="4"/>
  <c r="J225" i="4"/>
  <c r="N224" i="4"/>
  <c r="J224" i="4"/>
  <c r="N223" i="4"/>
  <c r="J223" i="4"/>
  <c r="N222" i="4"/>
  <c r="J222" i="4"/>
  <c r="N221" i="4"/>
  <c r="J221" i="4"/>
  <c r="N220" i="4"/>
  <c r="J220" i="4"/>
  <c r="N219" i="4"/>
  <c r="J219" i="4"/>
  <c r="N218" i="4"/>
  <c r="J218" i="4"/>
  <c r="N217" i="4"/>
  <c r="J217" i="4"/>
  <c r="N216" i="4"/>
  <c r="J216" i="4"/>
  <c r="N215" i="4"/>
  <c r="J215" i="4"/>
  <c r="N214" i="4"/>
  <c r="J214" i="4"/>
  <c r="N213" i="4"/>
  <c r="J213" i="4"/>
  <c r="N212" i="4"/>
  <c r="J212" i="4"/>
  <c r="N211" i="4"/>
  <c r="J211" i="4"/>
  <c r="N210" i="4"/>
  <c r="J210" i="4"/>
  <c r="N209" i="4"/>
  <c r="J209" i="4"/>
  <c r="N208" i="4"/>
  <c r="J208" i="4"/>
  <c r="N207" i="4"/>
  <c r="J207" i="4"/>
  <c r="N206" i="4"/>
  <c r="J206" i="4"/>
  <c r="N205" i="4"/>
  <c r="J205" i="4"/>
  <c r="N204" i="4"/>
  <c r="J204" i="4"/>
  <c r="N203" i="4"/>
  <c r="J203" i="4"/>
  <c r="N202" i="4"/>
  <c r="J202" i="4"/>
  <c r="N201" i="4"/>
  <c r="J201" i="4"/>
  <c r="N200" i="4"/>
  <c r="J200" i="4"/>
  <c r="N199" i="4"/>
  <c r="J199" i="4"/>
  <c r="N198" i="4"/>
  <c r="J198" i="4"/>
  <c r="N197" i="4"/>
  <c r="J197" i="4"/>
  <c r="N196" i="4"/>
  <c r="J196" i="4"/>
  <c r="N195" i="4"/>
  <c r="J195" i="4"/>
  <c r="N194" i="4"/>
  <c r="J194" i="4"/>
  <c r="N193" i="4"/>
  <c r="J193" i="4"/>
  <c r="N192" i="4"/>
  <c r="J192" i="4"/>
  <c r="N191" i="4"/>
  <c r="J191" i="4"/>
  <c r="N190" i="4"/>
  <c r="J190" i="4"/>
  <c r="N189" i="4"/>
  <c r="J189" i="4"/>
  <c r="N188" i="4"/>
  <c r="J188" i="4"/>
  <c r="N187" i="4"/>
  <c r="J187" i="4"/>
  <c r="N186" i="4"/>
  <c r="J186" i="4"/>
  <c r="N185" i="4"/>
  <c r="J185" i="4"/>
  <c r="N184" i="4"/>
  <c r="J184" i="4"/>
  <c r="N183" i="4"/>
  <c r="J183" i="4"/>
  <c r="N182" i="4"/>
  <c r="J182" i="4"/>
  <c r="N181" i="4"/>
  <c r="J181" i="4"/>
  <c r="N180" i="4"/>
  <c r="J180" i="4"/>
  <c r="N179" i="4"/>
  <c r="J179" i="4"/>
  <c r="N178" i="4"/>
  <c r="J178" i="4"/>
  <c r="N177" i="4"/>
  <c r="J177" i="4"/>
  <c r="N176" i="4"/>
  <c r="J176" i="4"/>
  <c r="N175" i="4"/>
  <c r="J175" i="4"/>
  <c r="N174" i="4"/>
  <c r="J174" i="4"/>
  <c r="N173" i="4"/>
  <c r="J173" i="4"/>
  <c r="N172" i="4"/>
  <c r="J172" i="4"/>
  <c r="N171" i="4"/>
  <c r="J171" i="4"/>
  <c r="N170" i="4"/>
  <c r="J170" i="4"/>
  <c r="N169" i="4"/>
  <c r="J169" i="4"/>
  <c r="N168" i="4"/>
  <c r="J168" i="4"/>
  <c r="N167" i="4"/>
  <c r="J167" i="4"/>
  <c r="N166" i="4"/>
  <c r="J166" i="4"/>
  <c r="N165" i="4"/>
  <c r="J165" i="4"/>
  <c r="N164" i="4"/>
  <c r="J164" i="4"/>
  <c r="N163" i="4"/>
  <c r="J163" i="4"/>
  <c r="N162" i="4"/>
  <c r="J162" i="4"/>
  <c r="N161" i="4"/>
  <c r="J161" i="4"/>
  <c r="N160" i="4"/>
  <c r="J160" i="4"/>
  <c r="N159" i="4"/>
  <c r="J159" i="4"/>
  <c r="N158" i="4"/>
  <c r="J158" i="4"/>
  <c r="N157" i="4"/>
  <c r="J157" i="4"/>
  <c r="N156" i="4"/>
  <c r="J156" i="4"/>
  <c r="N155" i="4"/>
  <c r="J155" i="4"/>
  <c r="N154" i="4"/>
  <c r="N153" i="4"/>
  <c r="J153" i="4"/>
  <c r="N152" i="4"/>
  <c r="J152" i="4"/>
  <c r="N151" i="4"/>
  <c r="J151" i="4"/>
  <c r="N150" i="4"/>
  <c r="J150" i="4"/>
  <c r="N149" i="4"/>
  <c r="J149" i="4"/>
  <c r="N148" i="4"/>
  <c r="J148" i="4"/>
  <c r="N147" i="4"/>
  <c r="J147" i="4"/>
  <c r="N146" i="4"/>
  <c r="J146" i="4"/>
  <c r="N145" i="4"/>
  <c r="J145" i="4"/>
  <c r="N144" i="4"/>
  <c r="J144" i="4"/>
  <c r="N143" i="4"/>
  <c r="J143" i="4"/>
  <c r="N142" i="4"/>
  <c r="J142" i="4"/>
  <c r="N141" i="4"/>
  <c r="J141" i="4"/>
  <c r="N140" i="4"/>
  <c r="J140" i="4"/>
  <c r="N139" i="4"/>
  <c r="J139" i="4"/>
  <c r="N138" i="4"/>
  <c r="J138" i="4"/>
  <c r="N137" i="4"/>
  <c r="J137" i="4"/>
  <c r="N136" i="4"/>
  <c r="J136" i="4"/>
  <c r="N135" i="4"/>
  <c r="J135" i="4"/>
  <c r="N134" i="4"/>
  <c r="J134" i="4"/>
  <c r="N133" i="4"/>
  <c r="J133" i="4"/>
  <c r="N132" i="4"/>
  <c r="J132" i="4"/>
  <c r="N131" i="4"/>
  <c r="J131" i="4"/>
  <c r="N130" i="4"/>
  <c r="J130" i="4"/>
  <c r="N129" i="4"/>
  <c r="J129" i="4"/>
  <c r="N128" i="4"/>
  <c r="J128" i="4"/>
  <c r="N127" i="4"/>
  <c r="J127" i="4"/>
  <c r="N126" i="4"/>
  <c r="J126" i="4"/>
  <c r="N125" i="4"/>
  <c r="J125" i="4"/>
  <c r="N124" i="4"/>
  <c r="J124" i="4"/>
  <c r="N123" i="4"/>
  <c r="J123" i="4"/>
  <c r="N122" i="4"/>
  <c r="J122" i="4"/>
  <c r="N121" i="4"/>
  <c r="J121" i="4"/>
  <c r="N120" i="4"/>
  <c r="J120" i="4"/>
  <c r="N119" i="4"/>
  <c r="J119" i="4"/>
  <c r="N118" i="4"/>
  <c r="J118" i="4"/>
  <c r="N117" i="4"/>
  <c r="J117" i="4"/>
  <c r="N116" i="4"/>
  <c r="J116" i="4"/>
  <c r="N115" i="4"/>
  <c r="J115" i="4"/>
  <c r="N114" i="4"/>
  <c r="J114" i="4"/>
  <c r="N113" i="4"/>
  <c r="J113" i="4"/>
  <c r="N112" i="4"/>
  <c r="J112" i="4"/>
  <c r="N111" i="4"/>
  <c r="J111" i="4"/>
  <c r="N110" i="4"/>
  <c r="J110" i="4"/>
  <c r="N109" i="4"/>
  <c r="J109" i="4"/>
  <c r="N108" i="4"/>
  <c r="J108" i="4"/>
  <c r="N107" i="4"/>
  <c r="J107" i="4"/>
  <c r="N106" i="4"/>
  <c r="J106" i="4"/>
  <c r="N105" i="4"/>
  <c r="J105" i="4"/>
  <c r="N104" i="4"/>
  <c r="J104" i="4"/>
  <c r="N103" i="4"/>
  <c r="J103" i="4"/>
  <c r="N102" i="4"/>
  <c r="J102" i="4"/>
  <c r="N101" i="4"/>
  <c r="J101" i="4"/>
  <c r="N100" i="4"/>
  <c r="J100" i="4"/>
  <c r="N99" i="4"/>
  <c r="J99" i="4"/>
  <c r="N98" i="4"/>
  <c r="J98" i="4"/>
  <c r="N97" i="4"/>
  <c r="J97" i="4"/>
  <c r="N96" i="4"/>
  <c r="J96" i="4"/>
  <c r="N95" i="4"/>
  <c r="J95" i="4"/>
  <c r="N94" i="4"/>
  <c r="J94" i="4"/>
  <c r="N93" i="4"/>
  <c r="J93" i="4"/>
  <c r="N92" i="4"/>
  <c r="J92" i="4"/>
  <c r="N91" i="4"/>
  <c r="J91" i="4"/>
  <c r="N90" i="4"/>
  <c r="J90" i="4"/>
  <c r="N89" i="4"/>
  <c r="J89" i="4"/>
  <c r="N88" i="4"/>
  <c r="J88" i="4"/>
  <c r="N87" i="4"/>
  <c r="J87" i="4"/>
  <c r="N86" i="4"/>
  <c r="J86" i="4"/>
  <c r="N85" i="4"/>
  <c r="J85" i="4"/>
  <c r="N84" i="4"/>
  <c r="J84" i="4"/>
  <c r="N83" i="4"/>
  <c r="J83" i="4"/>
  <c r="N82" i="4"/>
  <c r="J82" i="4"/>
  <c r="N81" i="4"/>
  <c r="J81" i="4"/>
  <c r="N80" i="4"/>
  <c r="J80" i="4"/>
  <c r="N79" i="4"/>
  <c r="J79" i="4"/>
  <c r="N78" i="4"/>
  <c r="J78" i="4"/>
  <c r="N77" i="4"/>
  <c r="J77" i="4"/>
  <c r="N76" i="4"/>
  <c r="J76" i="4"/>
  <c r="N75" i="4"/>
  <c r="J75" i="4"/>
  <c r="N74" i="4"/>
  <c r="J74" i="4"/>
  <c r="N73" i="4"/>
  <c r="J73" i="4"/>
  <c r="N72" i="4"/>
  <c r="J72" i="4"/>
  <c r="N71" i="4"/>
  <c r="J71" i="4"/>
  <c r="N70" i="4"/>
  <c r="J70" i="4"/>
  <c r="N69" i="4"/>
  <c r="J69" i="4"/>
  <c r="N68" i="4"/>
  <c r="J68" i="4"/>
  <c r="N67" i="4"/>
  <c r="J67" i="4"/>
  <c r="N66" i="4"/>
  <c r="J66" i="4"/>
  <c r="N65" i="4"/>
  <c r="J65" i="4"/>
  <c r="N64" i="4"/>
  <c r="J64" i="4"/>
  <c r="J63" i="4"/>
  <c r="J62" i="4"/>
  <c r="N59" i="4"/>
  <c r="J59" i="4"/>
  <c r="N58" i="4"/>
  <c r="J58" i="4"/>
  <c r="N57" i="4"/>
  <c r="J57" i="4"/>
  <c r="N56" i="4"/>
  <c r="J56" i="4"/>
  <c r="N55" i="4"/>
  <c r="J55" i="4"/>
  <c r="N54" i="4"/>
  <c r="J54" i="4"/>
  <c r="N53" i="4"/>
  <c r="J53" i="4"/>
  <c r="N52" i="4"/>
  <c r="J52" i="4"/>
  <c r="N51" i="4"/>
  <c r="J51" i="4"/>
  <c r="N50" i="4"/>
  <c r="J50" i="4"/>
  <c r="N49" i="4"/>
  <c r="J49" i="4"/>
  <c r="N48" i="4"/>
  <c r="J48" i="4"/>
  <c r="N47" i="4"/>
  <c r="J47" i="4"/>
  <c r="N46" i="4"/>
  <c r="J46" i="4"/>
  <c r="E46" i="4"/>
  <c r="N45" i="4"/>
  <c r="J45" i="4"/>
  <c r="E45" i="4"/>
  <c r="N44" i="4"/>
  <c r="J44" i="4"/>
  <c r="E44" i="4"/>
  <c r="N43" i="4"/>
  <c r="J43" i="4"/>
  <c r="E43" i="4"/>
  <c r="N42" i="4"/>
  <c r="J42" i="4"/>
  <c r="E42" i="4"/>
  <c r="N41" i="4"/>
  <c r="J41" i="4"/>
  <c r="E41" i="4"/>
  <c r="N40" i="4"/>
  <c r="J40" i="4"/>
  <c r="E40" i="4"/>
  <c r="N39" i="4"/>
  <c r="J39" i="4"/>
  <c r="E39" i="4"/>
  <c r="N38" i="4"/>
  <c r="J38" i="4"/>
  <c r="E38" i="4"/>
  <c r="N37" i="4"/>
  <c r="J37" i="4"/>
  <c r="E37" i="4"/>
  <c r="N36" i="4"/>
  <c r="J36" i="4"/>
  <c r="E36" i="4"/>
  <c r="N35" i="4"/>
  <c r="J35" i="4"/>
  <c r="E35" i="4"/>
  <c r="N34" i="4"/>
  <c r="J34" i="4"/>
  <c r="E34" i="4"/>
  <c r="N33" i="4"/>
  <c r="J33" i="4"/>
  <c r="E33" i="4"/>
  <c r="N32" i="4"/>
  <c r="J32" i="4"/>
  <c r="E32" i="4"/>
  <c r="N31" i="4"/>
  <c r="J31" i="4"/>
  <c r="E31" i="4"/>
  <c r="N30" i="4"/>
  <c r="J30" i="4"/>
  <c r="E30" i="4"/>
  <c r="N29" i="4"/>
  <c r="J29" i="4"/>
  <c r="E29" i="4"/>
  <c r="N28" i="4"/>
  <c r="J28" i="4"/>
  <c r="E28" i="4"/>
  <c r="N27" i="4"/>
  <c r="J27" i="4"/>
  <c r="E27" i="4"/>
  <c r="N26" i="4"/>
  <c r="J26" i="4"/>
  <c r="E26" i="4"/>
  <c r="N25" i="4"/>
  <c r="J25" i="4"/>
  <c r="E25" i="4"/>
  <c r="N24" i="4"/>
  <c r="J24" i="4"/>
  <c r="E24" i="4"/>
  <c r="N23" i="4"/>
  <c r="E23" i="4"/>
  <c r="N22" i="4"/>
  <c r="J22" i="4"/>
  <c r="E22" i="4"/>
  <c r="N21" i="4"/>
  <c r="J21" i="4"/>
  <c r="E21" i="4"/>
  <c r="N20" i="4"/>
  <c r="J20" i="4"/>
  <c r="E20" i="4"/>
  <c r="N19" i="4"/>
  <c r="J19" i="4"/>
  <c r="E19" i="4"/>
  <c r="N18" i="4"/>
  <c r="J18" i="4"/>
  <c r="E18" i="4"/>
  <c r="N17" i="4"/>
  <c r="J17" i="4"/>
  <c r="E17" i="4"/>
  <c r="N16" i="4"/>
  <c r="J16" i="4"/>
  <c r="E16" i="4"/>
  <c r="N15" i="4"/>
  <c r="J15" i="4"/>
  <c r="E15" i="4"/>
  <c r="N14" i="4"/>
  <c r="J14" i="4"/>
  <c r="E14" i="4"/>
  <c r="N13" i="4"/>
  <c r="J13" i="4"/>
  <c r="E13" i="4"/>
  <c r="N12" i="4"/>
  <c r="J12" i="4"/>
  <c r="E12" i="4"/>
  <c r="N11" i="4"/>
  <c r="J11" i="4"/>
  <c r="E11" i="4"/>
  <c r="N10" i="4"/>
  <c r="J10" i="4"/>
  <c r="E10" i="4"/>
  <c r="N9" i="4"/>
  <c r="J9" i="4"/>
  <c r="E9" i="4"/>
  <c r="N8" i="4"/>
  <c r="J8" i="4"/>
  <c r="E8" i="4"/>
  <c r="N7" i="4"/>
  <c r="J7" i="4"/>
  <c r="E7" i="4"/>
  <c r="N6" i="4"/>
  <c r="J6" i="4"/>
  <c r="E6" i="4"/>
  <c r="N5" i="4"/>
  <c r="J5" i="4"/>
  <c r="E5" i="4"/>
  <c r="N4" i="4"/>
  <c r="J4" i="4"/>
  <c r="E4" i="4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5" i="3"/>
  <c r="E4" i="3"/>
  <c r="X43" i="3"/>
  <c r="I23" i="2"/>
  <c r="I67" i="2" s="1"/>
  <c r="N230" i="4" l="1"/>
  <c r="N233" i="4" s="1"/>
  <c r="N43" i="2"/>
  <c r="J43" i="2"/>
  <c r="N46" i="2"/>
  <c r="J46" i="2"/>
  <c r="N68" i="1"/>
  <c r="N67" i="1"/>
  <c r="J68" i="1"/>
  <c r="J67" i="1"/>
  <c r="N40" i="2"/>
  <c r="J40" i="2"/>
  <c r="I81" i="1" l="1"/>
  <c r="F81" i="1"/>
  <c r="N77" i="1"/>
  <c r="N78" i="1"/>
  <c r="N79" i="1"/>
  <c r="N80" i="1"/>
  <c r="J77" i="1"/>
  <c r="J78" i="1"/>
  <c r="J79" i="1"/>
  <c r="I76" i="1"/>
  <c r="N76" i="1" s="1"/>
  <c r="F76" i="1"/>
  <c r="I71" i="1"/>
  <c r="N71" i="1" s="1"/>
  <c r="F71" i="1"/>
  <c r="J71" i="1" l="1"/>
  <c r="J76" i="1"/>
  <c r="N58" i="2"/>
  <c r="J58" i="2"/>
  <c r="V226" i="3"/>
  <c r="S226" i="3"/>
  <c r="Q226" i="3"/>
  <c r="L226" i="3"/>
  <c r="N225" i="3"/>
  <c r="N224" i="3"/>
  <c r="N223" i="3"/>
  <c r="I222" i="3"/>
  <c r="N222" i="3" s="1"/>
  <c r="N221" i="3"/>
  <c r="J221" i="3"/>
  <c r="N220" i="3"/>
  <c r="J220" i="3"/>
  <c r="N219" i="3"/>
  <c r="J219" i="3"/>
  <c r="N218" i="3"/>
  <c r="J218" i="3"/>
  <c r="N217" i="3"/>
  <c r="J217" i="3"/>
  <c r="N216" i="3"/>
  <c r="J216" i="3"/>
  <c r="N215" i="3"/>
  <c r="J215" i="3"/>
  <c r="N214" i="3"/>
  <c r="J214" i="3"/>
  <c r="N213" i="3"/>
  <c r="J213" i="3"/>
  <c r="N212" i="3"/>
  <c r="J212" i="3"/>
  <c r="N211" i="3"/>
  <c r="J211" i="3"/>
  <c r="N210" i="3"/>
  <c r="J210" i="3"/>
  <c r="N209" i="3"/>
  <c r="J209" i="3"/>
  <c r="N208" i="3"/>
  <c r="J208" i="3"/>
  <c r="N207" i="3"/>
  <c r="J207" i="3"/>
  <c r="N206" i="3"/>
  <c r="J206" i="3"/>
  <c r="N205" i="3"/>
  <c r="J205" i="3"/>
  <c r="N204" i="3"/>
  <c r="J204" i="3"/>
  <c r="N203" i="3"/>
  <c r="J203" i="3"/>
  <c r="N202" i="3"/>
  <c r="J202" i="3"/>
  <c r="N201" i="3"/>
  <c r="J201" i="3"/>
  <c r="N200" i="3"/>
  <c r="J200" i="3"/>
  <c r="N199" i="3"/>
  <c r="J199" i="3"/>
  <c r="N198" i="3"/>
  <c r="J198" i="3"/>
  <c r="N197" i="3"/>
  <c r="J197" i="3"/>
  <c r="N196" i="3"/>
  <c r="J196" i="3"/>
  <c r="N195" i="3"/>
  <c r="J195" i="3"/>
  <c r="N194" i="3"/>
  <c r="J194" i="3"/>
  <c r="N193" i="3"/>
  <c r="J193" i="3"/>
  <c r="N192" i="3"/>
  <c r="J192" i="3"/>
  <c r="N191" i="3"/>
  <c r="J191" i="3"/>
  <c r="N190" i="3"/>
  <c r="J190" i="3"/>
  <c r="N189" i="3"/>
  <c r="J189" i="3"/>
  <c r="N188" i="3"/>
  <c r="J188" i="3"/>
  <c r="N187" i="3"/>
  <c r="J187" i="3"/>
  <c r="N186" i="3"/>
  <c r="J186" i="3"/>
  <c r="N185" i="3"/>
  <c r="J185" i="3"/>
  <c r="N184" i="3"/>
  <c r="J184" i="3"/>
  <c r="N183" i="3"/>
  <c r="J183" i="3"/>
  <c r="N182" i="3"/>
  <c r="J182" i="3"/>
  <c r="N181" i="3"/>
  <c r="J181" i="3"/>
  <c r="N180" i="3"/>
  <c r="J180" i="3"/>
  <c r="N179" i="3"/>
  <c r="J179" i="3"/>
  <c r="N178" i="3"/>
  <c r="J178" i="3"/>
  <c r="N177" i="3"/>
  <c r="J177" i="3"/>
  <c r="N176" i="3"/>
  <c r="J176" i="3"/>
  <c r="N175" i="3"/>
  <c r="J175" i="3"/>
  <c r="N174" i="3"/>
  <c r="J174" i="3"/>
  <c r="N173" i="3"/>
  <c r="J173" i="3"/>
  <c r="N172" i="3"/>
  <c r="J172" i="3"/>
  <c r="N171" i="3"/>
  <c r="J171" i="3"/>
  <c r="N170" i="3"/>
  <c r="J170" i="3"/>
  <c r="N169" i="3"/>
  <c r="J169" i="3"/>
  <c r="N168" i="3"/>
  <c r="J168" i="3"/>
  <c r="N167" i="3"/>
  <c r="J167" i="3"/>
  <c r="N166" i="3"/>
  <c r="J166" i="3"/>
  <c r="N165" i="3"/>
  <c r="J165" i="3"/>
  <c r="N164" i="3"/>
  <c r="J164" i="3"/>
  <c r="N163" i="3"/>
  <c r="J163" i="3"/>
  <c r="N162" i="3"/>
  <c r="J162" i="3"/>
  <c r="N161" i="3"/>
  <c r="J161" i="3"/>
  <c r="N160" i="3"/>
  <c r="J160" i="3"/>
  <c r="N159" i="3"/>
  <c r="J159" i="3"/>
  <c r="N158" i="3"/>
  <c r="J158" i="3"/>
  <c r="N157" i="3"/>
  <c r="J157" i="3"/>
  <c r="N156" i="3"/>
  <c r="J156" i="3"/>
  <c r="N155" i="3"/>
  <c r="J155" i="3"/>
  <c r="N154" i="3"/>
  <c r="J154" i="3"/>
  <c r="N153" i="3"/>
  <c r="J153" i="3"/>
  <c r="N152" i="3"/>
  <c r="J152" i="3"/>
  <c r="N151" i="3"/>
  <c r="J151" i="3"/>
  <c r="N150" i="3"/>
  <c r="N149" i="3"/>
  <c r="J149" i="3"/>
  <c r="N148" i="3"/>
  <c r="J148" i="3"/>
  <c r="N147" i="3"/>
  <c r="J147" i="3"/>
  <c r="N146" i="3"/>
  <c r="J146" i="3"/>
  <c r="N145" i="3"/>
  <c r="J145" i="3"/>
  <c r="N144" i="3"/>
  <c r="J144" i="3"/>
  <c r="N143" i="3"/>
  <c r="J143" i="3"/>
  <c r="N142" i="3"/>
  <c r="J142" i="3"/>
  <c r="N141" i="3"/>
  <c r="J141" i="3"/>
  <c r="N140" i="3"/>
  <c r="J140" i="3"/>
  <c r="N139" i="3"/>
  <c r="J139" i="3"/>
  <c r="N138" i="3"/>
  <c r="J138" i="3"/>
  <c r="N137" i="3"/>
  <c r="J137" i="3"/>
  <c r="N136" i="3"/>
  <c r="J136" i="3"/>
  <c r="N135" i="3"/>
  <c r="J135" i="3"/>
  <c r="N134" i="3"/>
  <c r="J134" i="3"/>
  <c r="N133" i="3"/>
  <c r="J133" i="3"/>
  <c r="N132" i="3"/>
  <c r="J132" i="3"/>
  <c r="N131" i="3"/>
  <c r="J131" i="3"/>
  <c r="N130" i="3"/>
  <c r="J130" i="3"/>
  <c r="N129" i="3"/>
  <c r="J129" i="3"/>
  <c r="N128" i="3"/>
  <c r="J128" i="3"/>
  <c r="N127" i="3"/>
  <c r="J127" i="3"/>
  <c r="N126" i="3"/>
  <c r="J126" i="3"/>
  <c r="N125" i="3"/>
  <c r="J125" i="3"/>
  <c r="N124" i="3"/>
  <c r="J124" i="3"/>
  <c r="N123" i="3"/>
  <c r="J123" i="3"/>
  <c r="N122" i="3"/>
  <c r="J122" i="3"/>
  <c r="N121" i="3"/>
  <c r="J121" i="3"/>
  <c r="N120" i="3"/>
  <c r="J120" i="3"/>
  <c r="N119" i="3"/>
  <c r="J119" i="3"/>
  <c r="N118" i="3"/>
  <c r="J118" i="3"/>
  <c r="N117" i="3"/>
  <c r="J117" i="3"/>
  <c r="N116" i="3"/>
  <c r="J116" i="3"/>
  <c r="N115" i="3"/>
  <c r="J115" i="3"/>
  <c r="N114" i="3"/>
  <c r="J114" i="3"/>
  <c r="N113" i="3"/>
  <c r="J113" i="3"/>
  <c r="N112" i="3"/>
  <c r="J112" i="3"/>
  <c r="N111" i="3"/>
  <c r="J111" i="3"/>
  <c r="N110" i="3"/>
  <c r="J110" i="3"/>
  <c r="N109" i="3"/>
  <c r="J109" i="3"/>
  <c r="N108" i="3"/>
  <c r="J108" i="3"/>
  <c r="N107" i="3"/>
  <c r="J107" i="3"/>
  <c r="N106" i="3"/>
  <c r="J106" i="3"/>
  <c r="N105" i="3"/>
  <c r="J105" i="3"/>
  <c r="N104" i="3"/>
  <c r="J104" i="3"/>
  <c r="N103" i="3"/>
  <c r="J103" i="3"/>
  <c r="N102" i="3"/>
  <c r="J102" i="3"/>
  <c r="N101" i="3"/>
  <c r="J101" i="3"/>
  <c r="N100" i="3"/>
  <c r="J100" i="3"/>
  <c r="N99" i="3"/>
  <c r="J99" i="3"/>
  <c r="N98" i="3"/>
  <c r="J98" i="3"/>
  <c r="N97" i="3"/>
  <c r="J97" i="3"/>
  <c r="N96" i="3"/>
  <c r="J96" i="3"/>
  <c r="N95" i="3"/>
  <c r="J95" i="3"/>
  <c r="N94" i="3"/>
  <c r="J94" i="3"/>
  <c r="N93" i="3"/>
  <c r="J93" i="3"/>
  <c r="N92" i="3"/>
  <c r="J92" i="3"/>
  <c r="N91" i="3"/>
  <c r="J91" i="3"/>
  <c r="N90" i="3"/>
  <c r="J90" i="3"/>
  <c r="N89" i="3"/>
  <c r="J89" i="3"/>
  <c r="N88" i="3"/>
  <c r="J88" i="3"/>
  <c r="N87" i="3"/>
  <c r="J87" i="3"/>
  <c r="N86" i="3"/>
  <c r="J86" i="3"/>
  <c r="N85" i="3"/>
  <c r="J85" i="3"/>
  <c r="N84" i="3"/>
  <c r="J84" i="3"/>
  <c r="N83" i="3"/>
  <c r="J83" i="3"/>
  <c r="N82" i="3"/>
  <c r="J82" i="3"/>
  <c r="N81" i="3"/>
  <c r="J81" i="3"/>
  <c r="N80" i="3"/>
  <c r="J80" i="3"/>
  <c r="N79" i="3"/>
  <c r="J79" i="3"/>
  <c r="N78" i="3"/>
  <c r="J78" i="3"/>
  <c r="N77" i="3"/>
  <c r="J77" i="3"/>
  <c r="N76" i="3"/>
  <c r="J76" i="3"/>
  <c r="N75" i="3"/>
  <c r="J75" i="3"/>
  <c r="N74" i="3"/>
  <c r="J74" i="3"/>
  <c r="N73" i="3"/>
  <c r="J73" i="3"/>
  <c r="N72" i="3"/>
  <c r="J72" i="3"/>
  <c r="N71" i="3"/>
  <c r="J71" i="3"/>
  <c r="N70" i="3"/>
  <c r="J70" i="3"/>
  <c r="N69" i="3"/>
  <c r="J69" i="3"/>
  <c r="N68" i="3"/>
  <c r="J68" i="3"/>
  <c r="N67" i="3"/>
  <c r="J67" i="3"/>
  <c r="N66" i="3"/>
  <c r="J66" i="3"/>
  <c r="N65" i="3"/>
  <c r="J65" i="3"/>
  <c r="N64" i="3"/>
  <c r="J64" i="3"/>
  <c r="N63" i="3"/>
  <c r="J63" i="3"/>
  <c r="N62" i="3"/>
  <c r="J62" i="3"/>
  <c r="N61" i="3"/>
  <c r="J61" i="3"/>
  <c r="N60" i="3"/>
  <c r="J60" i="3"/>
  <c r="N59" i="3"/>
  <c r="J59" i="3"/>
  <c r="N57" i="3"/>
  <c r="J57" i="3"/>
  <c r="N56" i="3"/>
  <c r="J56" i="3"/>
  <c r="N55" i="3"/>
  <c r="J55" i="3"/>
  <c r="N54" i="3"/>
  <c r="J54" i="3"/>
  <c r="N53" i="3"/>
  <c r="J53" i="3"/>
  <c r="N52" i="3"/>
  <c r="J52" i="3"/>
  <c r="N51" i="3"/>
  <c r="J51" i="3"/>
  <c r="N50" i="3"/>
  <c r="J50" i="3"/>
  <c r="N49" i="3"/>
  <c r="J49" i="3"/>
  <c r="N48" i="3"/>
  <c r="J48" i="3"/>
  <c r="N47" i="3"/>
  <c r="J47" i="3"/>
  <c r="N46" i="3"/>
  <c r="J46" i="3"/>
  <c r="N45" i="3"/>
  <c r="J45" i="3"/>
  <c r="N44" i="3"/>
  <c r="J44" i="3"/>
  <c r="N43" i="3"/>
  <c r="J43" i="3"/>
  <c r="N42" i="3"/>
  <c r="J42" i="3"/>
  <c r="N41" i="3"/>
  <c r="J41" i="3"/>
  <c r="N40" i="3"/>
  <c r="J40" i="3"/>
  <c r="N39" i="3"/>
  <c r="J39" i="3"/>
  <c r="N38" i="3"/>
  <c r="J38" i="3"/>
  <c r="N37" i="3"/>
  <c r="J37" i="3"/>
  <c r="N36" i="3"/>
  <c r="J36" i="3"/>
  <c r="N35" i="3"/>
  <c r="J35" i="3"/>
  <c r="N34" i="3"/>
  <c r="J34" i="3"/>
  <c r="N33" i="3"/>
  <c r="J33" i="3"/>
  <c r="N32" i="3"/>
  <c r="J32" i="3"/>
  <c r="N31" i="3"/>
  <c r="J31" i="3"/>
  <c r="N30" i="3"/>
  <c r="J30" i="3"/>
  <c r="N29" i="3"/>
  <c r="J29" i="3"/>
  <c r="N28" i="3"/>
  <c r="J28" i="3"/>
  <c r="N27" i="3"/>
  <c r="J27" i="3"/>
  <c r="N26" i="3"/>
  <c r="J26" i="3"/>
  <c r="N25" i="3"/>
  <c r="J25" i="3"/>
  <c r="N24" i="3"/>
  <c r="J24" i="3"/>
  <c r="N23" i="3"/>
  <c r="N22" i="3"/>
  <c r="J22" i="3"/>
  <c r="N21" i="3"/>
  <c r="J21" i="3"/>
  <c r="N20" i="3"/>
  <c r="J20" i="3"/>
  <c r="N19" i="3"/>
  <c r="J19" i="3"/>
  <c r="N18" i="3"/>
  <c r="J18" i="3"/>
  <c r="N17" i="3"/>
  <c r="J17" i="3"/>
  <c r="N16" i="3"/>
  <c r="J16" i="3"/>
  <c r="N15" i="3"/>
  <c r="J15" i="3"/>
  <c r="N14" i="3"/>
  <c r="J14" i="3"/>
  <c r="N13" i="3"/>
  <c r="J13" i="3"/>
  <c r="N12" i="3"/>
  <c r="J12" i="3"/>
  <c r="N11" i="3"/>
  <c r="J11" i="3"/>
  <c r="N10" i="3"/>
  <c r="J10" i="3"/>
  <c r="N9" i="3"/>
  <c r="J9" i="3"/>
  <c r="N8" i="3"/>
  <c r="J8" i="3"/>
  <c r="N7" i="3"/>
  <c r="J7" i="3"/>
  <c r="N6" i="3"/>
  <c r="J6" i="3"/>
  <c r="N5" i="3"/>
  <c r="J5" i="3"/>
  <c r="N4" i="3"/>
  <c r="J4" i="3"/>
  <c r="V32" i="1"/>
  <c r="N226" i="3" l="1"/>
  <c r="N229" i="3" s="1"/>
  <c r="I30" i="1"/>
  <c r="I26" i="1"/>
  <c r="N69" i="1"/>
  <c r="J69" i="1"/>
  <c r="J72" i="1"/>
  <c r="J73" i="1"/>
  <c r="J74" i="1"/>
  <c r="I20" i="1"/>
  <c r="X31" i="1" l="1"/>
  <c r="N5" i="1"/>
  <c r="J5" i="1"/>
  <c r="E5" i="1"/>
  <c r="I4" i="1"/>
  <c r="N4" i="1" s="1"/>
  <c r="E4" i="1"/>
  <c r="J4" i="1" l="1"/>
  <c r="L71" i="2"/>
  <c r="N70" i="2"/>
  <c r="N69" i="2"/>
  <c r="N68" i="2"/>
  <c r="N67" i="2"/>
  <c r="N66" i="2"/>
  <c r="J66" i="2"/>
  <c r="N65" i="2"/>
  <c r="J65" i="2"/>
  <c r="N64" i="2"/>
  <c r="J64" i="2"/>
  <c r="N63" i="2"/>
  <c r="J63" i="2"/>
  <c r="N62" i="2"/>
  <c r="J62" i="2"/>
  <c r="N61" i="2"/>
  <c r="J61" i="2"/>
  <c r="N60" i="2"/>
  <c r="J60" i="2"/>
  <c r="N59" i="2"/>
  <c r="J59" i="2"/>
  <c r="N57" i="2"/>
  <c r="J57" i="2"/>
  <c r="N56" i="2"/>
  <c r="J56" i="2"/>
  <c r="N55" i="2"/>
  <c r="J55" i="2"/>
  <c r="N54" i="2"/>
  <c r="J54" i="2"/>
  <c r="N53" i="2"/>
  <c r="J53" i="2"/>
  <c r="N52" i="2"/>
  <c r="J52" i="2"/>
  <c r="N51" i="2"/>
  <c r="J51" i="2"/>
  <c r="N50" i="2"/>
  <c r="J50" i="2"/>
  <c r="N49" i="2"/>
  <c r="J49" i="2"/>
  <c r="N48" i="2"/>
  <c r="J48" i="2"/>
  <c r="N47" i="2"/>
  <c r="J47" i="2"/>
  <c r="N45" i="2"/>
  <c r="J45" i="2"/>
  <c r="N44" i="2"/>
  <c r="J44" i="2"/>
  <c r="N42" i="2"/>
  <c r="J42" i="2"/>
  <c r="N41" i="2"/>
  <c r="J41" i="2"/>
  <c r="N39" i="2"/>
  <c r="J39" i="2"/>
  <c r="N38" i="2"/>
  <c r="J38" i="2"/>
  <c r="N37" i="2"/>
  <c r="J37" i="2"/>
  <c r="N36" i="2"/>
  <c r="J36" i="2"/>
  <c r="N35" i="2"/>
  <c r="J35" i="2"/>
  <c r="N34" i="2"/>
  <c r="J34" i="2"/>
  <c r="N33" i="2"/>
  <c r="J33" i="2"/>
  <c r="E33" i="2"/>
  <c r="J32" i="2"/>
  <c r="E32" i="2"/>
  <c r="N31" i="2"/>
  <c r="J31" i="2"/>
  <c r="E31" i="2"/>
  <c r="N30" i="2"/>
  <c r="J30" i="2"/>
  <c r="E30" i="2"/>
  <c r="N29" i="2"/>
  <c r="J29" i="2"/>
  <c r="E29" i="2"/>
  <c r="N28" i="2"/>
  <c r="J28" i="2"/>
  <c r="E28" i="2"/>
  <c r="N27" i="2"/>
  <c r="J27" i="2"/>
  <c r="E27" i="2"/>
  <c r="N26" i="2"/>
  <c r="J26" i="2"/>
  <c r="E26" i="2"/>
  <c r="N25" i="2"/>
  <c r="J25" i="2"/>
  <c r="E25" i="2"/>
  <c r="N24" i="2"/>
  <c r="J24" i="2"/>
  <c r="E24" i="2"/>
  <c r="N23" i="2"/>
  <c r="E23" i="2"/>
  <c r="N22" i="2"/>
  <c r="J22" i="2"/>
  <c r="E22" i="2"/>
  <c r="N21" i="2"/>
  <c r="J21" i="2"/>
  <c r="E21" i="2"/>
  <c r="N20" i="2"/>
  <c r="J20" i="2"/>
  <c r="E20" i="2"/>
  <c r="N19" i="2"/>
  <c r="J19" i="2"/>
  <c r="E19" i="2"/>
  <c r="N18" i="2"/>
  <c r="J18" i="2"/>
  <c r="E18" i="2"/>
  <c r="N17" i="2"/>
  <c r="J17" i="2"/>
  <c r="E17" i="2"/>
  <c r="N16" i="2"/>
  <c r="J16" i="2"/>
  <c r="E16" i="2"/>
  <c r="N15" i="2"/>
  <c r="J15" i="2"/>
  <c r="E15" i="2"/>
  <c r="N14" i="2"/>
  <c r="J14" i="2"/>
  <c r="E14" i="2"/>
  <c r="N13" i="2"/>
  <c r="J13" i="2"/>
  <c r="E13" i="2"/>
  <c r="N12" i="2"/>
  <c r="J12" i="2"/>
  <c r="E12" i="2"/>
  <c r="N11" i="2"/>
  <c r="J11" i="2"/>
  <c r="E11" i="2"/>
  <c r="N10" i="2"/>
  <c r="J10" i="2"/>
  <c r="E10" i="2"/>
  <c r="N9" i="2"/>
  <c r="J9" i="2"/>
  <c r="E9" i="2"/>
  <c r="N8" i="2"/>
  <c r="J8" i="2"/>
  <c r="E8" i="2"/>
  <c r="N7" i="2"/>
  <c r="J7" i="2"/>
  <c r="E7" i="2"/>
  <c r="N6" i="2"/>
  <c r="J6" i="2"/>
  <c r="E6" i="2"/>
  <c r="N5" i="2"/>
  <c r="J5" i="2"/>
  <c r="E5" i="2"/>
  <c r="N4" i="2"/>
  <c r="J4" i="2"/>
  <c r="E4" i="2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6" i="1"/>
  <c r="N57" i="1"/>
  <c r="J57" i="1"/>
  <c r="N55" i="1"/>
  <c r="N56" i="1"/>
  <c r="J55" i="1"/>
  <c r="N32" i="2" l="1"/>
  <c r="N71" i="2" s="1"/>
  <c r="N74" i="2" s="1"/>
  <c r="V240" i="1"/>
  <c r="S240" i="1"/>
  <c r="Q240" i="1"/>
  <c r="L240" i="1"/>
  <c r="N239" i="1"/>
  <c r="N238" i="1"/>
  <c r="N237" i="1"/>
  <c r="N235" i="1"/>
  <c r="J235" i="1"/>
  <c r="N234" i="1"/>
  <c r="J234" i="1"/>
  <c r="N233" i="1"/>
  <c r="J233" i="1"/>
  <c r="N232" i="1"/>
  <c r="J232" i="1"/>
  <c r="N231" i="1"/>
  <c r="J231" i="1"/>
  <c r="N230" i="1"/>
  <c r="J230" i="1"/>
  <c r="N229" i="1"/>
  <c r="J229" i="1"/>
  <c r="N228" i="1"/>
  <c r="J228" i="1"/>
  <c r="N227" i="1"/>
  <c r="J227" i="1"/>
  <c r="N226" i="1"/>
  <c r="J226" i="1"/>
  <c r="N225" i="1"/>
  <c r="J225" i="1"/>
  <c r="N224" i="1"/>
  <c r="J224" i="1"/>
  <c r="N223" i="1"/>
  <c r="J223" i="1"/>
  <c r="N222" i="1"/>
  <c r="J222" i="1"/>
  <c r="N221" i="1"/>
  <c r="J221" i="1"/>
  <c r="N220" i="1"/>
  <c r="J220" i="1"/>
  <c r="N219" i="1"/>
  <c r="J219" i="1"/>
  <c r="N218" i="1"/>
  <c r="J218" i="1"/>
  <c r="N217" i="1"/>
  <c r="J217" i="1"/>
  <c r="N216" i="1"/>
  <c r="J216" i="1"/>
  <c r="N215" i="1"/>
  <c r="J215" i="1"/>
  <c r="N214" i="1"/>
  <c r="J214" i="1"/>
  <c r="N213" i="1"/>
  <c r="J213" i="1"/>
  <c r="N212" i="1"/>
  <c r="J212" i="1"/>
  <c r="N211" i="1"/>
  <c r="J211" i="1"/>
  <c r="N210" i="1"/>
  <c r="J210" i="1"/>
  <c r="N209" i="1"/>
  <c r="J209" i="1"/>
  <c r="N208" i="1"/>
  <c r="J208" i="1"/>
  <c r="N207" i="1"/>
  <c r="J207" i="1"/>
  <c r="N206" i="1"/>
  <c r="J206" i="1"/>
  <c r="N205" i="1"/>
  <c r="J205" i="1"/>
  <c r="N204" i="1"/>
  <c r="J204" i="1"/>
  <c r="N203" i="1"/>
  <c r="J203" i="1"/>
  <c r="N202" i="1"/>
  <c r="J202" i="1"/>
  <c r="N201" i="1"/>
  <c r="J201" i="1"/>
  <c r="N200" i="1"/>
  <c r="J200" i="1"/>
  <c r="N199" i="1"/>
  <c r="J199" i="1"/>
  <c r="N198" i="1"/>
  <c r="J198" i="1"/>
  <c r="N197" i="1"/>
  <c r="J197" i="1"/>
  <c r="N196" i="1"/>
  <c r="J196" i="1"/>
  <c r="N195" i="1"/>
  <c r="J195" i="1"/>
  <c r="N194" i="1"/>
  <c r="J194" i="1"/>
  <c r="N193" i="1"/>
  <c r="J193" i="1"/>
  <c r="N192" i="1"/>
  <c r="J192" i="1"/>
  <c r="N191" i="1"/>
  <c r="J191" i="1"/>
  <c r="N190" i="1"/>
  <c r="J190" i="1"/>
  <c r="N189" i="1"/>
  <c r="J189" i="1"/>
  <c r="N188" i="1"/>
  <c r="J188" i="1"/>
  <c r="N187" i="1"/>
  <c r="J187" i="1"/>
  <c r="N186" i="1"/>
  <c r="J186" i="1"/>
  <c r="N185" i="1"/>
  <c r="J185" i="1"/>
  <c r="N184" i="1"/>
  <c r="J184" i="1"/>
  <c r="N183" i="1"/>
  <c r="J183" i="1"/>
  <c r="N182" i="1"/>
  <c r="J182" i="1"/>
  <c r="N181" i="1"/>
  <c r="J181" i="1"/>
  <c r="N180" i="1"/>
  <c r="J180" i="1"/>
  <c r="N179" i="1"/>
  <c r="J179" i="1"/>
  <c r="N178" i="1"/>
  <c r="J178" i="1"/>
  <c r="N177" i="1"/>
  <c r="J177" i="1"/>
  <c r="N176" i="1"/>
  <c r="J176" i="1"/>
  <c r="N175" i="1"/>
  <c r="J175" i="1"/>
  <c r="N174" i="1"/>
  <c r="J174" i="1"/>
  <c r="N173" i="1"/>
  <c r="J173" i="1"/>
  <c r="N172" i="1"/>
  <c r="J172" i="1"/>
  <c r="N171" i="1"/>
  <c r="J171" i="1"/>
  <c r="N170" i="1"/>
  <c r="J170" i="1"/>
  <c r="N169" i="1"/>
  <c r="J169" i="1"/>
  <c r="N168" i="1"/>
  <c r="J168" i="1"/>
  <c r="N167" i="1"/>
  <c r="J167" i="1"/>
  <c r="N166" i="1"/>
  <c r="J166" i="1"/>
  <c r="N165" i="1"/>
  <c r="J165" i="1"/>
  <c r="N164" i="1"/>
  <c r="N163" i="1"/>
  <c r="J163" i="1"/>
  <c r="N162" i="1"/>
  <c r="J162" i="1"/>
  <c r="N161" i="1"/>
  <c r="J161" i="1"/>
  <c r="N160" i="1"/>
  <c r="J160" i="1"/>
  <c r="N159" i="1"/>
  <c r="J159" i="1"/>
  <c r="N158" i="1"/>
  <c r="J158" i="1"/>
  <c r="N157" i="1"/>
  <c r="J157" i="1"/>
  <c r="N156" i="1"/>
  <c r="J156" i="1"/>
  <c r="N155" i="1"/>
  <c r="J155" i="1"/>
  <c r="N154" i="1"/>
  <c r="J154" i="1"/>
  <c r="N153" i="1"/>
  <c r="J153" i="1"/>
  <c r="N152" i="1"/>
  <c r="J152" i="1"/>
  <c r="N151" i="1"/>
  <c r="J151" i="1"/>
  <c r="N150" i="1"/>
  <c r="J150" i="1"/>
  <c r="N149" i="1"/>
  <c r="J149" i="1"/>
  <c r="N148" i="1"/>
  <c r="J148" i="1"/>
  <c r="N147" i="1"/>
  <c r="J147" i="1"/>
  <c r="N146" i="1"/>
  <c r="J146" i="1"/>
  <c r="N145" i="1"/>
  <c r="J145" i="1"/>
  <c r="N144" i="1"/>
  <c r="J144" i="1"/>
  <c r="N143" i="1"/>
  <c r="J143" i="1"/>
  <c r="N142" i="1"/>
  <c r="J142" i="1"/>
  <c r="N141" i="1"/>
  <c r="J141" i="1"/>
  <c r="N140" i="1"/>
  <c r="J140" i="1"/>
  <c r="N139" i="1"/>
  <c r="J139" i="1"/>
  <c r="N138" i="1"/>
  <c r="J138" i="1"/>
  <c r="N137" i="1"/>
  <c r="J137" i="1"/>
  <c r="N136" i="1"/>
  <c r="J136" i="1"/>
  <c r="N135" i="1"/>
  <c r="J135" i="1"/>
  <c r="N134" i="1"/>
  <c r="J134" i="1"/>
  <c r="N133" i="1"/>
  <c r="J133" i="1"/>
  <c r="N132" i="1"/>
  <c r="J132" i="1"/>
  <c r="N131" i="1"/>
  <c r="J131" i="1"/>
  <c r="N130" i="1"/>
  <c r="J130" i="1"/>
  <c r="N129" i="1"/>
  <c r="J129" i="1"/>
  <c r="N128" i="1"/>
  <c r="J128" i="1"/>
  <c r="N127" i="1"/>
  <c r="J127" i="1"/>
  <c r="N126" i="1"/>
  <c r="J126" i="1"/>
  <c r="N125" i="1"/>
  <c r="J125" i="1"/>
  <c r="N124" i="1"/>
  <c r="J124" i="1"/>
  <c r="N123" i="1"/>
  <c r="J123" i="1"/>
  <c r="N122" i="1"/>
  <c r="J122" i="1"/>
  <c r="N121" i="1"/>
  <c r="J121" i="1"/>
  <c r="N120" i="1"/>
  <c r="J120" i="1"/>
  <c r="N119" i="1"/>
  <c r="J119" i="1"/>
  <c r="N118" i="1"/>
  <c r="J118" i="1"/>
  <c r="N117" i="1"/>
  <c r="J117" i="1"/>
  <c r="N116" i="1"/>
  <c r="J116" i="1"/>
  <c r="N115" i="1"/>
  <c r="J115" i="1"/>
  <c r="N114" i="1"/>
  <c r="J114" i="1"/>
  <c r="N113" i="1"/>
  <c r="J113" i="1"/>
  <c r="N112" i="1"/>
  <c r="J112" i="1"/>
  <c r="N111" i="1"/>
  <c r="J111" i="1"/>
  <c r="N110" i="1"/>
  <c r="J110" i="1"/>
  <c r="N109" i="1"/>
  <c r="J109" i="1"/>
  <c r="N108" i="1"/>
  <c r="J108" i="1"/>
  <c r="N107" i="1"/>
  <c r="J107" i="1"/>
  <c r="N106" i="1"/>
  <c r="J106" i="1"/>
  <c r="N105" i="1"/>
  <c r="J105" i="1"/>
  <c r="N104" i="1"/>
  <c r="J104" i="1"/>
  <c r="N103" i="1"/>
  <c r="J103" i="1"/>
  <c r="N102" i="1"/>
  <c r="J102" i="1"/>
  <c r="N101" i="1"/>
  <c r="J101" i="1"/>
  <c r="N100" i="1"/>
  <c r="J100" i="1"/>
  <c r="N99" i="1"/>
  <c r="J99" i="1"/>
  <c r="N98" i="1"/>
  <c r="J98" i="1"/>
  <c r="N97" i="1"/>
  <c r="J97" i="1"/>
  <c r="N96" i="1"/>
  <c r="J96" i="1"/>
  <c r="N95" i="1"/>
  <c r="J95" i="1"/>
  <c r="N94" i="1"/>
  <c r="J94" i="1"/>
  <c r="N93" i="1"/>
  <c r="J93" i="1"/>
  <c r="N92" i="1"/>
  <c r="J92" i="1"/>
  <c r="N91" i="1"/>
  <c r="J91" i="1"/>
  <c r="N90" i="1"/>
  <c r="J90" i="1"/>
  <c r="N89" i="1"/>
  <c r="J89" i="1"/>
  <c r="N88" i="1"/>
  <c r="J88" i="1"/>
  <c r="N87" i="1"/>
  <c r="J87" i="1"/>
  <c r="N86" i="1"/>
  <c r="J86" i="1"/>
  <c r="N85" i="1"/>
  <c r="J85" i="1"/>
  <c r="N84" i="1"/>
  <c r="J84" i="1"/>
  <c r="N83" i="1"/>
  <c r="J83" i="1"/>
  <c r="N82" i="1"/>
  <c r="J82" i="1"/>
  <c r="N81" i="1"/>
  <c r="J81" i="1"/>
  <c r="J80" i="1"/>
  <c r="N75" i="1"/>
  <c r="J75" i="1"/>
  <c r="N74" i="1"/>
  <c r="N73" i="1"/>
  <c r="N72" i="1"/>
  <c r="N66" i="1"/>
  <c r="J66" i="1"/>
  <c r="N65" i="1"/>
  <c r="J65" i="1"/>
  <c r="N64" i="1"/>
  <c r="J64" i="1"/>
  <c r="N63" i="1"/>
  <c r="J63" i="1"/>
  <c r="N62" i="1"/>
  <c r="J62" i="1"/>
  <c r="N61" i="1"/>
  <c r="J61" i="1"/>
  <c r="N60" i="1"/>
  <c r="J60" i="1"/>
  <c r="N59" i="1"/>
  <c r="J59" i="1"/>
  <c r="N58" i="1"/>
  <c r="J58" i="1"/>
  <c r="J56" i="1"/>
  <c r="N54" i="1"/>
  <c r="J54" i="1"/>
  <c r="N53" i="1"/>
  <c r="J53" i="1"/>
  <c r="N52" i="1"/>
  <c r="J52" i="1"/>
  <c r="N51" i="1"/>
  <c r="J51" i="1"/>
  <c r="N50" i="1"/>
  <c r="J50" i="1"/>
  <c r="N49" i="1"/>
  <c r="J49" i="1"/>
  <c r="N48" i="1"/>
  <c r="J48" i="1"/>
  <c r="N47" i="1"/>
  <c r="J47" i="1"/>
  <c r="E47" i="1"/>
  <c r="E48" i="1" s="1"/>
  <c r="N46" i="1"/>
  <c r="J46" i="1"/>
  <c r="N45" i="1"/>
  <c r="J45" i="1"/>
  <c r="N44" i="1"/>
  <c r="J44" i="1"/>
  <c r="N43" i="1"/>
  <c r="J43" i="1"/>
  <c r="N42" i="1"/>
  <c r="J42" i="1"/>
  <c r="N41" i="1"/>
  <c r="J41" i="1"/>
  <c r="N40" i="1"/>
  <c r="J40" i="1"/>
  <c r="N39" i="1"/>
  <c r="J39" i="1"/>
  <c r="N38" i="1"/>
  <c r="J38" i="1"/>
  <c r="N37" i="1"/>
  <c r="J37" i="1"/>
  <c r="N36" i="1"/>
  <c r="J36" i="1"/>
  <c r="N35" i="1"/>
  <c r="J35" i="1"/>
  <c r="N34" i="1"/>
  <c r="J34" i="1"/>
  <c r="N33" i="1"/>
  <c r="J33" i="1"/>
  <c r="N32" i="1"/>
  <c r="J32" i="1"/>
  <c r="N31" i="1"/>
  <c r="J31" i="1"/>
  <c r="N30" i="1"/>
  <c r="J30" i="1"/>
  <c r="N29" i="1"/>
  <c r="J29" i="1"/>
  <c r="N28" i="1"/>
  <c r="J28" i="1"/>
  <c r="N27" i="1"/>
  <c r="J27" i="1"/>
  <c r="N26" i="1"/>
  <c r="J26" i="1"/>
  <c r="N25" i="1"/>
  <c r="N24" i="1"/>
  <c r="J24" i="1"/>
  <c r="N23" i="1"/>
  <c r="J23" i="1"/>
  <c r="N22" i="1"/>
  <c r="J22" i="1"/>
  <c r="N21" i="1"/>
  <c r="J21" i="1"/>
  <c r="N20" i="1"/>
  <c r="J20" i="1"/>
  <c r="N19" i="1"/>
  <c r="J19" i="1"/>
  <c r="N18" i="1"/>
  <c r="J18" i="1"/>
  <c r="N17" i="1"/>
  <c r="J17" i="1"/>
  <c r="N16" i="1"/>
  <c r="J16" i="1"/>
  <c r="N15" i="1"/>
  <c r="J15" i="1"/>
  <c r="N14" i="1"/>
  <c r="J14" i="1"/>
  <c r="N13" i="1"/>
  <c r="J13" i="1"/>
  <c r="N12" i="1"/>
  <c r="J12" i="1"/>
  <c r="N11" i="1"/>
  <c r="J11" i="1"/>
  <c r="N10" i="1"/>
  <c r="J10" i="1"/>
  <c r="N9" i="1"/>
  <c r="I236" i="1"/>
  <c r="N236" i="1" s="1"/>
  <c r="N8" i="1"/>
  <c r="J8" i="1"/>
  <c r="N7" i="1"/>
  <c r="J7" i="1"/>
  <c r="N6" i="1"/>
  <c r="J6" i="1"/>
  <c r="N240" i="1" l="1"/>
  <c r="N243" i="1" s="1"/>
  <c r="J9" i="1"/>
</calcChain>
</file>

<file path=xl/sharedStrings.xml><?xml version="1.0" encoding="utf-8"?>
<sst xmlns="http://schemas.openxmlformats.org/spreadsheetml/2006/main" count="1283" uniqueCount="429">
  <si>
    <t>MATANZA</t>
  </si>
  <si>
    <t>Fecha</t>
  </si>
  <si>
    <t>FECHA DE PAGO</t>
  </si>
  <si>
    <t>SEGURO</t>
  </si>
  <si>
    <t>PROVEEDOR</t>
  </si>
  <si>
    <t>MARCA</t>
  </si>
  <si>
    <t>TRASPASO DE ALMACEN</t>
  </si>
  <si>
    <t>PRECIO DE SALIDA</t>
  </si>
  <si>
    <t>VALOR DE TRASPASO</t>
  </si>
  <si>
    <t>kg Entrada</t>
  </si>
  <si>
    <t>FECHA</t>
  </si>
  <si>
    <t>FACTURA</t>
  </si>
  <si>
    <t>kg Cerdo vivo</t>
  </si>
  <si>
    <t>Dif de kg</t>
  </si>
  <si>
    <t>DIF. DE PRECIO</t>
  </si>
  <si>
    <t>IMPORTE</t>
  </si>
  <si>
    <t>CHEQUE</t>
  </si>
  <si>
    <t xml:space="preserve">Transportista </t>
  </si>
  <si>
    <t xml:space="preserve"> </t>
  </si>
  <si>
    <t>TOTAL EN Kg</t>
  </si>
  <si>
    <t>SUB TOTAL 2</t>
  </si>
  <si>
    <t>GRAN TOTAL</t>
  </si>
  <si>
    <t>ENTRADAS DEL MES DE      E N E R O           2 0 2 1</t>
  </si>
  <si>
    <t>PRECIO</t>
  </si>
  <si>
    <t xml:space="preserve">DISTRIBUIDORA PEPE FILETE </t>
  </si>
  <si>
    <t>CANALES 200</t>
  </si>
  <si>
    <r>
      <t xml:space="preserve">PORCICOLA EL TOPETE      </t>
    </r>
    <r>
      <rPr>
        <b/>
        <sz val="14"/>
        <color rgb="FF0000FF"/>
        <rFont val="Calibri"/>
        <family val="2"/>
        <scheme val="minor"/>
      </rPr>
      <t>250</t>
    </r>
  </si>
  <si>
    <t xml:space="preserve">PORCICOLA EL TOPETE      </t>
  </si>
  <si>
    <t>CANALES  50</t>
  </si>
  <si>
    <r>
      <t xml:space="preserve">AGROPECUARIA EL TOPETE       </t>
    </r>
    <r>
      <rPr>
        <b/>
        <sz val="14"/>
        <color rgb="FF0000FF"/>
        <rFont val="Calibri"/>
        <family val="2"/>
        <scheme val="minor"/>
      </rPr>
      <t xml:space="preserve">  250</t>
    </r>
  </si>
  <si>
    <t>CANALES  200</t>
  </si>
  <si>
    <t xml:space="preserve">AGROPECUARIA EL TOPETE        </t>
  </si>
  <si>
    <t>JOSE LUIS OLVERA GARCIA</t>
  </si>
  <si>
    <t>TRIPAS</t>
  </si>
  <si>
    <t>A817</t>
  </si>
  <si>
    <t>Transferencia S</t>
  </si>
  <si>
    <t>AGROPECUARIA EL TOPETE         250</t>
  </si>
  <si>
    <t>AGROPECUARIA EL TOPETE</t>
  </si>
  <si>
    <t>AGROPECUARIA EL TOPETE         249</t>
  </si>
  <si>
    <t>CANALES  199</t>
  </si>
  <si>
    <t xml:space="preserve">AGROPECURIA EL DORADO </t>
  </si>
  <si>
    <t>CANALES  250</t>
  </si>
  <si>
    <t>AGROPECUARIA LA GABY</t>
  </si>
  <si>
    <t>CANALES   50</t>
  </si>
  <si>
    <r>
      <t xml:space="preserve">AGROPECUARIA LA GABY              </t>
    </r>
    <r>
      <rPr>
        <b/>
        <sz val="14"/>
        <color theme="1"/>
        <rFont val="Calibri"/>
        <family val="2"/>
        <scheme val="minor"/>
      </rPr>
      <t xml:space="preserve">  250</t>
    </r>
  </si>
  <si>
    <t>PORCICOLA SOTO</t>
  </si>
  <si>
    <t>AGROPECUARIA LA GABY            249</t>
  </si>
  <si>
    <t>CANALES  230</t>
  </si>
  <si>
    <t xml:space="preserve">PORCICOLA SAN BERNARDO </t>
  </si>
  <si>
    <t>CANALES  20</t>
  </si>
  <si>
    <t>AGROPECUARIA LA CHEMITA   250</t>
  </si>
  <si>
    <t>CANALES 251</t>
  </si>
  <si>
    <t xml:space="preserve">RAFAEL ZAMBRANO SANDOVAL </t>
  </si>
  <si>
    <t>MANTECA</t>
  </si>
  <si>
    <t>CANALES  200-1</t>
  </si>
  <si>
    <t>MIGUEL HERRERA</t>
  </si>
  <si>
    <t>RES</t>
  </si>
  <si>
    <t>FOLIO 9906</t>
  </si>
  <si>
    <t>PATAS</t>
  </si>
  <si>
    <t>X</t>
  </si>
  <si>
    <t>FOLIO 9902</t>
  </si>
  <si>
    <t>FOLIO 9900</t>
  </si>
  <si>
    <t>FOLIO 9892</t>
  </si>
  <si>
    <t>FOLIO CENTRAL 6631</t>
  </si>
  <si>
    <t>RAFAEL ZAMBRANO SANDOVAL</t>
  </si>
  <si>
    <t>9007-9008</t>
  </si>
  <si>
    <t>9014-9015</t>
  </si>
  <si>
    <t xml:space="preserve">AGROPECURIA EL TOPETE </t>
  </si>
  <si>
    <t xml:space="preserve">AGROPECUARIA EL TOPETE </t>
  </si>
  <si>
    <t>A-823</t>
  </si>
  <si>
    <t>9023-9024</t>
  </si>
  <si>
    <t>CANALES 199</t>
  </si>
  <si>
    <t>0485 W</t>
  </si>
  <si>
    <t>0491 W</t>
  </si>
  <si>
    <t>0498 W</t>
  </si>
  <si>
    <t>0503 W</t>
  </si>
  <si>
    <t>0510 W</t>
  </si>
  <si>
    <t>0519 W</t>
  </si>
  <si>
    <t>0524 W</t>
  </si>
  <si>
    <t>0535 W</t>
  </si>
  <si>
    <t>0537 W</t>
  </si>
  <si>
    <t>0547 W</t>
  </si>
  <si>
    <t>0568 W</t>
  </si>
  <si>
    <t>0569 W</t>
  </si>
  <si>
    <t>0581 W</t>
  </si>
  <si>
    <t>0588 W</t>
  </si>
  <si>
    <t>0603 W</t>
  </si>
  <si>
    <t>0611 W</t>
  </si>
  <si>
    <t>0623 W</t>
  </si>
  <si>
    <t>ENTRADAS DEL MES DE      FEBRERO            2 0 2 1</t>
  </si>
  <si>
    <t>CANALES  218</t>
  </si>
  <si>
    <t>AGROPECUARIA LA CHEMITA      248</t>
  </si>
  <si>
    <t xml:space="preserve">AGROPECUARIA EL DORADO </t>
  </si>
  <si>
    <t>CANALES  30</t>
  </si>
  <si>
    <t>0629 W</t>
  </si>
  <si>
    <t xml:space="preserve">AGROPECUARIA EL TOPETE  </t>
  </si>
  <si>
    <t>9012--9013</t>
  </si>
  <si>
    <t>9020-9021</t>
  </si>
  <si>
    <t>3312-3313</t>
  </si>
  <si>
    <t xml:space="preserve">CUSTODIA </t>
  </si>
  <si>
    <t>P-285</t>
  </si>
  <si>
    <t>CANALES 200-1</t>
  </si>
  <si>
    <t>0476 W</t>
  </si>
  <si>
    <t>2676-2677</t>
  </si>
  <si>
    <t>0479 W</t>
  </si>
  <si>
    <t>2682-2683</t>
  </si>
  <si>
    <t xml:space="preserve">FACTURA </t>
  </si>
  <si>
    <t>9026--9027</t>
  </si>
  <si>
    <t>5076--5077</t>
  </si>
  <si>
    <t>9036--9037</t>
  </si>
  <si>
    <t>2696--2697</t>
  </si>
  <si>
    <t>A-828</t>
  </si>
  <si>
    <t>4158-4159</t>
  </si>
  <si>
    <t>8081--8082</t>
  </si>
  <si>
    <t>FOLIO CENTRAL 6635</t>
  </si>
  <si>
    <t>FOLIO 9916</t>
  </si>
  <si>
    <t>8084-8085--NC-437</t>
  </si>
  <si>
    <t>9043--9044</t>
  </si>
  <si>
    <t>CANALES 249</t>
  </si>
  <si>
    <t>CANALES  251</t>
  </si>
  <si>
    <t>CANALES 20</t>
  </si>
  <si>
    <t>CANALES 202</t>
  </si>
  <si>
    <t>CANALES 250</t>
  </si>
  <si>
    <t>AGROPECUARIA EL TOPETE  249</t>
  </si>
  <si>
    <t>CANALES 50</t>
  </si>
  <si>
    <t>AGROPECUARIA EL TOPETE   249</t>
  </si>
  <si>
    <t>6112-6113</t>
  </si>
  <si>
    <t>FOLIO CENTRAL 6640</t>
  </si>
  <si>
    <t>FOLIO CENTRAL 6646</t>
  </si>
  <si>
    <t>9061--9062-NC-449</t>
  </si>
  <si>
    <t>D-2127</t>
  </si>
  <si>
    <t>AGROPECUARIA EL TOPETE    249</t>
  </si>
  <si>
    <t>CANALES    199</t>
  </si>
  <si>
    <t>9068-9069</t>
  </si>
  <si>
    <t>3227-3328</t>
  </si>
  <si>
    <t>9078-9079</t>
  </si>
  <si>
    <t>A-834</t>
  </si>
  <si>
    <t>9080--9081</t>
  </si>
  <si>
    <t xml:space="preserve">MIGUEL HERRERA PEREZ </t>
  </si>
  <si>
    <t>DELANTERO</t>
  </si>
  <si>
    <t>4171-4172--nc-166</t>
  </si>
  <si>
    <t>0657 W</t>
  </si>
  <si>
    <t>0659 W</t>
  </si>
  <si>
    <t>0671 W</t>
  </si>
  <si>
    <t>0677 W</t>
  </si>
  <si>
    <t>0688 W</t>
  </si>
  <si>
    <t>0695 W</t>
  </si>
  <si>
    <t>0703 W</t>
  </si>
  <si>
    <t>D-2161</t>
  </si>
  <si>
    <t>AGROPECUARIA EL TOPETE   250</t>
  </si>
  <si>
    <t>AGROPECUARIA EL TOPETE     250</t>
  </si>
  <si>
    <t>0711 W</t>
  </si>
  <si>
    <t>0717 W</t>
  </si>
  <si>
    <t>0724 W</t>
  </si>
  <si>
    <t>0727 W</t>
  </si>
  <si>
    <t>0732 W</t>
  </si>
  <si>
    <t>0746 W</t>
  </si>
  <si>
    <t>0752 W</t>
  </si>
  <si>
    <t>0762 W</t>
  </si>
  <si>
    <t>0768 W</t>
  </si>
  <si>
    <t>ENTRADAS DEL MES DE      M A R Z O             2 0 2 1</t>
  </si>
  <si>
    <t>AGROPECUARIA EL DORADO</t>
  </si>
  <si>
    <t xml:space="preserve">AGROPECUARIA SAN BERNARDO </t>
  </si>
  <si>
    <t>9100--9101</t>
  </si>
  <si>
    <t>6142-6143</t>
  </si>
  <si>
    <t>PEDRO RAMIRO HAQUET</t>
  </si>
  <si>
    <t>Combos   10</t>
  </si>
  <si>
    <t>2718-2719</t>
  </si>
  <si>
    <t>9115--9116</t>
  </si>
  <si>
    <t>P-322</t>
  </si>
  <si>
    <t xml:space="preserve">DISTRIBUIDROA PEPE FILETE </t>
  </si>
  <si>
    <t>DISTRIBUIDORA PEPE FILET E</t>
  </si>
  <si>
    <t>CABEZA DE LOMO S/HUESO</t>
  </si>
  <si>
    <t>FOLIO CENTRAL 6656</t>
  </si>
  <si>
    <t>FOLIO 9982</t>
  </si>
  <si>
    <t>FOLIO 9979</t>
  </si>
  <si>
    <t>FOLIO 9986</t>
  </si>
  <si>
    <t>FOLIO 9912</t>
  </si>
  <si>
    <t>FOLIO 9931</t>
  </si>
  <si>
    <t>FOLIO 9922</t>
  </si>
  <si>
    <t>FOLIO 9937</t>
  </si>
  <si>
    <t>PULPA ESPALDILLA</t>
  </si>
  <si>
    <t>FOLIO 9943</t>
  </si>
  <si>
    <t>FOLIO 9951</t>
  </si>
  <si>
    <t>FOLIO CENTRAL 6651</t>
  </si>
  <si>
    <t>FOLIO 9949</t>
  </si>
  <si>
    <t>FOLIO 9927</t>
  </si>
  <si>
    <t>3334--3335</t>
  </si>
  <si>
    <t>CANALES 250-1</t>
  </si>
  <si>
    <t>9135-9136</t>
  </si>
  <si>
    <t>9138-9139</t>
  </si>
  <si>
    <t>CANAELS  49</t>
  </si>
  <si>
    <t>9140-9141</t>
  </si>
  <si>
    <t>AGROPECURIA EL TOPETE    250</t>
  </si>
  <si>
    <t>AGROPECURIA EL TOPETE    249</t>
  </si>
  <si>
    <t>CANALES   232</t>
  </si>
  <si>
    <t>AGROPECUARIA EL TOEPTE   250</t>
  </si>
  <si>
    <t>9155-9156</t>
  </si>
  <si>
    <t>3363--3364</t>
  </si>
  <si>
    <t>3359-3360</t>
  </si>
  <si>
    <t>9187--9188</t>
  </si>
  <si>
    <t>9201-9202</t>
  </si>
  <si>
    <t>9166-9167</t>
  </si>
  <si>
    <t>9171-9172</t>
  </si>
  <si>
    <t>FOLIO 10001</t>
  </si>
  <si>
    <t>PERNIL FRESCO</t>
  </si>
  <si>
    <t>Transferencia B</t>
  </si>
  <si>
    <t>9177-9178</t>
  </si>
  <si>
    <t>JOSE LUIS OLVERA</t>
  </si>
  <si>
    <t>FOLIO 10015</t>
  </si>
  <si>
    <t>FOLIO 10010</t>
  </si>
  <si>
    <t>A-840</t>
  </si>
  <si>
    <t>Transferencia Bnte</t>
  </si>
  <si>
    <t>AGROPECURIA EL TOPETE     250</t>
  </si>
  <si>
    <t>CANALES  196</t>
  </si>
  <si>
    <t>CANALES  54</t>
  </si>
  <si>
    <t>D-2215</t>
  </si>
  <si>
    <t>FOLIO CENTRAL 6660</t>
  </si>
  <si>
    <t>FOLIO 9970</t>
  </si>
  <si>
    <t>FOLIO 9961</t>
  </si>
  <si>
    <t>9213-9214</t>
  </si>
  <si>
    <t>3381-3382</t>
  </si>
  <si>
    <t>FOLIO 10023</t>
  </si>
  <si>
    <t>A846</t>
  </si>
  <si>
    <t xml:space="preserve">Transferencia S </t>
  </si>
  <si>
    <t>FOLIO CENTRAL 6665</t>
  </si>
  <si>
    <t>3371-3372</t>
  </si>
  <si>
    <t>9199-9200</t>
  </si>
  <si>
    <t>9208--9209--NC-451</t>
  </si>
  <si>
    <t>PORCICOLA SOTO     250</t>
  </si>
  <si>
    <t>CANALES 248</t>
  </si>
  <si>
    <t>AGROPECUARIA EL TOPETE    250</t>
  </si>
  <si>
    <t>2755-2756</t>
  </si>
  <si>
    <t>9226-9227</t>
  </si>
  <si>
    <t>9236-9237</t>
  </si>
  <si>
    <t>3395-3396</t>
  </si>
  <si>
    <t>3388--3389</t>
  </si>
  <si>
    <t xml:space="preserve">DISTRIBUDORA PEPE FILETE </t>
  </si>
  <si>
    <t>FOLIO 9994</t>
  </si>
  <si>
    <t>9232-9233</t>
  </si>
  <si>
    <t>9243-9244</t>
  </si>
  <si>
    <t>4203-4204</t>
  </si>
  <si>
    <t>9241--9242</t>
  </si>
  <si>
    <t>9250-9251</t>
  </si>
  <si>
    <t>9252-9253</t>
  </si>
  <si>
    <t>9258-9259</t>
  </si>
  <si>
    <t>P-350</t>
  </si>
  <si>
    <t>0782 W</t>
  </si>
  <si>
    <t>0797 W</t>
  </si>
  <si>
    <t>0799 W</t>
  </si>
  <si>
    <t>0807 W</t>
  </si>
  <si>
    <t>0822 W</t>
  </si>
  <si>
    <t>0833 W</t>
  </si>
  <si>
    <t>0850 W</t>
  </si>
  <si>
    <t>0855 W</t>
  </si>
  <si>
    <t>0860 W</t>
  </si>
  <si>
    <t>0881 W</t>
  </si>
  <si>
    <t>0882 W</t>
  </si>
  <si>
    <t>0897 W</t>
  </si>
  <si>
    <t>0907 W</t>
  </si>
  <si>
    <t>0915 W</t>
  </si>
  <si>
    <t>0921 W</t>
  </si>
  <si>
    <t>0931 W</t>
  </si>
  <si>
    <t>0934 W</t>
  </si>
  <si>
    <t>0941 W</t>
  </si>
  <si>
    <t>0944 W</t>
  </si>
  <si>
    <t>0947 W</t>
  </si>
  <si>
    <t>ENTRADAS DEL MES DE      A B R I L              2 0 2 1</t>
  </si>
  <si>
    <t>AGROPECUARIA EL DORADO      250</t>
  </si>
  <si>
    <t>D-2277</t>
  </si>
  <si>
    <t>AGROPECUARIA EL TOPETE       251</t>
  </si>
  <si>
    <t xml:space="preserve">AGROPECUARIA EL DORADO        </t>
  </si>
  <si>
    <t>0981 W</t>
  </si>
  <si>
    <t>AGROPECUARIA EL TOPETE       250</t>
  </si>
  <si>
    <t>3404-3405</t>
  </si>
  <si>
    <t>2769-2770</t>
  </si>
  <si>
    <t>3412-3413</t>
  </si>
  <si>
    <t>Transferencai S</t>
  </si>
  <si>
    <t>9268-9269</t>
  </si>
  <si>
    <t>FOLIO 9990</t>
  </si>
  <si>
    <t>Tranferencia S</t>
  </si>
  <si>
    <t>9270--9271</t>
  </si>
  <si>
    <t xml:space="preserve">AGROPECUARIA EL TOPETE   </t>
  </si>
  <si>
    <t>CANALES  201</t>
  </si>
  <si>
    <t>CANALES   240</t>
  </si>
  <si>
    <t>9277--18022</t>
  </si>
  <si>
    <t>3420--18022</t>
  </si>
  <si>
    <t>9282--18044</t>
  </si>
  <si>
    <t>9284--18044</t>
  </si>
  <si>
    <t>9291-nc/455--18063</t>
  </si>
  <si>
    <t>9290---18063</t>
  </si>
  <si>
    <t>9298--18071</t>
  </si>
  <si>
    <t>18071--3424</t>
  </si>
  <si>
    <t>18079--9301</t>
  </si>
  <si>
    <t xml:space="preserve">Transferencia B </t>
  </si>
  <si>
    <t>18079--9303</t>
  </si>
  <si>
    <t>Fecha/-pago</t>
  </si>
  <si>
    <t>FECHA/-pago</t>
  </si>
  <si>
    <t>CANALES 201</t>
  </si>
  <si>
    <t>AGROPECUARIA EL TOPETE      250</t>
  </si>
  <si>
    <t>18097--3432</t>
  </si>
  <si>
    <t>18111--9322</t>
  </si>
  <si>
    <t>18097--2786</t>
  </si>
  <si>
    <t>18103--3436</t>
  </si>
  <si>
    <t>18103--9318</t>
  </si>
  <si>
    <t>x</t>
  </si>
  <si>
    <t>FOLIO CENTRAL 6671</t>
  </si>
  <si>
    <t xml:space="preserve">ALIMENTOS CEERTIFICADOS DE PUEBLA </t>
  </si>
  <si>
    <t>CANALES 237</t>
  </si>
  <si>
    <t>CANALES   200</t>
  </si>
  <si>
    <t>CANALES 239</t>
  </si>
  <si>
    <t>18138--9328</t>
  </si>
  <si>
    <t>18111--9319</t>
  </si>
  <si>
    <t>18138--9332</t>
  </si>
  <si>
    <t>18132--9333</t>
  </si>
  <si>
    <t>FOLIO CENTRAL 6685</t>
  </si>
  <si>
    <t>FOLIO CENTRAL 6677</t>
  </si>
  <si>
    <t>A865</t>
  </si>
  <si>
    <t xml:space="preserve">MANTECA </t>
  </si>
  <si>
    <t>D-2348</t>
  </si>
  <si>
    <t>A878</t>
  </si>
  <si>
    <t>18132--3448</t>
  </si>
  <si>
    <t>18171--9346</t>
  </si>
  <si>
    <t>18153---9345</t>
  </si>
  <si>
    <t>18153--3455--</t>
  </si>
  <si>
    <t>18171--3454</t>
  </si>
  <si>
    <t>D-2410</t>
  </si>
  <si>
    <t>0992 W</t>
  </si>
  <si>
    <t>0001 X</t>
  </si>
  <si>
    <t>0006 X</t>
  </si>
  <si>
    <t>0016 X</t>
  </si>
  <si>
    <t>0021 X</t>
  </si>
  <si>
    <t>0031 X</t>
  </si>
  <si>
    <t>0035 X</t>
  </si>
  <si>
    <t>0051 X</t>
  </si>
  <si>
    <t>0061 X</t>
  </si>
  <si>
    <t>0067 X</t>
  </si>
  <si>
    <t>0075 X</t>
  </si>
  <si>
    <t>0090 X</t>
  </si>
  <si>
    <t>0106 X</t>
  </si>
  <si>
    <t>0112 X</t>
  </si>
  <si>
    <t>0137 X</t>
  </si>
  <si>
    <t>ENTRADAS DEL MES DE     M A Y O               2 0 2 1</t>
  </si>
  <si>
    <t xml:space="preserve">AGROPECUARIA EL TOPETE      </t>
  </si>
  <si>
    <t>CANLAES  50</t>
  </si>
  <si>
    <t>ALIMENTOS CERTIFICADOS DE PUEBLA  INNOVA</t>
  </si>
  <si>
    <t>P-395</t>
  </si>
  <si>
    <t xml:space="preserve">NORMA </t>
  </si>
  <si>
    <t>FOLIO CENTRAL 6689</t>
  </si>
  <si>
    <t>FOLIO CENTRAL 6698</t>
  </si>
  <si>
    <t>A-883</t>
  </si>
  <si>
    <t>18243--9383</t>
  </si>
  <si>
    <t>Pulpa de Espaldilla</t>
  </si>
  <si>
    <t>18206--9369</t>
  </si>
  <si>
    <t>18235--9381</t>
  </si>
  <si>
    <t>18187--9354</t>
  </si>
  <si>
    <t>18187--4239</t>
  </si>
  <si>
    <t>18194--4243</t>
  </si>
  <si>
    <t>18230--8173</t>
  </si>
  <si>
    <t>Transfernecia B</t>
  </si>
  <si>
    <t>18194--9360</t>
  </si>
  <si>
    <t>AGROPECUARIA EL TOPETE     249</t>
  </si>
  <si>
    <t xml:space="preserve">PORCICOLA SOTO </t>
  </si>
  <si>
    <t xml:space="preserve">AGROPECUARIA LA CHEMITA </t>
  </si>
  <si>
    <t>CANALES  227</t>
  </si>
  <si>
    <t>FOLIO CENTRAL 6704</t>
  </si>
  <si>
    <t>FOLIO CENTRAL 6709</t>
  </si>
  <si>
    <t>18243--9384</t>
  </si>
  <si>
    <t xml:space="preserve">Trabsferencia B </t>
  </si>
  <si>
    <t>9398--18290</t>
  </si>
  <si>
    <t>9393--18280</t>
  </si>
  <si>
    <t>9402--18263</t>
  </si>
  <si>
    <t>4267--18263</t>
  </si>
  <si>
    <t>A-888</t>
  </si>
  <si>
    <t xml:space="preserve">Transferencia Bnte </t>
  </si>
  <si>
    <t>AGROPECUARIA EL TOPETE    230</t>
  </si>
  <si>
    <t>AGROPECURIA EL TOPETE</t>
  </si>
  <si>
    <t>18300--9417</t>
  </si>
  <si>
    <t>18452---</t>
  </si>
  <si>
    <t>18469--</t>
  </si>
  <si>
    <t>18483--</t>
  </si>
  <si>
    <t>18331--9429</t>
  </si>
  <si>
    <t>PORSICOLA SOTO</t>
  </si>
  <si>
    <t>18300--2824</t>
  </si>
  <si>
    <t>D-2493</t>
  </si>
  <si>
    <t>A-891</t>
  </si>
  <si>
    <t>D-2552</t>
  </si>
  <si>
    <t>0154 X</t>
  </si>
  <si>
    <t>0173 X</t>
  </si>
  <si>
    <t>0185 X</t>
  </si>
  <si>
    <t>FOLIO 10143</t>
  </si>
  <si>
    <t>A-895</t>
  </si>
  <si>
    <t>FOLIO CENTRAL 6719</t>
  </si>
  <si>
    <t>FOLIO 10114</t>
  </si>
  <si>
    <t xml:space="preserve">Transferencia </t>
  </si>
  <si>
    <t>FOLIO CENTRAL 6713</t>
  </si>
  <si>
    <t>Espaldilla C/H</t>
  </si>
  <si>
    <t>FOLIO 10136</t>
  </si>
  <si>
    <t>GRASA</t>
  </si>
  <si>
    <t>FOLIO 10129</t>
  </si>
  <si>
    <t>PATA DE RES</t>
  </si>
  <si>
    <t>FOLIO 10107</t>
  </si>
  <si>
    <t>PATA DE CEERDO</t>
  </si>
  <si>
    <t>FOLIO 10101</t>
  </si>
  <si>
    <t>PULPA DE ESPALDILLA</t>
  </si>
  <si>
    <t>FOLIO 10097</t>
  </si>
  <si>
    <t>PATA DE CERDO</t>
  </si>
  <si>
    <t>FOLIO 10079</t>
  </si>
  <si>
    <t>FOLIO  10135</t>
  </si>
  <si>
    <t>FOLIO 10126</t>
  </si>
  <si>
    <t>FOLIO  10105</t>
  </si>
  <si>
    <t>FOLIO 10068</t>
  </si>
  <si>
    <t>FOLIO 10077</t>
  </si>
  <si>
    <t>FOLIO  10073</t>
  </si>
  <si>
    <t>FOLIO  10060</t>
  </si>
  <si>
    <t>0207 X</t>
  </si>
  <si>
    <t>0213 X</t>
  </si>
  <si>
    <t>0217 X</t>
  </si>
  <si>
    <t>0224 X</t>
  </si>
  <si>
    <t>0234 X</t>
  </si>
  <si>
    <t>0250 X</t>
  </si>
  <si>
    <t>0257 X</t>
  </si>
  <si>
    <t>0269 X</t>
  </si>
  <si>
    <t>0284 X</t>
  </si>
  <si>
    <t>0305 X</t>
  </si>
  <si>
    <t>0313 X</t>
  </si>
  <si>
    <t>0322 X</t>
  </si>
  <si>
    <t>0342 X</t>
  </si>
  <si>
    <t>0346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</si>
</sst>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$&quot;* #,##0.00_-;\-&quot;$&quot;* #,##0.00_-;_-&quot;$&quot;* &quot;-&quot;??_-;_-@_-"/>
    <numFmt numFmtId="164" formatCode="[$-C0A]d\-mmm\-yy;@"/>
    <numFmt numFmtId="165" formatCode="[$$-80A]#,##0.00"/>
    <numFmt numFmtId="166" formatCode="[$-C0A]dd\-mmm\-yy;@"/>
    <numFmt numFmtId="167" formatCode="&quot;$&quot;#,##0.00"/>
  </numFmts>
  <fonts count="4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32"/>
      <color theme="1"/>
      <name val="Calibri"/>
      <family val="2"/>
      <scheme val="minor"/>
    </font>
    <font>
      <b/>
      <sz val="11"/>
      <color theme="1"/>
      <name val="Calibri"/>
      <family val="1"/>
      <scheme val="minor"/>
    </font>
    <font>
      <b/>
      <sz val="12"/>
      <color theme="1"/>
      <name val="Calibri"/>
      <family val="1"/>
      <scheme val="minor"/>
    </font>
    <font>
      <b/>
      <sz val="18"/>
      <color theme="1"/>
      <name val="Calibri"/>
      <family val="1"/>
      <scheme val="minor"/>
    </font>
    <font>
      <sz val="11"/>
      <color rgb="FF3366FF"/>
      <name val="Calibri"/>
      <family val="2"/>
      <scheme val="minor"/>
    </font>
    <font>
      <sz val="10"/>
      <color rgb="FF3366FF"/>
      <name val="Calibri"/>
      <family val="2"/>
      <scheme val="minor"/>
    </font>
    <font>
      <b/>
      <sz val="11"/>
      <color rgb="FF0000FF"/>
      <name val="Calibri"/>
      <family val="1"/>
      <scheme val="minor"/>
    </font>
    <font>
      <b/>
      <sz val="10"/>
      <color rgb="FF0000FF"/>
      <name val="Calibri"/>
      <family val="1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sz val="10"/>
      <color theme="1"/>
      <name val="Calibri"/>
      <family val="1"/>
      <scheme val="minor"/>
    </font>
    <font>
      <b/>
      <sz val="13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2"/>
      <color rgb="FF800000"/>
      <name val="Calibri"/>
      <family val="2"/>
      <scheme val="minor"/>
    </font>
    <font>
      <b/>
      <i/>
      <sz val="11"/>
      <color theme="1"/>
      <name val="Calibri"/>
      <family val="1"/>
      <scheme val="minor"/>
    </font>
    <font>
      <b/>
      <sz val="10"/>
      <color theme="1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2"/>
      <color rgb="FF800000"/>
      <name val="Calibri"/>
      <family val="1"/>
      <scheme val="minor"/>
    </font>
    <font>
      <b/>
      <sz val="12"/>
      <color rgb="FF00B050"/>
      <name val="Calibri"/>
      <family val="2"/>
      <scheme val="minor"/>
    </font>
    <font>
      <b/>
      <sz val="12"/>
      <color rgb="FF990033"/>
      <name val="Calibri"/>
      <family val="2"/>
      <scheme val="minor"/>
    </font>
    <font>
      <b/>
      <sz val="13"/>
      <color rgb="FFC00000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b/>
      <sz val="14"/>
      <color rgb="FF0000FF"/>
      <name val="Calibri Light"/>
      <family val="2"/>
      <scheme val="major"/>
    </font>
    <font>
      <sz val="10"/>
      <color theme="1"/>
      <name val="Calibri"/>
      <family val="1"/>
      <scheme val="minor"/>
    </font>
    <font>
      <sz val="11"/>
      <color theme="1"/>
      <name val="Calibri"/>
      <family val="1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1"/>
      <scheme val="minor"/>
    </font>
    <font>
      <b/>
      <i/>
      <sz val="8"/>
      <color theme="1"/>
      <name val="Calibri"/>
      <family val="1"/>
      <scheme val="minor"/>
    </font>
    <font>
      <b/>
      <sz val="14"/>
      <color theme="1"/>
      <name val="Calibri"/>
      <family val="1"/>
      <scheme val="minor"/>
    </font>
    <font>
      <b/>
      <i/>
      <sz val="11"/>
      <color rgb="FF0000FF"/>
      <name val="Calibri"/>
      <family val="1"/>
      <scheme val="minor"/>
    </font>
    <font>
      <b/>
      <i/>
      <sz val="14"/>
      <color theme="1"/>
      <name val="Calibri"/>
      <family val="1"/>
      <scheme val="minor"/>
    </font>
    <font>
      <sz val="12"/>
      <color theme="1"/>
      <name val="Calibri"/>
      <family val="2"/>
      <scheme val="minor"/>
    </font>
    <font>
      <b/>
      <sz val="12"/>
      <color rgb="FFFF0000"/>
      <name val="Calibri"/>
      <family val="1"/>
      <scheme val="minor"/>
    </font>
    <font>
      <b/>
      <sz val="11"/>
      <color rgb="FF00B0F0"/>
      <name val="Calibri"/>
      <family val="1"/>
      <scheme val="minor"/>
    </font>
    <font>
      <b/>
      <sz val="11"/>
      <color rgb="FF800000"/>
      <name val="Calibri"/>
      <family val="1"/>
      <scheme val="minor"/>
    </font>
    <font>
      <b/>
      <sz val="13"/>
      <color rgb="FF800000"/>
      <name val="Calibri"/>
      <family val="2"/>
      <scheme val="minor"/>
    </font>
    <font>
      <b/>
      <sz val="11"/>
      <color rgb="FF80000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2"/>
      <color rgb="FF0000FF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0" tint="-0.14999847407452621"/>
        <bgColor indexed="64"/>
      </patternFill>
    </fill>
  </fills>
  <borders count="7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">
        <color indexed="64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ck">
        <color auto="1"/>
      </top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mediumDashed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double">
        <color auto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Dashed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19">
    <xf numFmtId="0" fontId="0" fillId="0" borderId="0" xfId="0"/>
    <xf numFmtId="0" fontId="4" fillId="2" borderId="0" xfId="0" applyFont="1" applyFill="1"/>
    <xf numFmtId="0" fontId="5" fillId="3" borderId="0" xfId="0" applyFont="1" applyFill="1" applyAlignment="1">
      <alignment horizontal="center"/>
    </xf>
    <xf numFmtId="44" fontId="7" fillId="0" borderId="1" xfId="1" applyFont="1" applyBorder="1" applyAlignment="1">
      <alignment horizontal="center"/>
    </xf>
    <xf numFmtId="0" fontId="8" fillId="4" borderId="0" xfId="0" applyFont="1" applyFill="1" applyAlignment="1">
      <alignment horizontal="center"/>
    </xf>
    <xf numFmtId="44" fontId="9" fillId="5" borderId="0" xfId="1" applyFont="1" applyFill="1" applyAlignment="1">
      <alignment horizontal="center"/>
    </xf>
    <xf numFmtId="44" fontId="10" fillId="5" borderId="0" xfId="1" applyFont="1" applyFill="1" applyAlignment="1">
      <alignment horizontal="center"/>
    </xf>
    <xf numFmtId="0" fontId="6" fillId="6" borderId="0" xfId="0" applyFont="1" applyFill="1" applyAlignment="1">
      <alignment horizontal="center" vertical="center" wrapText="1"/>
    </xf>
    <xf numFmtId="165" fontId="6" fillId="7" borderId="0" xfId="0" applyNumberFormat="1" applyFont="1" applyFill="1" applyAlignment="1">
      <alignment horizontal="center"/>
    </xf>
    <xf numFmtId="165" fontId="6" fillId="0" borderId="0" xfId="0" applyNumberFormat="1" applyFont="1" applyAlignment="1">
      <alignment horizontal="center"/>
    </xf>
    <xf numFmtId="44" fontId="6" fillId="0" borderId="2" xfId="1" applyFont="1" applyBorder="1"/>
    <xf numFmtId="0" fontId="6" fillId="0" borderId="3" xfId="0" applyFont="1" applyBorder="1" applyAlignment="1">
      <alignment horizontal="center"/>
    </xf>
    <xf numFmtId="44" fontId="11" fillId="0" borderId="0" xfId="1" applyFont="1" applyAlignment="1">
      <alignment horizontal="center"/>
    </xf>
    <xf numFmtId="44" fontId="12" fillId="0" borderId="4" xfId="1" applyFont="1" applyBorder="1" applyAlignment="1">
      <alignment horizontal="center"/>
    </xf>
    <xf numFmtId="0" fontId="11" fillId="0" borderId="0" xfId="0" applyFont="1" applyAlignment="1">
      <alignment horizontal="center"/>
    </xf>
    <xf numFmtId="165" fontId="11" fillId="0" borderId="0" xfId="0" applyNumberFormat="1" applyFont="1"/>
    <xf numFmtId="0" fontId="13" fillId="0" borderId="5" xfId="0" applyFont="1" applyBorder="1" applyAlignment="1">
      <alignment horizontal="center"/>
    </xf>
    <xf numFmtId="0" fontId="14" fillId="0" borderId="5" xfId="0" applyFont="1" applyBorder="1" applyAlignment="1">
      <alignment horizontal="center"/>
    </xf>
    <xf numFmtId="0" fontId="15" fillId="0" borderId="5" xfId="0" applyFont="1" applyBorder="1" applyAlignment="1">
      <alignment horizontal="center" wrapText="1"/>
    </xf>
    <xf numFmtId="44" fontId="15" fillId="0" borderId="5" xfId="1" applyFont="1" applyBorder="1" applyAlignment="1">
      <alignment horizontal="center" wrapText="1"/>
    </xf>
    <xf numFmtId="4" fontId="14" fillId="0" borderId="5" xfId="0" applyNumberFormat="1" applyFont="1" applyBorder="1" applyAlignment="1">
      <alignment horizontal="center"/>
    </xf>
    <xf numFmtId="164" fontId="14" fillId="0" borderId="5" xfId="0" applyNumberFormat="1" applyFont="1" applyBorder="1" applyAlignment="1">
      <alignment horizontal="center"/>
    </xf>
    <xf numFmtId="1" fontId="14" fillId="0" borderId="5" xfId="0" applyNumberFormat="1" applyFont="1" applyBorder="1" applyAlignment="1">
      <alignment horizontal="center" wrapText="1"/>
    </xf>
    <xf numFmtId="4" fontId="6" fillId="0" borderId="5" xfId="0" applyNumberFormat="1" applyFont="1" applyBorder="1" applyAlignment="1">
      <alignment horizontal="right"/>
    </xf>
    <xf numFmtId="2" fontId="6" fillId="8" borderId="6" xfId="0" applyNumberFormat="1" applyFont="1" applyFill="1" applyBorder="1" applyAlignment="1">
      <alignment horizontal="center"/>
    </xf>
    <xf numFmtId="165" fontId="6" fillId="0" borderId="5" xfId="0" applyNumberFormat="1" applyFont="1" applyBorder="1" applyAlignment="1">
      <alignment horizontal="center"/>
    </xf>
    <xf numFmtId="165" fontId="6" fillId="2" borderId="7" xfId="0" applyNumberFormat="1" applyFont="1" applyFill="1" applyBorder="1" applyAlignment="1">
      <alignment wrapText="1"/>
    </xf>
    <xf numFmtId="0" fontId="14" fillId="0" borderId="8" xfId="0" applyFont="1" applyBorder="1" applyAlignment="1">
      <alignment horizontal="center"/>
    </xf>
    <xf numFmtId="164" fontId="7" fillId="0" borderId="1" xfId="0" applyNumberFormat="1" applyFont="1" applyBorder="1" applyAlignment="1">
      <alignment horizontal="center"/>
    </xf>
    <xf numFmtId="166" fontId="16" fillId="0" borderId="9" xfId="0" applyNumberFormat="1" applyFont="1" applyBorder="1" applyAlignment="1">
      <alignment horizontal="center"/>
    </xf>
    <xf numFmtId="44" fontId="6" fillId="9" borderId="1" xfId="1" applyFont="1" applyFill="1" applyBorder="1" applyAlignment="1">
      <alignment horizontal="center" vertical="center" wrapText="1"/>
    </xf>
    <xf numFmtId="44" fontId="16" fillId="9" borderId="10" xfId="1" applyFont="1" applyFill="1" applyBorder="1" applyAlignment="1">
      <alignment horizontal="center" vertical="center" wrapText="1"/>
    </xf>
    <xf numFmtId="44" fontId="14" fillId="0" borderId="14" xfId="1" applyFont="1" applyFill="1" applyBorder="1" applyAlignment="1">
      <alignment horizontal="center" vertical="center" wrapText="1"/>
    </xf>
    <xf numFmtId="1" fontId="14" fillId="0" borderId="11" xfId="0" applyNumberFormat="1" applyFont="1" applyBorder="1" applyAlignment="1">
      <alignment horizontal="center" vertical="center" wrapText="1"/>
    </xf>
    <xf numFmtId="4" fontId="2" fillId="0" borderId="11" xfId="0" applyNumberFormat="1" applyFont="1" applyBorder="1" applyAlignment="1">
      <alignment horizontal="right"/>
    </xf>
    <xf numFmtId="4" fontId="6" fillId="8" borderId="16" xfId="0" applyNumberFormat="1" applyFont="1" applyFill="1" applyBorder="1" applyAlignment="1">
      <alignment horizontal="right"/>
    </xf>
    <xf numFmtId="165" fontId="6" fillId="0" borderId="11" xfId="0" applyNumberFormat="1" applyFont="1" applyBorder="1" applyAlignment="1">
      <alignment horizontal="center"/>
    </xf>
    <xf numFmtId="165" fontId="6" fillId="0" borderId="17" xfId="0" applyNumberFormat="1" applyFont="1" applyBorder="1" applyAlignment="1">
      <alignment horizontal="center" wrapText="1"/>
    </xf>
    <xf numFmtId="4" fontId="20" fillId="0" borderId="12" xfId="0" applyNumberFormat="1" applyFont="1" applyBorder="1"/>
    <xf numFmtId="44" fontId="6" fillId="0" borderId="18" xfId="1" applyFont="1" applyFill="1" applyBorder="1"/>
    <xf numFmtId="166" fontId="7" fillId="0" borderId="18" xfId="0" applyNumberFormat="1" applyFont="1" applyBorder="1" applyAlignment="1">
      <alignment horizontal="center"/>
    </xf>
    <xf numFmtId="44" fontId="6" fillId="0" borderId="18" xfId="1" applyFont="1" applyFill="1" applyBorder="1" applyAlignment="1">
      <alignment horizontal="center" vertical="center" wrapText="1"/>
    </xf>
    <xf numFmtId="44" fontId="16" fillId="0" borderId="18" xfId="1" applyFont="1" applyFill="1" applyBorder="1" applyAlignment="1">
      <alignment horizontal="center" vertical="center" wrapText="1"/>
    </xf>
    <xf numFmtId="0" fontId="11" fillId="0" borderId="18" xfId="0" applyFont="1" applyBorder="1" applyAlignment="1">
      <alignment horizontal="center"/>
    </xf>
    <xf numFmtId="165" fontId="11" fillId="0" borderId="18" xfId="0" applyNumberFormat="1" applyFont="1" applyBorder="1"/>
    <xf numFmtId="0" fontId="17" fillId="0" borderId="18" xfId="0" applyFont="1" applyBorder="1" applyAlignment="1">
      <alignment horizontal="left" wrapText="1"/>
    </xf>
    <xf numFmtId="0" fontId="19" fillId="0" borderId="20" xfId="0" applyFont="1" applyBorder="1" applyAlignment="1">
      <alignment horizontal="center" vertical="center" wrapText="1"/>
    </xf>
    <xf numFmtId="44" fontId="14" fillId="0" borderId="18" xfId="1" applyFont="1" applyFill="1" applyBorder="1" applyAlignment="1">
      <alignment horizontal="center" vertical="center" wrapText="1"/>
    </xf>
    <xf numFmtId="4" fontId="2" fillId="0" borderId="21" xfId="0" applyNumberFormat="1" applyFont="1" applyBorder="1" applyAlignment="1">
      <alignment horizontal="right"/>
    </xf>
    <xf numFmtId="164" fontId="14" fillId="0" borderId="18" xfId="0" applyNumberFormat="1" applyFont="1" applyBorder="1" applyAlignment="1">
      <alignment vertical="center"/>
    </xf>
    <xf numFmtId="1" fontId="14" fillId="0" borderId="18" xfId="0" applyNumberFormat="1" applyFont="1" applyBorder="1" applyAlignment="1">
      <alignment horizontal="center" vertical="center" wrapText="1"/>
    </xf>
    <xf numFmtId="4" fontId="2" fillId="0" borderId="18" xfId="0" applyNumberFormat="1" applyFont="1" applyBorder="1" applyAlignment="1">
      <alignment horizontal="right"/>
    </xf>
    <xf numFmtId="165" fontId="6" fillId="0" borderId="0" xfId="0" applyNumberFormat="1" applyFont="1" applyAlignment="1">
      <alignment horizontal="center" wrapText="1"/>
    </xf>
    <xf numFmtId="0" fontId="17" fillId="0" borderId="18" xfId="0" applyFont="1" applyBorder="1" applyAlignment="1">
      <alignment wrapText="1"/>
    </xf>
    <xf numFmtId="44" fontId="14" fillId="0" borderId="18" xfId="1" applyFont="1" applyFill="1" applyBorder="1" applyAlignment="1">
      <alignment vertical="center" wrapText="1"/>
    </xf>
    <xf numFmtId="1" fontId="14" fillId="0" borderId="18" xfId="0" applyNumberFormat="1" applyFont="1" applyBorder="1" applyAlignment="1">
      <alignment vertical="center" wrapText="1"/>
    </xf>
    <xf numFmtId="165" fontId="6" fillId="0" borderId="18" xfId="0" applyNumberFormat="1" applyFont="1" applyBorder="1" applyAlignment="1">
      <alignment horizontal="center"/>
    </xf>
    <xf numFmtId="4" fontId="20" fillId="0" borderId="19" xfId="0" applyNumberFormat="1" applyFont="1" applyBorder="1"/>
    <xf numFmtId="0" fontId="17" fillId="0" borderId="18" xfId="0" applyFont="1" applyBorder="1" applyAlignment="1">
      <alignment vertical="center"/>
    </xf>
    <xf numFmtId="164" fontId="6" fillId="0" borderId="18" xfId="0" applyNumberFormat="1" applyFont="1" applyBorder="1" applyAlignment="1">
      <alignment horizontal="center" vertical="center"/>
    </xf>
    <xf numFmtId="0" fontId="17" fillId="0" borderId="18" xfId="0" applyFont="1" applyBorder="1"/>
    <xf numFmtId="0" fontId="17" fillId="0" borderId="18" xfId="0" applyFont="1" applyBorder="1" applyAlignment="1">
      <alignment horizontal="left"/>
    </xf>
    <xf numFmtId="4" fontId="24" fillId="0" borderId="19" xfId="0" applyNumberFormat="1" applyFont="1" applyBorder="1"/>
    <xf numFmtId="164" fontId="2" fillId="0" borderId="18" xfId="0" applyNumberFormat="1" applyFont="1" applyBorder="1" applyAlignment="1">
      <alignment vertical="center"/>
    </xf>
    <xf numFmtId="44" fontId="2" fillId="0" borderId="18" xfId="1" applyFont="1" applyFill="1" applyBorder="1"/>
    <xf numFmtId="44" fontId="25" fillId="0" borderId="18" xfId="1" applyFont="1" applyFill="1" applyBorder="1" applyAlignment="1">
      <alignment horizontal="center" vertical="center" wrapText="1"/>
    </xf>
    <xf numFmtId="0" fontId="22" fillId="0" borderId="18" xfId="0" applyFont="1" applyBorder="1"/>
    <xf numFmtId="44" fontId="7" fillId="0" borderId="18" xfId="1" applyFont="1" applyFill="1" applyBorder="1" applyAlignment="1">
      <alignment horizontal="center" vertical="center" wrapText="1"/>
    </xf>
    <xf numFmtId="0" fontId="17" fillId="0" borderId="19" xfId="0" applyFont="1" applyBorder="1" applyAlignment="1">
      <alignment horizontal="left" wrapText="1"/>
    </xf>
    <xf numFmtId="0" fontId="14" fillId="0" borderId="18" xfId="0" applyFont="1" applyBorder="1" applyAlignment="1">
      <alignment horizontal="center" vertical="center" wrapText="1"/>
    </xf>
    <xf numFmtId="0" fontId="17" fillId="10" borderId="18" xfId="0" applyFont="1" applyFill="1" applyBorder="1"/>
    <xf numFmtId="0" fontId="17" fillId="10" borderId="18" xfId="0" applyFont="1" applyFill="1" applyBorder="1" applyAlignment="1">
      <alignment horizontal="left"/>
    </xf>
    <xf numFmtId="0" fontId="14" fillId="10" borderId="18" xfId="0" applyFont="1" applyFill="1" applyBorder="1" applyAlignment="1">
      <alignment horizontal="center" vertical="center" wrapText="1"/>
    </xf>
    <xf numFmtId="44" fontId="14" fillId="10" borderId="18" xfId="1" applyFont="1" applyFill="1" applyBorder="1" applyAlignment="1">
      <alignment horizontal="center" vertical="center" wrapText="1"/>
    </xf>
    <xf numFmtId="4" fontId="2" fillId="10" borderId="18" xfId="0" applyNumberFormat="1" applyFont="1" applyFill="1" applyBorder="1" applyAlignment="1">
      <alignment horizontal="right"/>
    </xf>
    <xf numFmtId="164" fontId="14" fillId="10" borderId="18" xfId="0" applyNumberFormat="1" applyFont="1" applyFill="1" applyBorder="1" applyAlignment="1">
      <alignment vertical="center"/>
    </xf>
    <xf numFmtId="1" fontId="14" fillId="10" borderId="22" xfId="0" applyNumberFormat="1" applyFont="1" applyFill="1" applyBorder="1" applyAlignment="1">
      <alignment horizontal="center" vertical="center" wrapText="1"/>
    </xf>
    <xf numFmtId="4" fontId="6" fillId="10" borderId="16" xfId="0" applyNumberFormat="1" applyFont="1" applyFill="1" applyBorder="1" applyAlignment="1">
      <alignment horizontal="right"/>
    </xf>
    <xf numFmtId="165" fontId="6" fillId="10" borderId="18" xfId="0" applyNumberFormat="1" applyFont="1" applyFill="1" applyBorder="1" applyAlignment="1">
      <alignment horizontal="center"/>
    </xf>
    <xf numFmtId="165" fontId="6" fillId="10" borderId="0" xfId="0" applyNumberFormat="1" applyFont="1" applyFill="1" applyAlignment="1">
      <alignment horizontal="center" wrapText="1"/>
    </xf>
    <xf numFmtId="4" fontId="20" fillId="10" borderId="19" xfId="0" applyNumberFormat="1" applyFont="1" applyFill="1" applyBorder="1"/>
    <xf numFmtId="44" fontId="6" fillId="10" borderId="18" xfId="1" applyFont="1" applyFill="1" applyBorder="1"/>
    <xf numFmtId="166" fontId="7" fillId="10" borderId="18" xfId="0" applyNumberFormat="1" applyFont="1" applyFill="1" applyBorder="1" applyAlignment="1">
      <alignment horizontal="center"/>
    </xf>
    <xf numFmtId="44" fontId="7" fillId="10" borderId="18" xfId="1" applyFont="1" applyFill="1" applyBorder="1" applyAlignment="1">
      <alignment horizontal="center" vertical="center" wrapText="1"/>
    </xf>
    <xf numFmtId="0" fontId="11" fillId="10" borderId="18" xfId="0" applyFont="1" applyFill="1" applyBorder="1" applyAlignment="1">
      <alignment horizontal="center"/>
    </xf>
    <xf numFmtId="165" fontId="11" fillId="10" borderId="18" xfId="0" applyNumberFormat="1" applyFont="1" applyFill="1" applyBorder="1"/>
    <xf numFmtId="0" fontId="22" fillId="11" borderId="18" xfId="0" applyFont="1" applyFill="1" applyBorder="1" applyAlignment="1">
      <alignment horizontal="left"/>
    </xf>
    <xf numFmtId="164" fontId="14" fillId="0" borderId="19" xfId="0" applyNumberFormat="1" applyFont="1" applyBorder="1" applyAlignment="1">
      <alignment vertical="center"/>
    </xf>
    <xf numFmtId="0" fontId="17" fillId="0" borderId="11" xfId="0" applyFont="1" applyBorder="1" applyAlignment="1">
      <alignment horizontal="left"/>
    </xf>
    <xf numFmtId="0" fontId="19" fillId="0" borderId="11" xfId="0" applyFont="1" applyBorder="1" applyAlignment="1">
      <alignment horizontal="center" vertical="center" wrapText="1"/>
    </xf>
    <xf numFmtId="1" fontId="14" fillId="0" borderId="0" xfId="0" applyNumberFormat="1" applyFont="1" applyAlignment="1">
      <alignment horizontal="center" vertical="center" wrapText="1"/>
    </xf>
    <xf numFmtId="0" fontId="19" fillId="0" borderId="18" xfId="0" applyFont="1" applyBorder="1" applyAlignment="1">
      <alignment horizontal="center" vertical="center" wrapText="1"/>
    </xf>
    <xf numFmtId="0" fontId="26" fillId="0" borderId="18" xfId="0" applyFont="1" applyBorder="1" applyAlignment="1">
      <alignment horizontal="center" vertical="center" wrapText="1"/>
    </xf>
    <xf numFmtId="44" fontId="19" fillId="0" borderId="18" xfId="1" applyFont="1" applyFill="1" applyBorder="1" applyAlignment="1">
      <alignment horizontal="center" vertical="center" wrapText="1"/>
    </xf>
    <xf numFmtId="44" fontId="6" fillId="0" borderId="21" xfId="1" applyFont="1" applyFill="1" applyBorder="1"/>
    <xf numFmtId="0" fontId="27" fillId="0" borderId="18" xfId="0" applyFont="1" applyBorder="1" applyAlignment="1">
      <alignment vertical="center" wrapText="1"/>
    </xf>
    <xf numFmtId="0" fontId="27" fillId="0" borderId="18" xfId="0" applyFont="1" applyBorder="1" applyAlignment="1">
      <alignment horizontal="center" vertical="center" wrapText="1"/>
    </xf>
    <xf numFmtId="44" fontId="27" fillId="0" borderId="18" xfId="1" applyFont="1" applyFill="1" applyBorder="1" applyAlignment="1">
      <alignment horizontal="center" vertical="center" wrapText="1"/>
    </xf>
    <xf numFmtId="1" fontId="14" fillId="0" borderId="22" xfId="0" applyNumberFormat="1" applyFont="1" applyBorder="1" applyAlignment="1">
      <alignment horizontal="center" vertical="center" wrapText="1"/>
    </xf>
    <xf numFmtId="0" fontId="17" fillId="0" borderId="11" xfId="0" applyFont="1" applyBorder="1" applyAlignment="1">
      <alignment wrapText="1"/>
    </xf>
    <xf numFmtId="0" fontId="27" fillId="0" borderId="11" xfId="0" applyFont="1" applyBorder="1" applyAlignment="1">
      <alignment vertical="center" wrapText="1"/>
    </xf>
    <xf numFmtId="1" fontId="13" fillId="0" borderId="18" xfId="0" applyNumberFormat="1" applyFont="1" applyBorder="1" applyAlignment="1">
      <alignment vertical="center" wrapText="1"/>
    </xf>
    <xf numFmtId="0" fontId="17" fillId="0" borderId="18" xfId="0" applyFont="1" applyBorder="1" applyAlignment="1">
      <alignment vertical="center" wrapText="1"/>
    </xf>
    <xf numFmtId="0" fontId="18" fillId="0" borderId="18" xfId="0" applyFont="1" applyBorder="1" applyAlignment="1">
      <alignment horizontal="left"/>
    </xf>
    <xf numFmtId="44" fontId="25" fillId="0" borderId="18" xfId="1" applyFont="1" applyFill="1" applyBorder="1" applyAlignment="1">
      <alignment wrapText="1"/>
    </xf>
    <xf numFmtId="0" fontId="28" fillId="0" borderId="18" xfId="0" applyFont="1" applyBorder="1"/>
    <xf numFmtId="164" fontId="6" fillId="0" borderId="18" xfId="0" applyNumberFormat="1" applyFont="1" applyBorder="1" applyAlignment="1">
      <alignment horizontal="center" vertical="center" wrapText="1"/>
    </xf>
    <xf numFmtId="0" fontId="14" fillId="0" borderId="18" xfId="0" applyFont="1" applyBorder="1" applyAlignment="1">
      <alignment horizontal="left"/>
    </xf>
    <xf numFmtId="0" fontId="14" fillId="0" borderId="18" xfId="0" applyFont="1" applyBorder="1"/>
    <xf numFmtId="44" fontId="26" fillId="0" borderId="18" xfId="1" applyFont="1" applyFill="1" applyBorder="1" applyAlignment="1">
      <alignment horizontal="center" vertical="center" wrapText="1"/>
    </xf>
    <xf numFmtId="1" fontId="23" fillId="0" borderId="18" xfId="0" applyNumberFormat="1" applyFont="1" applyBorder="1" applyAlignment="1">
      <alignment horizontal="center" vertical="center" wrapText="1"/>
    </xf>
    <xf numFmtId="1" fontId="18" fillId="0" borderId="18" xfId="0" applyNumberFormat="1" applyFont="1" applyBorder="1" applyAlignment="1">
      <alignment horizontal="center" vertical="center"/>
    </xf>
    <xf numFmtId="166" fontId="14" fillId="0" borderId="18" xfId="0" applyNumberFormat="1" applyFont="1" applyBorder="1" applyAlignment="1">
      <alignment horizontal="center"/>
    </xf>
    <xf numFmtId="1" fontId="23" fillId="0" borderId="18" xfId="0" applyNumberFormat="1" applyFont="1" applyBorder="1" applyAlignment="1">
      <alignment horizontal="center" vertical="center"/>
    </xf>
    <xf numFmtId="44" fontId="27" fillId="0" borderId="18" xfId="1" applyFont="1" applyFill="1" applyBorder="1" applyAlignment="1">
      <alignment vertical="center" wrapText="1"/>
    </xf>
    <xf numFmtId="0" fontId="14" fillId="0" borderId="18" xfId="0" applyFont="1" applyBorder="1" applyAlignment="1">
      <alignment vertical="center"/>
    </xf>
    <xf numFmtId="0" fontId="26" fillId="0" borderId="18" xfId="0" applyFont="1" applyBorder="1" applyAlignment="1">
      <alignment vertical="center" wrapText="1"/>
    </xf>
    <xf numFmtId="44" fontId="26" fillId="0" borderId="18" xfId="1" applyFont="1" applyFill="1" applyBorder="1" applyAlignment="1">
      <alignment vertical="center" wrapText="1"/>
    </xf>
    <xf numFmtId="1" fontId="23" fillId="0" borderId="18" xfId="0" applyNumberFormat="1" applyFont="1" applyBorder="1" applyAlignment="1">
      <alignment vertical="center" wrapText="1"/>
    </xf>
    <xf numFmtId="1" fontId="18" fillId="0" borderId="18" xfId="0" applyNumberFormat="1" applyFont="1" applyBorder="1" applyAlignment="1">
      <alignment horizontal="center" vertical="center" wrapText="1"/>
    </xf>
    <xf numFmtId="1" fontId="22" fillId="0" borderId="18" xfId="0" applyNumberFormat="1" applyFont="1" applyBorder="1" applyAlignment="1">
      <alignment horizontal="center" vertical="center" wrapText="1"/>
    </xf>
    <xf numFmtId="0" fontId="14" fillId="0" borderId="18" xfId="0" applyFont="1" applyBorder="1" applyAlignment="1">
      <alignment horizontal="left" wrapText="1"/>
    </xf>
    <xf numFmtId="1" fontId="23" fillId="0" borderId="18" xfId="0" applyNumberFormat="1" applyFont="1" applyBorder="1" applyAlignment="1">
      <alignment horizontal="center" wrapText="1"/>
    </xf>
    <xf numFmtId="44" fontId="30" fillId="0" borderId="18" xfId="1" applyFont="1" applyFill="1" applyBorder="1"/>
    <xf numFmtId="166" fontId="23" fillId="0" borderId="18" xfId="0" applyNumberFormat="1" applyFont="1" applyBorder="1" applyAlignment="1">
      <alignment horizontal="center"/>
    </xf>
    <xf numFmtId="164" fontId="14" fillId="0" borderId="18" xfId="0" applyNumberFormat="1" applyFont="1" applyBorder="1" applyAlignment="1">
      <alignment horizontal="right"/>
    </xf>
    <xf numFmtId="1" fontId="22" fillId="0" borderId="18" xfId="0" applyNumberFormat="1" applyFont="1" applyBorder="1" applyAlignment="1">
      <alignment horizontal="center" wrapText="1"/>
    </xf>
    <xf numFmtId="164" fontId="2" fillId="0" borderId="18" xfId="0" applyNumberFormat="1" applyFont="1" applyBorder="1" applyAlignment="1">
      <alignment horizontal="center"/>
    </xf>
    <xf numFmtId="165" fontId="6" fillId="0" borderId="21" xfId="0" applyNumberFormat="1" applyFont="1" applyBorder="1" applyAlignment="1">
      <alignment horizontal="center"/>
    </xf>
    <xf numFmtId="0" fontId="27" fillId="0" borderId="18" xfId="0" applyFont="1" applyBorder="1" applyAlignment="1">
      <alignment horizontal="center" wrapText="1"/>
    </xf>
    <xf numFmtId="44" fontId="27" fillId="0" borderId="18" xfId="1" applyFont="1" applyFill="1" applyBorder="1" applyAlignment="1">
      <alignment horizontal="center" wrapText="1"/>
    </xf>
    <xf numFmtId="1" fontId="17" fillId="0" borderId="18" xfId="0" applyNumberFormat="1" applyFont="1" applyBorder="1" applyAlignment="1">
      <alignment horizontal="center" vertical="center" wrapText="1"/>
    </xf>
    <xf numFmtId="0" fontId="23" fillId="0" borderId="18" xfId="0" applyFont="1" applyBorder="1"/>
    <xf numFmtId="165" fontId="31" fillId="0" borderId="0" xfId="0" applyNumberFormat="1" applyFont="1" applyAlignment="1">
      <alignment horizontal="center" wrapText="1"/>
    </xf>
    <xf numFmtId="1" fontId="30" fillId="0" borderId="18" xfId="0" applyNumberFormat="1" applyFont="1" applyBorder="1" applyAlignment="1">
      <alignment horizontal="center" wrapText="1"/>
    </xf>
    <xf numFmtId="165" fontId="6" fillId="0" borderId="24" xfId="0" applyNumberFormat="1" applyFont="1" applyBorder="1" applyAlignment="1">
      <alignment horizontal="center"/>
    </xf>
    <xf numFmtId="4" fontId="20" fillId="0" borderId="24" xfId="0" applyNumberFormat="1" applyFont="1" applyBorder="1"/>
    <xf numFmtId="165" fontId="6" fillId="0" borderId="19" xfId="0" applyNumberFormat="1" applyFont="1" applyBorder="1" applyAlignment="1">
      <alignment horizontal="center"/>
    </xf>
    <xf numFmtId="165" fontId="32" fillId="0" borderId="0" xfId="0" applyNumberFormat="1" applyFont="1" applyAlignment="1">
      <alignment wrapText="1"/>
    </xf>
    <xf numFmtId="0" fontId="23" fillId="0" borderId="18" xfId="0" applyFont="1" applyBorder="1" applyAlignment="1">
      <alignment horizontal="left" wrapText="1"/>
    </xf>
    <xf numFmtId="4" fontId="2" fillId="0" borderId="18" xfId="0" applyNumberFormat="1" applyFont="1" applyBorder="1" applyAlignment="1">
      <alignment horizontal="right" vertical="center"/>
    </xf>
    <xf numFmtId="165" fontId="31" fillId="0" borderId="0" xfId="0" applyNumberFormat="1" applyFont="1" applyAlignment="1">
      <alignment horizontal="center"/>
    </xf>
    <xf numFmtId="1" fontId="18" fillId="0" borderId="18" xfId="0" applyNumberFormat="1" applyFont="1" applyBorder="1" applyAlignment="1">
      <alignment horizontal="center" wrapText="1"/>
    </xf>
    <xf numFmtId="1" fontId="14" fillId="0" borderId="18" xfId="0" applyNumberFormat="1" applyFont="1" applyBorder="1" applyAlignment="1">
      <alignment horizontal="center" wrapText="1"/>
    </xf>
    <xf numFmtId="1" fontId="17" fillId="0" borderId="18" xfId="0" applyNumberFormat="1" applyFont="1" applyBorder="1" applyAlignment="1">
      <alignment horizontal="center" wrapText="1"/>
    </xf>
    <xf numFmtId="165" fontId="14" fillId="0" borderId="0" xfId="0" applyNumberFormat="1" applyFont="1" applyAlignment="1">
      <alignment wrapText="1"/>
    </xf>
    <xf numFmtId="0" fontId="27" fillId="0" borderId="18" xfId="0" applyFont="1" applyBorder="1" applyAlignment="1">
      <alignment horizontal="center"/>
    </xf>
    <xf numFmtId="44" fontId="27" fillId="0" borderId="18" xfId="1" applyFont="1" applyFill="1" applyBorder="1" applyAlignment="1">
      <alignment horizontal="center"/>
    </xf>
    <xf numFmtId="16" fontId="27" fillId="0" borderId="18" xfId="0" applyNumberFormat="1" applyFont="1" applyBorder="1" applyAlignment="1">
      <alignment horizontal="center" wrapText="1"/>
    </xf>
    <xf numFmtId="0" fontId="18" fillId="0" borderId="18" xfId="0" applyFont="1" applyBorder="1" applyAlignment="1">
      <alignment vertical="center" wrapText="1"/>
    </xf>
    <xf numFmtId="0" fontId="22" fillId="0" borderId="18" xfId="0" applyFont="1" applyBorder="1" applyAlignment="1">
      <alignment horizontal="center" wrapText="1"/>
    </xf>
    <xf numFmtId="16" fontId="19" fillId="0" borderId="18" xfId="0" applyNumberFormat="1" applyFont="1" applyBorder="1" applyAlignment="1">
      <alignment wrapText="1"/>
    </xf>
    <xf numFmtId="44" fontId="19" fillId="0" borderId="18" xfId="1" applyFont="1" applyFill="1" applyBorder="1" applyAlignment="1">
      <alignment wrapText="1"/>
    </xf>
    <xf numFmtId="0" fontId="14" fillId="0" borderId="18" xfId="0" applyFont="1" applyBorder="1" applyAlignment="1">
      <alignment horizontal="left" vertical="center"/>
    </xf>
    <xf numFmtId="16" fontId="19" fillId="0" borderId="18" xfId="0" applyNumberFormat="1" applyFont="1" applyBorder="1" applyAlignment="1">
      <alignment horizontal="center" wrapText="1"/>
    </xf>
    <xf numFmtId="44" fontId="19" fillId="0" borderId="18" xfId="1" applyFont="1" applyFill="1" applyBorder="1" applyAlignment="1">
      <alignment horizontal="center" wrapText="1"/>
    </xf>
    <xf numFmtId="0" fontId="21" fillId="0" borderId="18" xfId="0" applyFont="1" applyBorder="1" applyAlignment="1">
      <alignment horizontal="center" vertical="center"/>
    </xf>
    <xf numFmtId="16" fontId="27" fillId="0" borderId="18" xfId="0" applyNumberFormat="1" applyFont="1" applyBorder="1" applyAlignment="1">
      <alignment vertical="center"/>
    </xf>
    <xf numFmtId="44" fontId="27" fillId="0" borderId="18" xfId="1" applyFont="1" applyFill="1" applyBorder="1" applyAlignment="1">
      <alignment vertical="center"/>
    </xf>
    <xf numFmtId="0" fontId="19" fillId="0" borderId="18" xfId="0" applyFont="1" applyBorder="1" applyAlignment="1">
      <alignment horizontal="left"/>
    </xf>
    <xf numFmtId="44" fontId="19" fillId="0" borderId="18" xfId="1" applyFont="1" applyFill="1" applyBorder="1" applyAlignment="1">
      <alignment horizontal="left"/>
    </xf>
    <xf numFmtId="4" fontId="6" fillId="0" borderId="18" xfId="0" applyNumberFormat="1" applyFont="1" applyBorder="1" applyAlignment="1">
      <alignment horizontal="right"/>
    </xf>
    <xf numFmtId="1" fontId="6" fillId="0" borderId="18" xfId="0" applyNumberFormat="1" applyFont="1" applyBorder="1" applyAlignment="1">
      <alignment horizontal="center" wrapText="1"/>
    </xf>
    <xf numFmtId="44" fontId="6" fillId="0" borderId="18" xfId="1" applyFont="1" applyBorder="1"/>
    <xf numFmtId="0" fontId="6" fillId="0" borderId="18" xfId="0" applyFont="1" applyBorder="1" applyAlignment="1">
      <alignment horizontal="center"/>
    </xf>
    <xf numFmtId="44" fontId="0" fillId="0" borderId="18" xfId="1" applyFont="1" applyBorder="1" applyAlignment="1">
      <alignment horizontal="center"/>
    </xf>
    <xf numFmtId="44" fontId="33" fillId="0" borderId="18" xfId="1" applyFont="1" applyBorder="1" applyAlignment="1">
      <alignment horizontal="center"/>
    </xf>
    <xf numFmtId="0" fontId="34" fillId="0" borderId="18" xfId="0" applyFont="1" applyBorder="1" applyAlignment="1">
      <alignment horizontal="center"/>
    </xf>
    <xf numFmtId="165" fontId="6" fillId="0" borderId="18" xfId="0" applyNumberFormat="1" applyFont="1" applyBorder="1"/>
    <xf numFmtId="16" fontId="27" fillId="0" borderId="18" xfId="0" applyNumberFormat="1" applyFont="1" applyBorder="1" applyAlignment="1">
      <alignment vertical="center" wrapText="1"/>
    </xf>
    <xf numFmtId="16" fontId="26" fillId="0" borderId="18" xfId="0" applyNumberFormat="1" applyFont="1" applyBorder="1" applyAlignment="1">
      <alignment horizontal="center" vertical="center" wrapText="1"/>
    </xf>
    <xf numFmtId="0" fontId="14" fillId="0" borderId="18" xfId="0" applyFont="1" applyBorder="1" applyAlignment="1">
      <alignment vertical="center" wrapText="1"/>
    </xf>
    <xf numFmtId="16" fontId="19" fillId="0" borderId="18" xfId="0" applyNumberFormat="1" applyFont="1" applyBorder="1" applyAlignment="1">
      <alignment vertical="center" wrapText="1"/>
    </xf>
    <xf numFmtId="44" fontId="19" fillId="0" borderId="18" xfId="1" applyFont="1" applyFill="1" applyBorder="1" applyAlignment="1">
      <alignment vertical="center" wrapText="1"/>
    </xf>
    <xf numFmtId="1" fontId="17" fillId="0" borderId="18" xfId="0" applyNumberFormat="1" applyFont="1" applyBorder="1" applyAlignment="1">
      <alignment vertical="center" wrapText="1"/>
    </xf>
    <xf numFmtId="4" fontId="2" fillId="0" borderId="18" xfId="0" applyNumberFormat="1" applyFont="1" applyBorder="1"/>
    <xf numFmtId="0" fontId="14" fillId="0" borderId="18" xfId="0" applyFont="1" applyBorder="1" applyAlignment="1">
      <alignment horizontal="left" vertical="center" wrapText="1"/>
    </xf>
    <xf numFmtId="16" fontId="27" fillId="0" borderId="18" xfId="0" applyNumberFormat="1" applyFont="1" applyBorder="1" applyAlignment="1">
      <alignment horizontal="center" vertical="center" wrapText="1"/>
    </xf>
    <xf numFmtId="0" fontId="14" fillId="0" borderId="11" xfId="0" applyFont="1" applyBorder="1" applyAlignment="1">
      <alignment horizontal="center" vertical="center"/>
    </xf>
    <xf numFmtId="0" fontId="14" fillId="0" borderId="21" xfId="0" applyFont="1" applyBorder="1" applyAlignment="1">
      <alignment horizontal="left"/>
    </xf>
    <xf numFmtId="4" fontId="6" fillId="8" borderId="11" xfId="0" applyNumberFormat="1" applyFont="1" applyFill="1" applyBorder="1" applyAlignment="1">
      <alignment horizontal="right"/>
    </xf>
    <xf numFmtId="0" fontId="27" fillId="0" borderId="18" xfId="0" applyFont="1" applyBorder="1" applyAlignment="1">
      <alignment vertical="center"/>
    </xf>
    <xf numFmtId="165" fontId="11" fillId="0" borderId="0" xfId="0" applyNumberFormat="1" applyFont="1" applyAlignment="1">
      <alignment horizontal="center" wrapText="1"/>
    </xf>
    <xf numFmtId="165" fontId="30" fillId="0" borderId="0" xfId="0" applyNumberFormat="1" applyFont="1" applyAlignment="1">
      <alignment horizontal="left" wrapText="1"/>
    </xf>
    <xf numFmtId="0" fontId="14" fillId="0" borderId="24" xfId="0" applyFont="1" applyBorder="1" applyAlignment="1">
      <alignment horizontal="left"/>
    </xf>
    <xf numFmtId="0" fontId="14" fillId="0" borderId="19" xfId="0" applyFont="1" applyBorder="1" applyAlignment="1">
      <alignment horizontal="left"/>
    </xf>
    <xf numFmtId="0" fontId="26" fillId="0" borderId="18" xfId="0" applyFont="1" applyBorder="1" applyAlignment="1">
      <alignment horizontal="center" wrapText="1"/>
    </xf>
    <xf numFmtId="0" fontId="26" fillId="0" borderId="11" xfId="0" applyFont="1" applyBorder="1" applyAlignment="1">
      <alignment horizontal="center" wrapText="1"/>
    </xf>
    <xf numFmtId="44" fontId="26" fillId="0" borderId="11" xfId="1" applyFont="1" applyFill="1" applyBorder="1" applyAlignment="1">
      <alignment horizontal="center" wrapText="1"/>
    </xf>
    <xf numFmtId="164" fontId="2" fillId="0" borderId="11" xfId="0" applyNumberFormat="1" applyFont="1" applyBorder="1" applyAlignment="1">
      <alignment horizontal="center"/>
    </xf>
    <xf numFmtId="1" fontId="14" fillId="0" borderId="11" xfId="0" applyNumberFormat="1" applyFont="1" applyBorder="1" applyAlignment="1">
      <alignment horizontal="center" wrapText="1"/>
    </xf>
    <xf numFmtId="165" fontId="18" fillId="0" borderId="0" xfId="0" applyNumberFormat="1" applyFont="1" applyAlignment="1">
      <alignment horizontal="center" wrapText="1"/>
    </xf>
    <xf numFmtId="44" fontId="26" fillId="0" borderId="18" xfId="1" applyFont="1" applyFill="1" applyBorder="1" applyAlignment="1">
      <alignment horizontal="center" wrapText="1"/>
    </xf>
    <xf numFmtId="0" fontId="19" fillId="0" borderId="18" xfId="0" applyFont="1" applyBorder="1" applyAlignment="1">
      <alignment horizontal="center" wrapText="1"/>
    </xf>
    <xf numFmtId="44" fontId="19" fillId="0" borderId="18" xfId="1" applyFont="1" applyBorder="1" applyAlignment="1">
      <alignment horizontal="center" wrapText="1"/>
    </xf>
    <xf numFmtId="0" fontId="6" fillId="0" borderId="18" xfId="0" applyFont="1" applyBorder="1"/>
    <xf numFmtId="44" fontId="14" fillId="0" borderId="18" xfId="1" applyFont="1" applyBorder="1" applyAlignment="1">
      <alignment horizontal="left"/>
    </xf>
    <xf numFmtId="4" fontId="6" fillId="8" borderId="0" xfId="0" applyNumberFormat="1" applyFont="1" applyFill="1" applyAlignment="1">
      <alignment horizontal="right"/>
    </xf>
    <xf numFmtId="165" fontId="7" fillId="0" borderId="18" xfId="0" applyNumberFormat="1" applyFont="1" applyBorder="1" applyAlignment="1">
      <alignment horizontal="center"/>
    </xf>
    <xf numFmtId="4" fontId="20" fillId="0" borderId="0" xfId="0" applyNumberFormat="1" applyFont="1"/>
    <xf numFmtId="167" fontId="6" fillId="0" borderId="18" xfId="0" applyNumberFormat="1" applyFont="1" applyBorder="1" applyAlignment="1">
      <alignment horizontal="center"/>
    </xf>
    <xf numFmtId="44" fontId="6" fillId="0" borderId="18" xfId="1" applyFont="1" applyFill="1" applyBorder="1" applyAlignment="1">
      <alignment horizontal="center"/>
    </xf>
    <xf numFmtId="44" fontId="16" fillId="0" borderId="18" xfId="1" applyFont="1" applyFill="1" applyBorder="1" applyAlignment="1">
      <alignment horizontal="center"/>
    </xf>
    <xf numFmtId="1" fontId="36" fillId="0" borderId="18" xfId="0" applyNumberFormat="1" applyFont="1" applyBorder="1" applyAlignment="1">
      <alignment horizontal="center" wrapText="1"/>
    </xf>
    <xf numFmtId="0" fontId="16" fillId="0" borderId="18" xfId="0" applyFont="1" applyBorder="1"/>
    <xf numFmtId="1" fontId="37" fillId="0" borderId="18" xfId="0" applyNumberFormat="1" applyFont="1" applyBorder="1" applyAlignment="1">
      <alignment horizontal="center" wrapText="1"/>
    </xf>
    <xf numFmtId="0" fontId="16" fillId="0" borderId="0" xfId="0" applyFont="1"/>
    <xf numFmtId="0" fontId="14" fillId="0" borderId="25" xfId="0" applyFont="1" applyBorder="1" applyAlignment="1">
      <alignment horizontal="left"/>
    </xf>
    <xf numFmtId="0" fontId="14" fillId="0" borderId="0" xfId="0" applyFont="1" applyAlignment="1">
      <alignment horizontal="left"/>
    </xf>
    <xf numFmtId="44" fontId="14" fillId="0" borderId="0" xfId="1" applyFont="1" applyAlignment="1">
      <alignment horizontal="left"/>
    </xf>
    <xf numFmtId="4" fontId="6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center"/>
    </xf>
    <xf numFmtId="1" fontId="20" fillId="0" borderId="0" xfId="0" applyNumberFormat="1" applyFont="1" applyAlignment="1">
      <alignment horizontal="center" wrapText="1"/>
    </xf>
    <xf numFmtId="165" fontId="7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 wrapText="1"/>
    </xf>
    <xf numFmtId="4" fontId="6" fillId="0" borderId="26" xfId="0" applyNumberFormat="1" applyFont="1" applyBorder="1" applyAlignment="1">
      <alignment horizontal="right"/>
    </xf>
    <xf numFmtId="4" fontId="38" fillId="0" borderId="28" xfId="0" applyNumberFormat="1" applyFont="1" applyBorder="1" applyAlignment="1">
      <alignment horizontal="right" vertical="center"/>
    </xf>
    <xf numFmtId="4" fontId="38" fillId="0" borderId="0" xfId="0" applyNumberFormat="1" applyFont="1" applyAlignment="1">
      <alignment horizontal="center" vertical="center"/>
    </xf>
    <xf numFmtId="4" fontId="38" fillId="0" borderId="0" xfId="0" applyNumberFormat="1" applyFont="1" applyAlignment="1">
      <alignment vertical="center"/>
    </xf>
    <xf numFmtId="44" fontId="6" fillId="0" borderId="18" xfId="1" applyFont="1" applyBorder="1" applyAlignment="1">
      <alignment horizontal="center"/>
    </xf>
    <xf numFmtId="0" fontId="36" fillId="0" borderId="0" xfId="0" applyFont="1"/>
    <xf numFmtId="4" fontId="38" fillId="0" borderId="29" xfId="0" applyNumberFormat="1" applyFont="1" applyBorder="1" applyAlignment="1">
      <alignment horizontal="right" vertical="center"/>
    </xf>
    <xf numFmtId="167" fontId="6" fillId="0" borderId="0" xfId="0" applyNumberFormat="1" applyFont="1" applyAlignment="1">
      <alignment horizontal="center"/>
    </xf>
    <xf numFmtId="44" fontId="6" fillId="0" borderId="0" xfId="1" applyFont="1" applyAlignment="1">
      <alignment horizontal="center"/>
    </xf>
    <xf numFmtId="44" fontId="33" fillId="0" borderId="30" xfId="1" applyFont="1" applyBorder="1" applyAlignment="1">
      <alignment horizontal="center"/>
    </xf>
    <xf numFmtId="0" fontId="34" fillId="0" borderId="0" xfId="0" applyFont="1" applyAlignment="1">
      <alignment horizontal="center"/>
    </xf>
    <xf numFmtId="165" fontId="6" fillId="0" borderId="31" xfId="0" applyNumberFormat="1" applyFont="1" applyBorder="1" applyAlignment="1">
      <alignment horizontal="center"/>
    </xf>
    <xf numFmtId="44" fontId="33" fillId="0" borderId="32" xfId="1" applyFont="1" applyBorder="1" applyAlignment="1">
      <alignment horizontal="center"/>
    </xf>
    <xf numFmtId="1" fontId="6" fillId="0" borderId="31" xfId="0" applyNumberFormat="1" applyFont="1" applyBorder="1" applyAlignment="1">
      <alignment horizontal="center" wrapText="1"/>
    </xf>
    <xf numFmtId="2" fontId="11" fillId="0" borderId="33" xfId="0" applyNumberFormat="1" applyFont="1" applyBorder="1" applyAlignment="1">
      <alignment horizontal="right"/>
    </xf>
    <xf numFmtId="2" fontId="11" fillId="0" borderId="34" xfId="0" applyNumberFormat="1" applyFont="1" applyBorder="1"/>
    <xf numFmtId="4" fontId="20" fillId="2" borderId="35" xfId="0" applyNumberFormat="1" applyFont="1" applyFill="1" applyBorder="1"/>
    <xf numFmtId="2" fontId="11" fillId="0" borderId="34" xfId="0" applyNumberFormat="1" applyFont="1" applyBorder="1" applyAlignment="1">
      <alignment horizontal="center"/>
    </xf>
    <xf numFmtId="4" fontId="20" fillId="0" borderId="35" xfId="0" applyNumberFormat="1" applyFont="1" applyBorder="1"/>
    <xf numFmtId="44" fontId="6" fillId="0" borderId="36" xfId="1" applyFont="1" applyBorder="1"/>
    <xf numFmtId="44" fontId="6" fillId="0" borderId="37" xfId="1" applyFont="1" applyBorder="1"/>
    <xf numFmtId="44" fontId="16" fillId="0" borderId="0" xfId="1" applyFont="1" applyAlignment="1">
      <alignment horizontal="center"/>
    </xf>
    <xf numFmtId="165" fontId="6" fillId="0" borderId="0" xfId="0" applyNumberFormat="1" applyFont="1"/>
    <xf numFmtId="165" fontId="6" fillId="0" borderId="38" xfId="0" applyNumberFormat="1" applyFont="1" applyBorder="1"/>
    <xf numFmtId="4" fontId="11" fillId="0" borderId="0" xfId="0" applyNumberFormat="1" applyFont="1" applyAlignment="1">
      <alignment horizontal="right"/>
    </xf>
    <xf numFmtId="2" fontId="11" fillId="0" borderId="0" xfId="0" applyNumberFormat="1" applyFont="1" applyAlignment="1">
      <alignment horizontal="right"/>
    </xf>
    <xf numFmtId="165" fontId="11" fillId="0" borderId="0" xfId="0" applyNumberFormat="1" applyFont="1" applyAlignment="1">
      <alignment horizontal="center"/>
    </xf>
    <xf numFmtId="44" fontId="6" fillId="0" borderId="0" xfId="1" applyFont="1"/>
    <xf numFmtId="44" fontId="0" fillId="0" borderId="0" xfId="1" applyFont="1"/>
    <xf numFmtId="44" fontId="33" fillId="0" borderId="0" xfId="1" applyFont="1" applyAlignment="1">
      <alignment horizontal="center"/>
    </xf>
    <xf numFmtId="0" fontId="34" fillId="0" borderId="0" xfId="0" applyFont="1"/>
    <xf numFmtId="2" fontId="39" fillId="9" borderId="39" xfId="0" applyNumberFormat="1" applyFont="1" applyFill="1" applyBorder="1" applyAlignment="1">
      <alignment horizontal="right" vertical="center"/>
    </xf>
    <xf numFmtId="2" fontId="39" fillId="9" borderId="40" xfId="0" applyNumberFormat="1" applyFont="1" applyFill="1" applyBorder="1" applyAlignment="1">
      <alignment vertical="center"/>
    </xf>
    <xf numFmtId="2" fontId="39" fillId="9" borderId="40" xfId="0" applyNumberFormat="1" applyFont="1" applyFill="1" applyBorder="1" applyAlignment="1">
      <alignment horizontal="right" vertical="center"/>
    </xf>
    <xf numFmtId="4" fontId="40" fillId="9" borderId="40" xfId="0" applyNumberFormat="1" applyFont="1" applyFill="1" applyBorder="1" applyAlignment="1">
      <alignment vertical="center"/>
    </xf>
    <xf numFmtId="0" fontId="12" fillId="0" borderId="0" xfId="0" applyFont="1"/>
    <xf numFmtId="2" fontId="39" fillId="9" borderId="42" xfId="0" applyNumberFormat="1" applyFont="1" applyFill="1" applyBorder="1" applyAlignment="1">
      <alignment horizontal="right" vertical="center"/>
    </xf>
    <xf numFmtId="2" fontId="39" fillId="9" borderId="26" xfId="0" applyNumberFormat="1" applyFont="1" applyFill="1" applyBorder="1" applyAlignment="1">
      <alignment vertical="center"/>
    </xf>
    <xf numFmtId="2" fontId="39" fillId="9" borderId="26" xfId="0" applyNumberFormat="1" applyFont="1" applyFill="1" applyBorder="1" applyAlignment="1">
      <alignment horizontal="right" vertical="center"/>
    </xf>
    <xf numFmtId="4" fontId="40" fillId="9" borderId="26" xfId="0" applyNumberFormat="1" applyFont="1" applyFill="1" applyBorder="1" applyAlignment="1">
      <alignment vertical="center"/>
    </xf>
    <xf numFmtId="2" fontId="11" fillId="0" borderId="0" xfId="0" applyNumberFormat="1" applyFont="1" applyAlignment="1">
      <alignment horizontal="left"/>
    </xf>
    <xf numFmtId="2" fontId="6" fillId="0" borderId="0" xfId="0" applyNumberFormat="1" applyFont="1" applyAlignment="1">
      <alignment horizontal="right"/>
    </xf>
    <xf numFmtId="0" fontId="6" fillId="0" borderId="0" xfId="0" applyFont="1" applyAlignment="1">
      <alignment horizontal="center"/>
    </xf>
    <xf numFmtId="165" fontId="6" fillId="0" borderId="0" xfId="0" applyNumberFormat="1" applyFont="1" applyAlignment="1">
      <alignment horizontal="right"/>
    </xf>
    <xf numFmtId="0" fontId="41" fillId="0" borderId="0" xfId="0" applyFont="1" applyAlignment="1">
      <alignment horizontal="left"/>
    </xf>
    <xf numFmtId="44" fontId="41" fillId="0" borderId="0" xfId="1" applyFont="1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11" fillId="0" borderId="0" xfId="0" applyFont="1"/>
    <xf numFmtId="44" fontId="0" fillId="0" borderId="0" xfId="1" applyFont="1" applyAlignment="1">
      <alignment horizontal="center"/>
    </xf>
    <xf numFmtId="0" fontId="17" fillId="0" borderId="11" xfId="0" applyFont="1" applyFill="1" applyBorder="1" applyAlignment="1">
      <alignment horizontal="left" vertical="top"/>
    </xf>
    <xf numFmtId="0" fontId="17" fillId="0" borderId="12" xfId="0" applyFont="1" applyFill="1" applyBorder="1" applyAlignment="1">
      <alignment horizontal="left"/>
    </xf>
    <xf numFmtId="0" fontId="19" fillId="0" borderId="13" xfId="0" applyFont="1" applyFill="1" applyBorder="1" applyAlignment="1">
      <alignment horizontal="center" vertical="center" wrapText="1"/>
    </xf>
    <xf numFmtId="44" fontId="14" fillId="0" borderId="15" xfId="1" applyFont="1" applyFill="1" applyBorder="1" applyAlignment="1">
      <alignment horizontal="center" vertical="center" wrapText="1"/>
    </xf>
    <xf numFmtId="4" fontId="2" fillId="0" borderId="16" xfId="0" applyNumberFormat="1" applyFont="1" applyFill="1" applyBorder="1" applyAlignment="1">
      <alignment horizontal="right"/>
    </xf>
    <xf numFmtId="164" fontId="14" fillId="0" borderId="11" xfId="0" applyNumberFormat="1" applyFont="1" applyFill="1" applyBorder="1" applyAlignment="1">
      <alignment vertical="center"/>
    </xf>
    <xf numFmtId="0" fontId="17" fillId="0" borderId="18" xfId="0" applyFont="1" applyFill="1" applyBorder="1" applyAlignment="1">
      <alignment horizontal="left" wrapText="1"/>
    </xf>
    <xf numFmtId="0" fontId="17" fillId="0" borderId="19" xfId="0" applyFont="1" applyFill="1" applyBorder="1" applyAlignment="1">
      <alignment horizontal="left"/>
    </xf>
    <xf numFmtId="0" fontId="19" fillId="0" borderId="20" xfId="0" applyFont="1" applyFill="1" applyBorder="1" applyAlignment="1">
      <alignment horizontal="center" vertical="center" wrapText="1"/>
    </xf>
    <xf numFmtId="4" fontId="2" fillId="0" borderId="21" xfId="0" applyNumberFormat="1" applyFont="1" applyFill="1" applyBorder="1" applyAlignment="1">
      <alignment horizontal="right"/>
    </xf>
    <xf numFmtId="164" fontId="14" fillId="0" borderId="18" xfId="0" applyNumberFormat="1" applyFont="1" applyFill="1" applyBorder="1" applyAlignment="1">
      <alignment vertical="center"/>
    </xf>
    <xf numFmtId="0" fontId="17" fillId="0" borderId="18" xfId="0" applyFont="1" applyFill="1" applyBorder="1" applyAlignment="1">
      <alignment wrapText="1"/>
    </xf>
    <xf numFmtId="0" fontId="22" fillId="0" borderId="18" xfId="0" applyFont="1" applyFill="1" applyBorder="1" applyAlignment="1">
      <alignment wrapText="1"/>
    </xf>
    <xf numFmtId="0" fontId="17" fillId="0" borderId="18" xfId="0" applyFont="1" applyFill="1" applyBorder="1" applyAlignment="1">
      <alignment vertical="center"/>
    </xf>
    <xf numFmtId="0" fontId="17" fillId="0" borderId="18" xfId="0" applyFont="1" applyFill="1" applyBorder="1" applyAlignment="1">
      <alignment horizontal="left" vertical="center"/>
    </xf>
    <xf numFmtId="0" fontId="17" fillId="0" borderId="18" xfId="0" applyFont="1" applyFill="1" applyBorder="1"/>
    <xf numFmtId="0" fontId="22" fillId="0" borderId="18" xfId="0" applyFont="1" applyFill="1" applyBorder="1"/>
    <xf numFmtId="0" fontId="17" fillId="0" borderId="19" xfId="0" applyFont="1" applyFill="1" applyBorder="1" applyAlignment="1">
      <alignment horizontal="left" wrapText="1"/>
    </xf>
    <xf numFmtId="0" fontId="17" fillId="0" borderId="18" xfId="0" applyFont="1" applyFill="1" applyBorder="1" applyAlignment="1">
      <alignment horizontal="left" vertical="center" wrapText="1"/>
    </xf>
    <xf numFmtId="0" fontId="14" fillId="0" borderId="18" xfId="0" applyFont="1" applyFill="1" applyBorder="1" applyAlignment="1">
      <alignment vertical="center"/>
    </xf>
    <xf numFmtId="0" fontId="22" fillId="0" borderId="18" xfId="0" applyFont="1" applyFill="1" applyBorder="1" applyAlignment="1">
      <alignment horizontal="left"/>
    </xf>
    <xf numFmtId="0" fontId="17" fillId="0" borderId="18" xfId="0" applyFont="1" applyBorder="1" applyAlignment="1"/>
    <xf numFmtId="0" fontId="21" fillId="0" borderId="11" xfId="0" applyFont="1" applyBorder="1" applyAlignment="1">
      <alignment horizontal="center" vertical="center"/>
    </xf>
    <xf numFmtId="164" fontId="6" fillId="0" borderId="11" xfId="0" applyNumberFormat="1" applyFont="1" applyBorder="1" applyAlignment="1">
      <alignment horizontal="center" vertical="center"/>
    </xf>
    <xf numFmtId="1" fontId="14" fillId="0" borderId="23" xfId="0" applyNumberFormat="1" applyFont="1" applyBorder="1" applyAlignment="1">
      <alignment horizontal="center" vertical="center" wrapText="1"/>
    </xf>
    <xf numFmtId="0" fontId="17" fillId="0" borderId="22" xfId="0" applyFont="1" applyBorder="1"/>
    <xf numFmtId="0" fontId="22" fillId="11" borderId="24" xfId="0" applyFont="1" applyFill="1" applyBorder="1" applyAlignment="1">
      <alignment horizontal="left"/>
    </xf>
    <xf numFmtId="0" fontId="19" fillId="0" borderId="21" xfId="0" applyFont="1" applyBorder="1" applyAlignment="1">
      <alignment horizontal="center" vertical="center" wrapText="1"/>
    </xf>
    <xf numFmtId="1" fontId="14" fillId="0" borderId="17" xfId="0" applyNumberFormat="1" applyFont="1" applyBorder="1" applyAlignment="1">
      <alignment horizontal="center" vertical="center" wrapText="1"/>
    </xf>
    <xf numFmtId="1" fontId="13" fillId="0" borderId="17" xfId="0" applyNumberFormat="1" applyFont="1" applyBorder="1" applyAlignment="1">
      <alignment horizontal="center" vertical="center" wrapText="1"/>
    </xf>
    <xf numFmtId="0" fontId="19" fillId="0" borderId="11" xfId="0" applyFont="1" applyBorder="1" applyAlignment="1">
      <alignment vertical="center" wrapText="1"/>
    </xf>
    <xf numFmtId="0" fontId="2" fillId="0" borderId="0" xfId="0" applyFont="1" applyAlignment="1">
      <alignment horizontal="center"/>
    </xf>
    <xf numFmtId="0" fontId="29" fillId="0" borderId="18" xfId="0" applyFont="1" applyBorder="1" applyAlignment="1">
      <alignment horizontal="center"/>
    </xf>
    <xf numFmtId="0" fontId="21" fillId="0" borderId="18" xfId="0" applyFont="1" applyBorder="1" applyAlignment="1">
      <alignment horizontal="center"/>
    </xf>
    <xf numFmtId="0" fontId="29" fillId="0" borderId="18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2" fontId="35" fillId="0" borderId="18" xfId="0" applyNumberFormat="1" applyFont="1" applyBorder="1" applyAlignment="1">
      <alignment horizontal="center"/>
    </xf>
    <xf numFmtId="2" fontId="35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2" fontId="30" fillId="0" borderId="0" xfId="0" applyNumberFormat="1" applyFont="1" applyAlignment="1">
      <alignment horizontal="center"/>
    </xf>
    <xf numFmtId="4" fontId="40" fillId="9" borderId="41" xfId="0" applyNumberFormat="1" applyFont="1" applyFill="1" applyBorder="1" applyAlignment="1">
      <alignment horizontal="center" vertical="center"/>
    </xf>
    <xf numFmtId="4" fontId="40" fillId="9" borderId="43" xfId="0" applyNumberFormat="1" applyFont="1" applyFill="1" applyBorder="1" applyAlignment="1">
      <alignment horizontal="center" vertical="center"/>
    </xf>
    <xf numFmtId="167" fontId="30" fillId="0" borderId="0" xfId="0" applyNumberFormat="1" applyFont="1" applyAlignment="1">
      <alignment horizontal="center"/>
    </xf>
    <xf numFmtId="167" fontId="2" fillId="0" borderId="0" xfId="0" applyNumberFormat="1" applyFont="1" applyAlignment="1">
      <alignment horizontal="center"/>
    </xf>
    <xf numFmtId="164" fontId="6" fillId="0" borderId="0" xfId="0" applyNumberFormat="1" applyFont="1" applyAlignment="1">
      <alignment horizontal="center"/>
    </xf>
    <xf numFmtId="164" fontId="2" fillId="0" borderId="18" xfId="0" applyNumberFormat="1" applyFont="1" applyBorder="1" applyAlignment="1">
      <alignment horizontal="center" vertical="center"/>
    </xf>
    <xf numFmtId="164" fontId="7" fillId="0" borderId="18" xfId="0" applyNumberFormat="1" applyFont="1" applyBorder="1" applyAlignment="1">
      <alignment horizontal="center" vertical="center" wrapText="1"/>
    </xf>
    <xf numFmtId="164" fontId="30" fillId="0" borderId="18" xfId="0" applyNumberFormat="1" applyFont="1" applyBorder="1" applyAlignment="1">
      <alignment horizontal="center"/>
    </xf>
    <xf numFmtId="164" fontId="30" fillId="0" borderId="18" xfId="0" applyNumberFormat="1" applyFont="1" applyBorder="1" applyAlignment="1">
      <alignment horizontal="center" vertical="center"/>
    </xf>
    <xf numFmtId="164" fontId="6" fillId="0" borderId="18" xfId="0" applyNumberFormat="1" applyFont="1" applyBorder="1" applyAlignment="1">
      <alignment horizontal="center"/>
    </xf>
    <xf numFmtId="164" fontId="2" fillId="0" borderId="18" xfId="0" applyNumberFormat="1" applyFont="1" applyBorder="1" applyAlignment="1">
      <alignment horizontal="center" vertical="center" wrapText="1"/>
    </xf>
    <xf numFmtId="164" fontId="0" fillId="0" borderId="0" xfId="0" applyNumberFormat="1" applyAlignment="1">
      <alignment horizontal="center"/>
    </xf>
    <xf numFmtId="0" fontId="14" fillId="10" borderId="22" xfId="0" applyFont="1" applyFill="1" applyBorder="1" applyAlignment="1">
      <alignment horizontal="center" vertical="center" wrapText="1"/>
    </xf>
    <xf numFmtId="4" fontId="2" fillId="0" borderId="18" xfId="0" applyNumberFormat="1" applyFont="1" applyFill="1" applyBorder="1" applyAlignment="1">
      <alignment horizontal="right"/>
    </xf>
    <xf numFmtId="164" fontId="14" fillId="0" borderId="19" xfId="0" applyNumberFormat="1" applyFont="1" applyFill="1" applyBorder="1" applyAlignment="1">
      <alignment vertical="center"/>
    </xf>
    <xf numFmtId="165" fontId="6" fillId="0" borderId="11" xfId="0" applyNumberFormat="1" applyFont="1" applyFill="1" applyBorder="1" applyAlignment="1">
      <alignment horizontal="center"/>
    </xf>
    <xf numFmtId="165" fontId="6" fillId="0" borderId="0" xfId="0" applyNumberFormat="1" applyFont="1" applyFill="1" applyAlignment="1">
      <alignment horizontal="center" wrapText="1"/>
    </xf>
    <xf numFmtId="166" fontId="7" fillId="0" borderId="18" xfId="0" applyNumberFormat="1" applyFont="1" applyFill="1" applyBorder="1" applyAlignment="1">
      <alignment horizontal="center"/>
    </xf>
    <xf numFmtId="0" fontId="11" fillId="0" borderId="18" xfId="0" applyFont="1" applyFill="1" applyBorder="1" applyAlignment="1">
      <alignment horizontal="center"/>
    </xf>
    <xf numFmtId="165" fontId="11" fillId="0" borderId="18" xfId="0" applyNumberFormat="1" applyFont="1" applyFill="1" applyBorder="1"/>
    <xf numFmtId="0" fontId="0" fillId="0" borderId="0" xfId="0" applyFill="1"/>
    <xf numFmtId="0" fontId="22" fillId="11" borderId="19" xfId="0" applyFont="1" applyFill="1" applyBorder="1" applyAlignment="1">
      <alignment horizontal="left"/>
    </xf>
    <xf numFmtId="0" fontId="14" fillId="0" borderId="21" xfId="0" applyFont="1" applyFill="1" applyBorder="1" applyAlignment="1">
      <alignment horizontal="center" vertical="center" wrapText="1"/>
    </xf>
    <xf numFmtId="0" fontId="14" fillId="0" borderId="21" xfId="0" applyFont="1" applyBorder="1" applyAlignment="1">
      <alignment horizontal="center" vertical="center" wrapText="1"/>
    </xf>
    <xf numFmtId="4" fontId="20" fillId="0" borderId="19" xfId="0" applyNumberFormat="1" applyFont="1" applyFill="1" applyBorder="1"/>
    <xf numFmtId="0" fontId="21" fillId="10" borderId="22" xfId="0" applyFont="1" applyFill="1" applyBorder="1" applyAlignment="1">
      <alignment horizontal="center" vertical="center"/>
    </xf>
    <xf numFmtId="164" fontId="6" fillId="10" borderId="22" xfId="0" applyNumberFormat="1" applyFont="1" applyFill="1" applyBorder="1" applyAlignment="1">
      <alignment horizontal="center" vertical="center"/>
    </xf>
    <xf numFmtId="0" fontId="17" fillId="0" borderId="11" xfId="0" applyFont="1" applyFill="1" applyBorder="1" applyAlignment="1">
      <alignment horizontal="left"/>
    </xf>
    <xf numFmtId="1" fontId="14" fillId="0" borderId="23" xfId="0" applyNumberFormat="1" applyFont="1" applyFill="1" applyBorder="1" applyAlignment="1">
      <alignment horizontal="center" vertical="center" wrapText="1"/>
    </xf>
    <xf numFmtId="0" fontId="21" fillId="0" borderId="0" xfId="0" applyFont="1" applyFill="1" applyBorder="1" applyAlignment="1">
      <alignment horizontal="center" vertical="center"/>
    </xf>
    <xf numFmtId="164" fontId="6" fillId="0" borderId="0" xfId="0" applyNumberFormat="1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horizontal="center" vertical="center" wrapText="1"/>
    </xf>
    <xf numFmtId="1" fontId="14" fillId="0" borderId="23" xfId="0" applyNumberFormat="1" applyFont="1" applyFill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 wrapText="1"/>
    </xf>
    <xf numFmtId="1" fontId="13" fillId="0" borderId="22" xfId="0" applyNumberFormat="1" applyFont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left"/>
    </xf>
    <xf numFmtId="0" fontId="21" fillId="0" borderId="11" xfId="0" applyFont="1" applyBorder="1" applyAlignment="1">
      <alignment horizontal="center" vertical="center"/>
    </xf>
    <xf numFmtId="164" fontId="6" fillId="0" borderId="11" xfId="0" applyNumberFormat="1" applyFont="1" applyBorder="1" applyAlignment="1">
      <alignment horizontal="center" vertical="center"/>
    </xf>
    <xf numFmtId="0" fontId="17" fillId="0" borderId="44" xfId="0" applyFont="1" applyBorder="1" applyAlignment="1">
      <alignment vertical="center" wrapText="1"/>
    </xf>
    <xf numFmtId="0" fontId="17" fillId="0" borderId="45" xfId="0" applyFont="1" applyBorder="1" applyAlignment="1">
      <alignment vertical="center" wrapText="1"/>
    </xf>
    <xf numFmtId="0" fontId="19" fillId="0" borderId="1" xfId="0" applyFont="1" applyBorder="1" applyAlignment="1">
      <alignment vertical="center" wrapText="1"/>
    </xf>
    <xf numFmtId="0" fontId="19" fillId="0" borderId="23" xfId="0" applyFont="1" applyBorder="1" applyAlignment="1">
      <alignment vertical="center" wrapText="1"/>
    </xf>
    <xf numFmtId="0" fontId="19" fillId="0" borderId="1" xfId="0" applyFont="1" applyFill="1" applyBorder="1" applyAlignment="1">
      <alignment vertical="center" wrapText="1"/>
    </xf>
    <xf numFmtId="0" fontId="19" fillId="0" borderId="23" xfId="0" applyFont="1" applyFill="1" applyBorder="1" applyAlignment="1">
      <alignment vertical="center" wrapText="1"/>
    </xf>
    <xf numFmtId="1" fontId="13" fillId="0" borderId="1" xfId="0" applyNumberFormat="1" applyFont="1" applyBorder="1" applyAlignment="1">
      <alignment vertical="center" wrapText="1"/>
    </xf>
    <xf numFmtId="1" fontId="13" fillId="0" borderId="23" xfId="0" applyNumberFormat="1" applyFont="1" applyBorder="1" applyAlignment="1">
      <alignment vertical="center" wrapText="1"/>
    </xf>
    <xf numFmtId="1" fontId="23" fillId="12" borderId="11" xfId="0" applyNumberFormat="1" applyFont="1" applyFill="1" applyBorder="1" applyAlignment="1">
      <alignment horizontal="center" vertical="center" wrapText="1"/>
    </xf>
    <xf numFmtId="1" fontId="23" fillId="12" borderId="18" xfId="0" applyNumberFormat="1" applyFont="1" applyFill="1" applyBorder="1" applyAlignment="1">
      <alignment horizontal="center" vertical="center" wrapText="1"/>
    </xf>
    <xf numFmtId="1" fontId="23" fillId="12" borderId="18" xfId="0" applyNumberFormat="1" applyFont="1" applyFill="1" applyBorder="1" applyAlignment="1">
      <alignment vertical="center" wrapText="1"/>
    </xf>
    <xf numFmtId="0" fontId="29" fillId="12" borderId="18" xfId="0" applyFont="1" applyFill="1" applyBorder="1" applyAlignment="1">
      <alignment horizontal="center" vertical="center"/>
    </xf>
    <xf numFmtId="164" fontId="30" fillId="12" borderId="18" xfId="0" applyNumberFormat="1" applyFont="1" applyFill="1" applyBorder="1" applyAlignment="1">
      <alignment horizontal="center" vertical="center"/>
    </xf>
    <xf numFmtId="44" fontId="30" fillId="12" borderId="18" xfId="1" applyFont="1" applyFill="1" applyBorder="1"/>
    <xf numFmtId="166" fontId="23" fillId="12" borderId="18" xfId="0" applyNumberFormat="1" applyFont="1" applyFill="1" applyBorder="1" applyAlignment="1">
      <alignment horizontal="center"/>
    </xf>
    <xf numFmtId="0" fontId="30" fillId="12" borderId="18" xfId="0" applyFont="1" applyFill="1" applyBorder="1" applyAlignment="1">
      <alignment horizontal="center" vertical="center"/>
    </xf>
    <xf numFmtId="166" fontId="30" fillId="12" borderId="18" xfId="0" applyNumberFormat="1" applyFont="1" applyFill="1" applyBorder="1" applyAlignment="1">
      <alignment horizontal="center"/>
    </xf>
    <xf numFmtId="44" fontId="11" fillId="0" borderId="18" xfId="1" applyFont="1" applyBorder="1"/>
    <xf numFmtId="0" fontId="30" fillId="0" borderId="18" xfId="0" applyFont="1" applyBorder="1" applyAlignment="1">
      <alignment horizontal="center"/>
    </xf>
    <xf numFmtId="44" fontId="11" fillId="0" borderId="18" xfId="1" applyFont="1" applyFill="1" applyBorder="1"/>
    <xf numFmtId="44" fontId="30" fillId="0" borderId="18" xfId="1" applyFont="1" applyBorder="1"/>
    <xf numFmtId="44" fontId="30" fillId="0" borderId="17" xfId="1" applyFont="1" applyFill="1" applyBorder="1"/>
    <xf numFmtId="44" fontId="2" fillId="0" borderId="0" xfId="0" applyNumberFormat="1" applyFont="1"/>
    <xf numFmtId="0" fontId="19" fillId="0" borderId="46" xfId="0" applyFont="1" applyFill="1" applyBorder="1" applyAlignment="1">
      <alignment horizontal="center" vertical="center" wrapText="1"/>
    </xf>
    <xf numFmtId="44" fontId="14" fillId="0" borderId="11" xfId="1" applyFont="1" applyFill="1" applyBorder="1" applyAlignment="1">
      <alignment horizontal="center" vertical="center" wrapText="1"/>
    </xf>
    <xf numFmtId="44" fontId="14" fillId="0" borderId="47" xfId="1" applyFont="1" applyFill="1" applyBorder="1" applyAlignment="1">
      <alignment horizontal="center" vertical="center" wrapText="1"/>
    </xf>
    <xf numFmtId="0" fontId="17" fillId="11" borderId="19" xfId="0" applyFont="1" applyFill="1" applyBorder="1" applyAlignment="1">
      <alignment horizontal="left" wrapText="1"/>
    </xf>
    <xf numFmtId="4" fontId="2" fillId="11" borderId="21" xfId="0" applyNumberFormat="1" applyFont="1" applyFill="1" applyBorder="1" applyAlignment="1">
      <alignment horizontal="right"/>
    </xf>
    <xf numFmtId="164" fontId="14" fillId="11" borderId="18" xfId="0" applyNumberFormat="1" applyFont="1" applyFill="1" applyBorder="1" applyAlignment="1">
      <alignment vertical="center"/>
    </xf>
    <xf numFmtId="0" fontId="21" fillId="11" borderId="18" xfId="0" applyFont="1" applyFill="1" applyBorder="1" applyAlignment="1">
      <alignment horizontal="left" vertical="center"/>
    </xf>
    <xf numFmtId="164" fontId="6" fillId="11" borderId="18" xfId="0" applyNumberFormat="1" applyFont="1" applyFill="1" applyBorder="1" applyAlignment="1">
      <alignment vertical="center"/>
    </xf>
    <xf numFmtId="44" fontId="6" fillId="11" borderId="18" xfId="1" applyFont="1" applyFill="1" applyBorder="1"/>
    <xf numFmtId="166" fontId="7" fillId="11" borderId="18" xfId="0" applyNumberFormat="1" applyFont="1" applyFill="1" applyBorder="1" applyAlignment="1">
      <alignment horizontal="center"/>
    </xf>
    <xf numFmtId="44" fontId="16" fillId="0" borderId="0" xfId="1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 wrapText="1"/>
    </xf>
    <xf numFmtId="44" fontId="11" fillId="0" borderId="0" xfId="1" applyFont="1" applyFill="1" applyBorder="1" applyAlignment="1">
      <alignment horizontal="center"/>
    </xf>
    <xf numFmtId="44" fontId="16" fillId="9" borderId="48" xfId="1" applyFont="1" applyFill="1" applyBorder="1" applyAlignment="1">
      <alignment horizontal="center" vertical="center" wrapText="1"/>
    </xf>
    <xf numFmtId="0" fontId="11" fillId="0" borderId="11" xfId="0" applyFont="1" applyBorder="1" applyAlignment="1">
      <alignment horizontal="center"/>
    </xf>
    <xf numFmtId="165" fontId="11" fillId="0" borderId="11" xfId="0" applyNumberFormat="1" applyFont="1" applyBorder="1"/>
    <xf numFmtId="0" fontId="11" fillId="0" borderId="49" xfId="0" applyFont="1" applyBorder="1" applyAlignment="1">
      <alignment horizontal="center"/>
    </xf>
    <xf numFmtId="165" fontId="11" fillId="0" borderId="5" xfId="0" applyNumberFormat="1" applyFont="1" applyBorder="1"/>
    <xf numFmtId="0" fontId="0" fillId="0" borderId="52" xfId="0" applyBorder="1"/>
    <xf numFmtId="0" fontId="0" fillId="0" borderId="53" xfId="0" applyBorder="1"/>
    <xf numFmtId="0" fontId="6" fillId="0" borderId="54" xfId="0" applyFont="1" applyFill="1" applyBorder="1" applyAlignment="1">
      <alignment horizontal="center" vertical="center" wrapText="1"/>
    </xf>
    <xf numFmtId="44" fontId="6" fillId="0" borderId="55" xfId="1" applyFont="1" applyFill="1" applyBorder="1" applyAlignment="1">
      <alignment horizontal="center"/>
    </xf>
    <xf numFmtId="0" fontId="17" fillId="0" borderId="22" xfId="0" applyFont="1" applyBorder="1" applyAlignment="1"/>
    <xf numFmtId="0" fontId="17" fillId="0" borderId="11" xfId="0" applyFont="1" applyBorder="1" applyAlignment="1"/>
    <xf numFmtId="0" fontId="26" fillId="0" borderId="11" xfId="0" applyFont="1" applyBorder="1" applyAlignment="1">
      <alignment horizontal="center" vertical="center" wrapText="1"/>
    </xf>
    <xf numFmtId="1" fontId="13" fillId="0" borderId="11" xfId="0" applyNumberFormat="1" applyFont="1" applyBorder="1" applyAlignment="1">
      <alignment vertical="center" wrapText="1"/>
    </xf>
    <xf numFmtId="1" fontId="13" fillId="0" borderId="18" xfId="0" applyNumberFormat="1" applyFont="1" applyBorder="1" applyAlignment="1">
      <alignment horizontal="center" vertical="center" wrapText="1"/>
    </xf>
    <xf numFmtId="166" fontId="23" fillId="0" borderId="18" xfId="0" applyNumberFormat="1" applyFont="1" applyFill="1" applyBorder="1" applyAlignment="1">
      <alignment horizontal="center"/>
    </xf>
    <xf numFmtId="1" fontId="13" fillId="0" borderId="11" xfId="0" applyNumberFormat="1" applyFont="1" applyBorder="1" applyAlignment="1">
      <alignment horizontal="center" vertical="center" wrapText="1"/>
    </xf>
    <xf numFmtId="0" fontId="22" fillId="11" borderId="21" xfId="0" applyFont="1" applyFill="1" applyBorder="1" applyAlignment="1">
      <alignment horizontal="left"/>
    </xf>
    <xf numFmtId="0" fontId="17" fillId="0" borderId="0" xfId="0" applyFont="1" applyBorder="1" applyAlignment="1">
      <alignment horizontal="left" vertical="center" wrapText="1"/>
    </xf>
    <xf numFmtId="0" fontId="29" fillId="12" borderId="11" xfId="0" applyFont="1" applyFill="1" applyBorder="1" applyAlignment="1">
      <alignment horizontal="center" vertical="center"/>
    </xf>
    <xf numFmtId="164" fontId="30" fillId="12" borderId="11" xfId="0" applyNumberFormat="1" applyFont="1" applyFill="1" applyBorder="1" applyAlignment="1">
      <alignment horizontal="center" vertical="center"/>
    </xf>
    <xf numFmtId="165" fontId="42" fillId="0" borderId="0" xfId="0" applyNumberFormat="1" applyFont="1" applyAlignment="1">
      <alignment horizontal="center" wrapText="1"/>
    </xf>
    <xf numFmtId="0" fontId="43" fillId="0" borderId="18" xfId="0" applyFont="1" applyBorder="1" applyAlignment="1">
      <alignment horizontal="center"/>
    </xf>
    <xf numFmtId="165" fontId="43" fillId="0" borderId="18" xfId="0" applyNumberFormat="1" applyFont="1" applyBorder="1"/>
    <xf numFmtId="1" fontId="13" fillId="0" borderId="22" xfId="0" applyNumberFormat="1" applyFont="1" applyBorder="1" applyAlignment="1">
      <alignment vertical="center" wrapText="1"/>
    </xf>
    <xf numFmtId="1" fontId="13" fillId="0" borderId="1" xfId="0" applyNumberFormat="1" applyFont="1" applyFill="1" applyBorder="1" applyAlignment="1">
      <alignment vertical="center" wrapText="1"/>
    </xf>
    <xf numFmtId="1" fontId="13" fillId="0" borderId="23" xfId="0" applyNumberFormat="1" applyFont="1" applyFill="1" applyBorder="1" applyAlignment="1">
      <alignment vertical="center" wrapText="1"/>
    </xf>
    <xf numFmtId="1" fontId="13" fillId="0" borderId="23" xfId="0" applyNumberFormat="1" applyFont="1" applyBorder="1" applyAlignment="1">
      <alignment horizontal="center" vertical="center" wrapText="1"/>
    </xf>
    <xf numFmtId="0" fontId="19" fillId="0" borderId="17" xfId="0" applyFont="1" applyBorder="1" applyAlignment="1">
      <alignment horizontal="center" vertical="center" wrapText="1"/>
    </xf>
    <xf numFmtId="0" fontId="26" fillId="0" borderId="11" xfId="0" applyFont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center"/>
    </xf>
    <xf numFmtId="1" fontId="13" fillId="0" borderId="23" xfId="0" applyNumberFormat="1" applyFont="1" applyFill="1" applyBorder="1" applyAlignment="1">
      <alignment horizontal="center" vertical="center" wrapText="1"/>
    </xf>
    <xf numFmtId="44" fontId="6" fillId="0" borderId="55" xfId="1" applyFont="1" applyFill="1" applyBorder="1" applyAlignment="1">
      <alignment horizontal="center" vertical="center"/>
    </xf>
    <xf numFmtId="0" fontId="11" fillId="0" borderId="18" xfId="0" applyFont="1" applyFill="1" applyBorder="1" applyAlignment="1">
      <alignment horizontal="center" vertical="center" wrapText="1"/>
    </xf>
    <xf numFmtId="44" fontId="11" fillId="0" borderId="18" xfId="1" applyFont="1" applyFill="1" applyBorder="1" applyAlignment="1">
      <alignment horizontal="center"/>
    </xf>
    <xf numFmtId="0" fontId="11" fillId="0" borderId="11" xfId="0" applyFont="1" applyFill="1" applyBorder="1" applyAlignment="1">
      <alignment horizontal="center" vertical="center" wrapText="1"/>
    </xf>
    <xf numFmtId="44" fontId="11" fillId="0" borderId="11" xfId="1" applyFont="1" applyFill="1" applyBorder="1" applyAlignment="1">
      <alignment horizontal="center"/>
    </xf>
    <xf numFmtId="0" fontId="11" fillId="0" borderId="56" xfId="0" applyFont="1" applyBorder="1" applyAlignment="1">
      <alignment horizontal="center"/>
    </xf>
    <xf numFmtId="165" fontId="11" fillId="0" borderId="26" xfId="0" applyNumberFormat="1" applyFont="1" applyBorder="1"/>
    <xf numFmtId="0" fontId="17" fillId="0" borderId="18" xfId="0" applyFont="1" applyFill="1" applyBorder="1" applyAlignment="1">
      <alignment horizontal="left"/>
    </xf>
    <xf numFmtId="4" fontId="2" fillId="0" borderId="19" xfId="0" applyNumberFormat="1" applyFont="1" applyBorder="1" applyAlignment="1">
      <alignment horizontal="right"/>
    </xf>
    <xf numFmtId="164" fontId="14" fillId="0" borderId="22" xfId="0" applyNumberFormat="1" applyFont="1" applyBorder="1" applyAlignment="1">
      <alignment vertical="center"/>
    </xf>
    <xf numFmtId="164" fontId="14" fillId="0" borderId="11" xfId="0" applyNumberFormat="1" applyFont="1" applyBorder="1" applyAlignment="1">
      <alignment vertical="center"/>
    </xf>
    <xf numFmtId="0" fontId="22" fillId="0" borderId="1" xfId="0" applyFont="1" applyBorder="1" applyAlignment="1">
      <alignment vertical="center" wrapText="1"/>
    </xf>
    <xf numFmtId="164" fontId="14" fillId="0" borderId="57" xfId="0" applyNumberFormat="1" applyFont="1" applyBorder="1" applyAlignment="1">
      <alignment horizontal="center" vertical="center"/>
    </xf>
    <xf numFmtId="164" fontId="30" fillId="12" borderId="17" xfId="0" applyNumberFormat="1" applyFont="1" applyFill="1" applyBorder="1" applyAlignment="1">
      <alignment horizontal="center" vertical="center"/>
    </xf>
    <xf numFmtId="0" fontId="30" fillId="12" borderId="17" xfId="0" applyFont="1" applyFill="1" applyBorder="1" applyAlignment="1">
      <alignment horizontal="center" vertical="center"/>
    </xf>
    <xf numFmtId="0" fontId="22" fillId="0" borderId="21" xfId="0" applyFont="1" applyFill="1" applyBorder="1" applyAlignment="1">
      <alignment horizontal="left"/>
    </xf>
    <xf numFmtId="0" fontId="26" fillId="0" borderId="17" xfId="0" applyFont="1" applyBorder="1" applyAlignment="1">
      <alignment horizontal="center" vertical="center" wrapText="1"/>
    </xf>
    <xf numFmtId="164" fontId="14" fillId="0" borderId="0" xfId="0" applyNumberFormat="1" applyFont="1" applyBorder="1" applyAlignment="1">
      <alignment vertical="center"/>
    </xf>
    <xf numFmtId="1" fontId="13" fillId="0" borderId="0" xfId="0" applyNumberFormat="1" applyFont="1" applyBorder="1" applyAlignment="1">
      <alignment horizontal="center" vertical="center" wrapText="1"/>
    </xf>
    <xf numFmtId="0" fontId="29" fillId="0" borderId="17" xfId="0" applyFont="1" applyFill="1" applyBorder="1" applyAlignment="1">
      <alignment horizontal="center" vertical="center"/>
    </xf>
    <xf numFmtId="164" fontId="30" fillId="0" borderId="17" xfId="0" applyNumberFormat="1" applyFont="1" applyFill="1" applyBorder="1" applyAlignment="1">
      <alignment horizontal="center" vertical="center"/>
    </xf>
    <xf numFmtId="1" fontId="18" fillId="12" borderId="1" xfId="0" applyNumberFormat="1" applyFont="1" applyFill="1" applyBorder="1" applyAlignment="1">
      <alignment horizontal="center" vertical="center" wrapText="1"/>
    </xf>
    <xf numFmtId="0" fontId="22" fillId="0" borderId="18" xfId="0" applyFont="1" applyBorder="1" applyAlignment="1">
      <alignment vertical="center" wrapText="1"/>
    </xf>
    <xf numFmtId="0" fontId="2" fillId="0" borderId="18" xfId="0" applyFont="1" applyBorder="1" applyAlignment="1">
      <alignment vertical="center"/>
    </xf>
    <xf numFmtId="0" fontId="2" fillId="0" borderId="18" xfId="0" applyFont="1" applyBorder="1" applyAlignment="1">
      <alignment horizontal="left"/>
    </xf>
    <xf numFmtId="0" fontId="2" fillId="0" borderId="21" xfId="0" applyFont="1" applyFill="1" applyBorder="1" applyAlignment="1">
      <alignment horizontal="left"/>
    </xf>
    <xf numFmtId="0" fontId="22" fillId="0" borderId="18" xfId="0" applyFont="1" applyBorder="1" applyAlignment="1">
      <alignment horizontal="left" wrapText="1"/>
    </xf>
    <xf numFmtId="0" fontId="17" fillId="0" borderId="19" xfId="0" applyFont="1" applyBorder="1" applyAlignment="1">
      <alignment horizontal="left"/>
    </xf>
    <xf numFmtId="0" fontId="27" fillId="0" borderId="21" xfId="0" applyFont="1" applyBorder="1" applyAlignment="1">
      <alignment horizontal="center" vertical="center" wrapText="1"/>
    </xf>
    <xf numFmtId="0" fontId="27" fillId="0" borderId="22" xfId="0" applyFont="1" applyBorder="1" applyAlignment="1">
      <alignment horizontal="center" vertical="center" wrapText="1"/>
    </xf>
    <xf numFmtId="0" fontId="27" fillId="0" borderId="11" xfId="0" applyFont="1" applyBorder="1" applyAlignment="1">
      <alignment horizontal="center" vertical="center" wrapText="1"/>
    </xf>
    <xf numFmtId="0" fontId="2" fillId="0" borderId="19" xfId="0" applyFont="1" applyBorder="1" applyAlignment="1">
      <alignment vertical="center"/>
    </xf>
    <xf numFmtId="0" fontId="2" fillId="0" borderId="19" xfId="0" applyFont="1" applyBorder="1" applyAlignment="1">
      <alignment horizontal="left"/>
    </xf>
    <xf numFmtId="0" fontId="19" fillId="0" borderId="0" xfId="0" applyFont="1" applyFill="1" applyBorder="1" applyAlignment="1">
      <alignment horizontal="center" vertical="center" wrapText="1"/>
    </xf>
    <xf numFmtId="164" fontId="30" fillId="12" borderId="0" xfId="0" applyNumberFormat="1" applyFont="1" applyFill="1" applyBorder="1" applyAlignment="1">
      <alignment horizontal="center" vertical="center"/>
    </xf>
    <xf numFmtId="0" fontId="30" fillId="12" borderId="0" xfId="0" applyFont="1" applyFill="1" applyBorder="1" applyAlignment="1">
      <alignment horizontal="center" vertical="center"/>
    </xf>
    <xf numFmtId="0" fontId="29" fillId="12" borderId="11" xfId="0" applyFont="1" applyFill="1" applyBorder="1" applyAlignment="1">
      <alignment horizontal="center" vertical="center"/>
    </xf>
    <xf numFmtId="164" fontId="30" fillId="12" borderId="11" xfId="0" applyNumberFormat="1" applyFont="1" applyFill="1" applyBorder="1" applyAlignment="1">
      <alignment horizontal="center" vertical="center"/>
    </xf>
    <xf numFmtId="0" fontId="27" fillId="0" borderId="22" xfId="0" applyFont="1" applyBorder="1" applyAlignment="1">
      <alignment vertical="center" wrapText="1"/>
    </xf>
    <xf numFmtId="0" fontId="17" fillId="0" borderId="11" xfId="0" applyFont="1" applyBorder="1" applyAlignment="1">
      <alignment horizontal="left" vertical="center"/>
    </xf>
    <xf numFmtId="0" fontId="17" fillId="0" borderId="0" xfId="0" applyFont="1" applyBorder="1" applyAlignment="1">
      <alignment horizontal="left" vertical="center"/>
    </xf>
    <xf numFmtId="164" fontId="14" fillId="0" borderId="12" xfId="0" applyNumberFormat="1" applyFont="1" applyBorder="1" applyAlignment="1">
      <alignment horizontal="center" vertical="center"/>
    </xf>
    <xf numFmtId="0" fontId="19" fillId="0" borderId="0" xfId="0" applyFont="1" applyBorder="1" applyAlignment="1">
      <alignment horizontal="center" vertical="center" wrapText="1"/>
    </xf>
    <xf numFmtId="0" fontId="29" fillId="12" borderId="17" xfId="0" applyFont="1" applyFill="1" applyBorder="1" applyAlignment="1">
      <alignment horizontal="center" vertical="center"/>
    </xf>
    <xf numFmtId="0" fontId="29" fillId="12" borderId="18" xfId="0" applyFont="1" applyFill="1" applyBorder="1" applyAlignment="1">
      <alignment vertical="center"/>
    </xf>
    <xf numFmtId="164" fontId="30" fillId="12" borderId="18" xfId="0" applyNumberFormat="1" applyFont="1" applyFill="1" applyBorder="1" applyAlignment="1">
      <alignment vertical="center"/>
    </xf>
    <xf numFmtId="164" fontId="14" fillId="0" borderId="63" xfId="0" applyNumberFormat="1" applyFont="1" applyBorder="1" applyAlignment="1">
      <alignment vertical="center"/>
    </xf>
    <xf numFmtId="165" fontId="6" fillId="6" borderId="18" xfId="0" applyNumberFormat="1" applyFont="1" applyFill="1" applyBorder="1" applyAlignment="1">
      <alignment horizontal="center"/>
    </xf>
    <xf numFmtId="44" fontId="44" fillId="0" borderId="18" xfId="1" applyFont="1" applyFill="1" applyBorder="1"/>
    <xf numFmtId="166" fontId="25" fillId="0" borderId="18" xfId="0" applyNumberFormat="1" applyFont="1" applyFill="1" applyBorder="1" applyAlignment="1">
      <alignment horizontal="center"/>
    </xf>
    <xf numFmtId="0" fontId="22" fillId="0" borderId="18" xfId="0" applyFont="1" applyFill="1" applyBorder="1" applyAlignment="1">
      <alignment horizontal="center"/>
    </xf>
    <xf numFmtId="0" fontId="22" fillId="0" borderId="18" xfId="0" applyFont="1" applyFill="1" applyBorder="1" applyAlignment="1">
      <alignment horizontal="center" wrapText="1"/>
    </xf>
    <xf numFmtId="44" fontId="14" fillId="0" borderId="66" xfId="1" applyFont="1" applyFill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left"/>
    </xf>
    <xf numFmtId="0" fontId="21" fillId="0" borderId="11" xfId="0" applyFont="1" applyBorder="1" applyAlignment="1">
      <alignment horizontal="center" vertical="center"/>
    </xf>
    <xf numFmtId="164" fontId="6" fillId="0" borderId="11" xfId="0" applyNumberFormat="1" applyFont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 wrapText="1"/>
    </xf>
    <xf numFmtId="0" fontId="17" fillId="0" borderId="18" xfId="0" applyFont="1" applyFill="1" applyBorder="1" applyAlignment="1">
      <alignment horizontal="center" wrapText="1"/>
    </xf>
    <xf numFmtId="0" fontId="17" fillId="0" borderId="18" xfId="0" applyFont="1" applyFill="1" applyBorder="1" applyAlignment="1">
      <alignment horizontal="center"/>
    </xf>
    <xf numFmtId="0" fontId="17" fillId="0" borderId="18" xfId="0" applyFont="1" applyFill="1" applyBorder="1" applyAlignment="1">
      <alignment horizontal="center" vertical="center" wrapText="1"/>
    </xf>
    <xf numFmtId="0" fontId="17" fillId="0" borderId="22" xfId="0" applyFont="1" applyBorder="1" applyAlignment="1">
      <alignment vertical="center" wrapText="1"/>
    </xf>
    <xf numFmtId="0" fontId="17" fillId="0" borderId="11" xfId="0" applyFont="1" applyBorder="1" applyAlignment="1">
      <alignment vertical="center" wrapText="1"/>
    </xf>
    <xf numFmtId="44" fontId="19" fillId="14" borderId="18" xfId="1" applyFont="1" applyFill="1" applyBorder="1"/>
    <xf numFmtId="166" fontId="19" fillId="14" borderId="18" xfId="0" applyNumberFormat="1" applyFont="1" applyFill="1" applyBorder="1" applyAlignment="1">
      <alignment horizontal="center"/>
    </xf>
    <xf numFmtId="44" fontId="44" fillId="14" borderId="18" xfId="1" applyFont="1" applyFill="1" applyBorder="1"/>
    <xf numFmtId="166" fontId="25" fillId="14" borderId="18" xfId="0" applyNumberFormat="1" applyFont="1" applyFill="1" applyBorder="1" applyAlignment="1">
      <alignment horizontal="center"/>
    </xf>
    <xf numFmtId="0" fontId="45" fillId="0" borderId="18" xfId="0" applyFont="1" applyBorder="1" applyAlignment="1">
      <alignment horizontal="center" vertical="center" wrapText="1"/>
    </xf>
    <xf numFmtId="165" fontId="6" fillId="6" borderId="11" xfId="0" applyNumberFormat="1" applyFont="1" applyFill="1" applyBorder="1" applyAlignment="1">
      <alignment horizontal="center"/>
    </xf>
    <xf numFmtId="1" fontId="23" fillId="6" borderId="18" xfId="0" applyNumberFormat="1" applyFont="1" applyFill="1" applyBorder="1" applyAlignment="1">
      <alignment horizontal="center" vertical="center" wrapText="1"/>
    </xf>
    <xf numFmtId="44" fontId="19" fillId="0" borderId="18" xfId="1" applyFont="1" applyFill="1" applyBorder="1"/>
    <xf numFmtId="166" fontId="19" fillId="0" borderId="18" xfId="0" applyNumberFormat="1" applyFont="1" applyFill="1" applyBorder="1" applyAlignment="1">
      <alignment horizontal="center"/>
    </xf>
    <xf numFmtId="164" fontId="6" fillId="0" borderId="19" xfId="0" applyNumberFormat="1" applyFont="1" applyBorder="1" applyAlignment="1">
      <alignment horizontal="center" vertical="center"/>
    </xf>
    <xf numFmtId="164" fontId="6" fillId="0" borderId="19" xfId="0" applyNumberFormat="1" applyFont="1" applyFill="1" applyBorder="1" applyAlignment="1">
      <alignment horizontal="center" vertical="center"/>
    </xf>
    <xf numFmtId="164" fontId="2" fillId="0" borderId="19" xfId="0" applyNumberFormat="1" applyFont="1" applyFill="1" applyBorder="1" applyAlignment="1">
      <alignment horizontal="center" vertical="center"/>
    </xf>
    <xf numFmtId="44" fontId="6" fillId="0" borderId="21" xfId="1" applyFont="1" applyFill="1" applyBorder="1" applyAlignment="1">
      <alignment horizontal="center" vertical="center" wrapText="1"/>
    </xf>
    <xf numFmtId="44" fontId="25" fillId="0" borderId="21" xfId="1" applyFont="1" applyFill="1" applyBorder="1" applyAlignment="1">
      <alignment horizontal="center" vertical="center" wrapText="1"/>
    </xf>
    <xf numFmtId="44" fontId="7" fillId="0" borderId="21" xfId="1" applyFont="1" applyFill="1" applyBorder="1" applyAlignment="1">
      <alignment horizontal="center" vertical="center" wrapText="1"/>
    </xf>
    <xf numFmtId="44" fontId="6" fillId="0" borderId="11" xfId="1" applyFont="1" applyFill="1" applyBorder="1"/>
    <xf numFmtId="166" fontId="7" fillId="0" borderId="11" xfId="0" applyNumberFormat="1" applyFont="1" applyBorder="1" applyAlignment="1">
      <alignment horizontal="center"/>
    </xf>
    <xf numFmtId="44" fontId="6" fillId="0" borderId="69" xfId="1" applyFont="1" applyFill="1" applyBorder="1"/>
    <xf numFmtId="166" fontId="7" fillId="0" borderId="70" xfId="0" applyNumberFormat="1" applyFont="1" applyBorder="1" applyAlignment="1">
      <alignment horizontal="center"/>
    </xf>
    <xf numFmtId="44" fontId="19" fillId="0" borderId="69" xfId="1" applyFont="1" applyFill="1" applyBorder="1"/>
    <xf numFmtId="166" fontId="19" fillId="0" borderId="70" xfId="0" applyNumberFormat="1" applyFont="1" applyFill="1" applyBorder="1" applyAlignment="1">
      <alignment horizontal="center"/>
    </xf>
    <xf numFmtId="44" fontId="44" fillId="0" borderId="69" xfId="1" applyFont="1" applyFill="1" applyBorder="1"/>
    <xf numFmtId="166" fontId="25" fillId="0" borderId="70" xfId="0" applyNumberFormat="1" applyFont="1" applyFill="1" applyBorder="1" applyAlignment="1">
      <alignment horizontal="center"/>
    </xf>
    <xf numFmtId="166" fontId="7" fillId="0" borderId="70" xfId="0" applyNumberFormat="1" applyFont="1" applyFill="1" applyBorder="1" applyAlignment="1">
      <alignment horizontal="center"/>
    </xf>
    <xf numFmtId="44" fontId="6" fillId="0" borderId="71" xfId="1" applyFont="1" applyFill="1" applyBorder="1"/>
    <xf numFmtId="166" fontId="7" fillId="0" borderId="72" xfId="0" applyNumberFormat="1" applyFont="1" applyBorder="1" applyAlignment="1">
      <alignment horizontal="center"/>
    </xf>
    <xf numFmtId="0" fontId="8" fillId="4" borderId="0" xfId="0" applyFont="1" applyFill="1" applyAlignment="1">
      <alignment horizontal="center" wrapText="1"/>
    </xf>
    <xf numFmtId="44" fontId="46" fillId="14" borderId="67" xfId="1" applyFont="1" applyFill="1" applyBorder="1"/>
    <xf numFmtId="166" fontId="19" fillId="14" borderId="68" xfId="0" applyNumberFormat="1" applyFont="1" applyFill="1" applyBorder="1" applyAlignment="1">
      <alignment horizontal="center"/>
    </xf>
    <xf numFmtId="44" fontId="46" fillId="14" borderId="69" xfId="1" applyFont="1" applyFill="1" applyBorder="1"/>
    <xf numFmtId="166" fontId="19" fillId="14" borderId="70" xfId="0" applyNumberFormat="1" applyFont="1" applyFill="1" applyBorder="1" applyAlignment="1">
      <alignment horizontal="center"/>
    </xf>
    <xf numFmtId="44" fontId="19" fillId="14" borderId="69" xfId="1" applyFont="1" applyFill="1" applyBorder="1"/>
    <xf numFmtId="164" fontId="7" fillId="0" borderId="1" xfId="0" applyNumberFormat="1" applyFont="1" applyBorder="1" applyAlignment="1">
      <alignment horizontal="center" vertical="center" wrapText="1"/>
    </xf>
    <xf numFmtId="0" fontId="14" fillId="0" borderId="8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7" fillId="0" borderId="22" xfId="0" applyFont="1" applyFill="1" applyBorder="1" applyAlignment="1"/>
    <xf numFmtId="0" fontId="17" fillId="0" borderId="11" xfId="0" applyFont="1" applyFill="1" applyBorder="1" applyAlignment="1"/>
    <xf numFmtId="0" fontId="21" fillId="0" borderId="18" xfId="0" applyFont="1" applyFill="1" applyBorder="1" applyAlignment="1">
      <alignment vertical="center"/>
    </xf>
    <xf numFmtId="164" fontId="6" fillId="0" borderId="18" xfId="0" applyNumberFormat="1" applyFont="1" applyFill="1" applyBorder="1" applyAlignment="1">
      <alignment vertical="center"/>
    </xf>
    <xf numFmtId="0" fontId="21" fillId="0" borderId="18" xfId="0" applyFont="1" applyFill="1" applyBorder="1" applyAlignment="1">
      <alignment horizontal="center" vertical="center"/>
    </xf>
    <xf numFmtId="0" fontId="21" fillId="0" borderId="18" xfId="0" applyFont="1" applyBorder="1" applyAlignment="1">
      <alignment vertical="center"/>
    </xf>
    <xf numFmtId="164" fontId="6" fillId="0" borderId="18" xfId="0" applyNumberFormat="1" applyFont="1" applyBorder="1" applyAlignment="1">
      <alignment vertical="center"/>
    </xf>
    <xf numFmtId="0" fontId="22" fillId="0" borderId="18" xfId="0" applyFont="1" applyFill="1" applyBorder="1" applyAlignment="1">
      <alignment vertical="center"/>
    </xf>
    <xf numFmtId="1" fontId="14" fillId="0" borderId="23" xfId="0" applyNumberFormat="1" applyFont="1" applyFill="1" applyBorder="1" applyAlignment="1">
      <alignment horizontal="center" vertical="center" wrapText="1"/>
    </xf>
    <xf numFmtId="0" fontId="26" fillId="0" borderId="22" xfId="0" applyFont="1" applyBorder="1" applyAlignment="1">
      <alignment horizontal="center" vertical="center" wrapText="1"/>
    </xf>
    <xf numFmtId="0" fontId="17" fillId="0" borderId="18" xfId="0" applyFont="1" applyFill="1" applyBorder="1" applyAlignment="1"/>
    <xf numFmtId="4" fontId="14" fillId="0" borderId="18" xfId="0" applyNumberFormat="1" applyFont="1" applyBorder="1" applyAlignment="1">
      <alignment horizontal="right" vertical="center"/>
    </xf>
    <xf numFmtId="4" fontId="14" fillId="0" borderId="18" xfId="0" applyNumberFormat="1" applyFont="1" applyFill="1" applyBorder="1" applyAlignment="1">
      <alignment horizontal="right"/>
    </xf>
    <xf numFmtId="4" fontId="14" fillId="0" borderId="18" xfId="0" applyNumberFormat="1" applyFont="1" applyBorder="1" applyAlignment="1">
      <alignment horizontal="right"/>
    </xf>
    <xf numFmtId="4" fontId="14" fillId="0" borderId="5" xfId="0" applyNumberFormat="1" applyFont="1" applyBorder="1" applyAlignment="1">
      <alignment horizontal="right"/>
    </xf>
    <xf numFmtId="4" fontId="14" fillId="0" borderId="16" xfId="0" applyNumberFormat="1" applyFont="1" applyFill="1" applyBorder="1" applyAlignment="1">
      <alignment horizontal="right"/>
    </xf>
    <xf numFmtId="4" fontId="14" fillId="0" borderId="11" xfId="0" applyNumberFormat="1" applyFont="1" applyBorder="1" applyAlignment="1">
      <alignment horizontal="right"/>
    </xf>
    <xf numFmtId="4" fontId="14" fillId="0" borderId="21" xfId="0" applyNumberFormat="1" applyFont="1" applyFill="1" applyBorder="1" applyAlignment="1">
      <alignment horizontal="right"/>
    </xf>
    <xf numFmtId="4" fontId="14" fillId="0" borderId="21" xfId="0" applyNumberFormat="1" applyFont="1" applyBorder="1" applyAlignment="1">
      <alignment horizontal="right"/>
    </xf>
    <xf numFmtId="4" fontId="14" fillId="10" borderId="18" xfId="0" applyNumberFormat="1" applyFont="1" applyFill="1" applyBorder="1" applyAlignment="1">
      <alignment horizontal="right"/>
    </xf>
    <xf numFmtId="1" fontId="14" fillId="0" borderId="1" xfId="0" applyNumberFormat="1" applyFont="1" applyFill="1" applyBorder="1" applyAlignment="1">
      <alignment vertical="center" wrapText="1"/>
    </xf>
    <xf numFmtId="164" fontId="14" fillId="0" borderId="18" xfId="0" applyNumberFormat="1" applyFont="1" applyBorder="1" applyAlignment="1">
      <alignment horizontal="center"/>
    </xf>
    <xf numFmtId="4" fontId="14" fillId="0" borderId="18" xfId="0" applyNumberFormat="1" applyFont="1" applyBorder="1"/>
    <xf numFmtId="164" fontId="14" fillId="0" borderId="11" xfId="0" applyNumberFormat="1" applyFont="1" applyBorder="1" applyAlignment="1">
      <alignment horizontal="center"/>
    </xf>
    <xf numFmtId="1" fontId="47" fillId="0" borderId="18" xfId="0" applyNumberFormat="1" applyFont="1" applyBorder="1" applyAlignment="1">
      <alignment horizontal="center" wrapText="1"/>
    </xf>
    <xf numFmtId="4" fontId="14" fillId="0" borderId="0" xfId="0" applyNumberFormat="1" applyFont="1" applyAlignment="1">
      <alignment horizontal="right"/>
    </xf>
    <xf numFmtId="164" fontId="14" fillId="0" borderId="0" xfId="0" applyNumberFormat="1" applyFont="1" applyAlignment="1">
      <alignment horizontal="center"/>
    </xf>
    <xf numFmtId="1" fontId="47" fillId="0" borderId="0" xfId="0" applyNumberFormat="1" applyFont="1" applyAlignment="1">
      <alignment horizontal="center" wrapText="1"/>
    </xf>
    <xf numFmtId="1" fontId="14" fillId="0" borderId="0" xfId="0" applyNumberFormat="1" applyFont="1" applyAlignment="1">
      <alignment horizontal="center" wrapText="1"/>
    </xf>
    <xf numFmtId="4" fontId="14" fillId="0" borderId="26" xfId="0" applyNumberFormat="1" applyFont="1" applyBorder="1" applyAlignment="1">
      <alignment horizontal="right"/>
    </xf>
    <xf numFmtId="4" fontId="14" fillId="0" borderId="28" xfId="0" applyNumberFormat="1" applyFont="1" applyBorder="1" applyAlignment="1">
      <alignment horizontal="right" vertical="center"/>
    </xf>
    <xf numFmtId="4" fontId="14" fillId="0" borderId="29" xfId="0" applyNumberFormat="1" applyFont="1" applyBorder="1" applyAlignment="1">
      <alignment horizontal="right" vertical="center"/>
    </xf>
    <xf numFmtId="1" fontId="14" fillId="0" borderId="31" xfId="0" applyNumberFormat="1" applyFont="1" applyBorder="1" applyAlignment="1">
      <alignment horizontal="center" wrapText="1"/>
    </xf>
    <xf numFmtId="2" fontId="23" fillId="0" borderId="33" xfId="0" applyNumberFormat="1" applyFont="1" applyBorder="1" applyAlignment="1">
      <alignment horizontal="right"/>
    </xf>
    <xf numFmtId="4" fontId="23" fillId="0" borderId="0" xfId="0" applyNumberFormat="1" applyFont="1" applyAlignment="1">
      <alignment horizontal="right"/>
    </xf>
    <xf numFmtId="2" fontId="48" fillId="9" borderId="39" xfId="0" applyNumberFormat="1" applyFont="1" applyFill="1" applyBorder="1" applyAlignment="1">
      <alignment horizontal="right" vertical="center"/>
    </xf>
    <xf numFmtId="2" fontId="48" fillId="9" borderId="42" xfId="0" applyNumberFormat="1" applyFont="1" applyFill="1" applyBorder="1" applyAlignment="1">
      <alignment horizontal="right" vertical="center"/>
    </xf>
    <xf numFmtId="165" fontId="14" fillId="0" borderId="0" xfId="0" applyNumberFormat="1" applyFont="1" applyAlignment="1">
      <alignment horizontal="right"/>
    </xf>
    <xf numFmtId="0" fontId="41" fillId="0" borderId="0" xfId="0" applyFont="1" applyAlignment="1">
      <alignment horizontal="right"/>
    </xf>
    <xf numFmtId="0" fontId="41" fillId="0" borderId="0" xfId="0" applyFont="1"/>
    <xf numFmtId="0" fontId="41" fillId="0" borderId="0" xfId="0" applyFont="1" applyAlignment="1">
      <alignment horizontal="center"/>
    </xf>
    <xf numFmtId="4" fontId="41" fillId="0" borderId="0" xfId="0" applyNumberFormat="1" applyFont="1" applyAlignment="1">
      <alignment horizontal="right"/>
    </xf>
    <xf numFmtId="0" fontId="21" fillId="0" borderId="22" xfId="0" applyFont="1" applyBorder="1" applyAlignment="1">
      <alignment vertical="center"/>
    </xf>
    <xf numFmtId="164" fontId="6" fillId="0" borderId="22" xfId="0" applyNumberFormat="1" applyFont="1" applyBorder="1" applyAlignment="1">
      <alignment vertical="center"/>
    </xf>
    <xf numFmtId="44" fontId="46" fillId="0" borderId="69" xfId="1" applyFont="1" applyFill="1" applyBorder="1"/>
    <xf numFmtId="0" fontId="11" fillId="11" borderId="18" xfId="0" applyFont="1" applyFill="1" applyBorder="1" applyAlignment="1">
      <alignment horizontal="center"/>
    </xf>
    <xf numFmtId="165" fontId="11" fillId="11" borderId="18" xfId="0" applyNumberFormat="1" applyFont="1" applyFill="1" applyBorder="1"/>
    <xf numFmtId="1" fontId="23" fillId="15" borderId="18" xfId="0" applyNumberFormat="1" applyFont="1" applyFill="1" applyBorder="1" applyAlignment="1">
      <alignment horizontal="center" vertical="center" wrapText="1"/>
    </xf>
    <xf numFmtId="0" fontId="29" fillId="15" borderId="18" xfId="0" applyFont="1" applyFill="1" applyBorder="1" applyAlignment="1">
      <alignment horizontal="center" vertical="center"/>
    </xf>
    <xf numFmtId="164" fontId="30" fillId="15" borderId="18" xfId="0" applyNumberFormat="1" applyFont="1" applyFill="1" applyBorder="1" applyAlignment="1">
      <alignment horizontal="center" vertical="center"/>
    </xf>
    <xf numFmtId="0" fontId="29" fillId="15" borderId="0" xfId="0" applyFont="1" applyFill="1" applyBorder="1" applyAlignment="1">
      <alignment horizontal="center" vertical="center"/>
    </xf>
    <xf numFmtId="164" fontId="30" fillId="15" borderId="0" xfId="0" applyNumberFormat="1" applyFont="1" applyFill="1" applyBorder="1" applyAlignment="1">
      <alignment horizontal="center" vertical="center"/>
    </xf>
    <xf numFmtId="44" fontId="19" fillId="0" borderId="14" xfId="1" applyFont="1" applyFill="1" applyBorder="1" applyAlignment="1">
      <alignment horizontal="center" vertical="center" wrapText="1"/>
    </xf>
    <xf numFmtId="44" fontId="19" fillId="0" borderId="15" xfId="1" applyFont="1" applyFill="1" applyBorder="1" applyAlignment="1">
      <alignment horizontal="center" vertical="center" wrapText="1"/>
    </xf>
    <xf numFmtId="44" fontId="19" fillId="0" borderId="66" xfId="1" applyFont="1" applyFill="1" applyBorder="1" applyAlignment="1">
      <alignment horizontal="center" vertical="center" wrapText="1"/>
    </xf>
    <xf numFmtId="0" fontId="22" fillId="15" borderId="18" xfId="0" applyFont="1" applyFill="1" applyBorder="1" applyAlignment="1">
      <alignment horizontal="center" vertical="center" wrapText="1"/>
    </xf>
    <xf numFmtId="1" fontId="13" fillId="0" borderId="17" xfId="0" applyNumberFormat="1" applyFont="1" applyBorder="1" applyAlignment="1">
      <alignment horizontal="center" vertical="center" wrapText="1"/>
    </xf>
    <xf numFmtId="0" fontId="19" fillId="0" borderId="22" xfId="0" applyFont="1" applyBorder="1" applyAlignment="1">
      <alignment horizontal="center" vertical="center" wrapText="1"/>
    </xf>
    <xf numFmtId="1" fontId="13" fillId="0" borderId="22" xfId="0" applyNumberFormat="1" applyFont="1" applyBorder="1" applyAlignment="1">
      <alignment horizontal="center" vertical="center" wrapText="1"/>
    </xf>
    <xf numFmtId="0" fontId="21" fillId="0" borderId="22" xfId="0" applyFont="1" applyBorder="1" applyAlignment="1">
      <alignment horizontal="center" vertical="center"/>
    </xf>
    <xf numFmtId="164" fontId="6" fillId="0" borderId="22" xfId="0" applyNumberFormat="1" applyFont="1" applyBorder="1" applyAlignment="1">
      <alignment horizontal="center" vertical="center"/>
    </xf>
    <xf numFmtId="1" fontId="14" fillId="0" borderId="23" xfId="0" applyNumberFormat="1" applyFont="1" applyFill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left"/>
    </xf>
    <xf numFmtId="0" fontId="19" fillId="0" borderId="11" xfId="0" applyFont="1" applyBorder="1" applyAlignment="1">
      <alignment horizontal="center" vertical="center" wrapText="1"/>
    </xf>
    <xf numFmtId="0" fontId="21" fillId="0" borderId="11" xfId="0" applyFont="1" applyBorder="1" applyAlignment="1">
      <alignment horizontal="center" vertical="center"/>
    </xf>
    <xf numFmtId="164" fontId="6" fillId="0" borderId="11" xfId="0" applyNumberFormat="1" applyFont="1" applyBorder="1" applyAlignment="1">
      <alignment horizontal="center" vertical="center"/>
    </xf>
    <xf numFmtId="1" fontId="14" fillId="0" borderId="23" xfId="0" applyNumberFormat="1" applyFont="1" applyBorder="1" applyAlignment="1">
      <alignment horizontal="center" vertical="center" wrapText="1"/>
    </xf>
    <xf numFmtId="1" fontId="14" fillId="0" borderId="22" xfId="0" applyNumberFormat="1" applyFont="1" applyBorder="1" applyAlignment="1">
      <alignment horizontal="center" vertical="center" wrapText="1"/>
    </xf>
    <xf numFmtId="1" fontId="14" fillId="0" borderId="11" xfId="0" applyNumberFormat="1" applyFont="1" applyBorder="1" applyAlignment="1">
      <alignment horizontal="center" vertical="center" wrapText="1"/>
    </xf>
    <xf numFmtId="164" fontId="30" fillId="12" borderId="22" xfId="0" applyNumberFormat="1" applyFont="1" applyFill="1" applyBorder="1" applyAlignment="1">
      <alignment horizontal="center" vertical="center"/>
    </xf>
    <xf numFmtId="1" fontId="14" fillId="0" borderId="23" xfId="0" applyNumberFormat="1" applyFont="1" applyFill="1" applyBorder="1" applyAlignment="1">
      <alignment horizontal="center" vertical="center" wrapText="1"/>
    </xf>
    <xf numFmtId="1" fontId="13" fillId="0" borderId="22" xfId="0" applyNumberFormat="1" applyFont="1" applyBorder="1" applyAlignment="1">
      <alignment horizontal="center" vertical="center" wrapText="1"/>
    </xf>
    <xf numFmtId="0" fontId="29" fillId="12" borderId="22" xfId="0" applyFont="1" applyFill="1" applyBorder="1" applyAlignment="1">
      <alignment horizontal="center" vertical="center"/>
    </xf>
    <xf numFmtId="0" fontId="26" fillId="0" borderId="22" xfId="0" applyFont="1" applyBorder="1" applyAlignment="1">
      <alignment horizontal="center" vertical="center" wrapText="1"/>
    </xf>
    <xf numFmtId="1" fontId="13" fillId="0" borderId="1" xfId="0" applyNumberFormat="1" applyFont="1" applyFill="1" applyBorder="1" applyAlignment="1">
      <alignment horizontal="center" vertical="center" wrapText="1"/>
    </xf>
    <xf numFmtId="1" fontId="13" fillId="0" borderId="23" xfId="0" applyNumberFormat="1" applyFont="1" applyFill="1" applyBorder="1" applyAlignment="1">
      <alignment horizontal="center" vertical="center" wrapText="1"/>
    </xf>
    <xf numFmtId="1" fontId="14" fillId="0" borderId="23" xfId="0" applyNumberFormat="1" applyFont="1" applyBorder="1" applyAlignment="1">
      <alignment horizontal="center" vertical="center" wrapText="1"/>
    </xf>
    <xf numFmtId="1" fontId="14" fillId="0" borderId="11" xfId="0" applyNumberFormat="1" applyFont="1" applyBorder="1" applyAlignment="1">
      <alignment horizontal="center" vertical="center" wrapText="1"/>
    </xf>
    <xf numFmtId="165" fontId="6" fillId="0" borderId="18" xfId="0" applyNumberFormat="1" applyFont="1" applyFill="1" applyBorder="1" applyAlignment="1">
      <alignment horizontal="center"/>
    </xf>
    <xf numFmtId="44" fontId="46" fillId="0" borderId="67" xfId="1" applyFont="1" applyFill="1" applyBorder="1"/>
    <xf numFmtId="166" fontId="19" fillId="0" borderId="68" xfId="0" applyNumberFormat="1" applyFont="1" applyFill="1" applyBorder="1" applyAlignment="1">
      <alignment horizontal="center"/>
    </xf>
    <xf numFmtId="0" fontId="2" fillId="0" borderId="18" xfId="0" applyFont="1" applyFill="1" applyBorder="1" applyAlignment="1">
      <alignment horizontal="center" vertical="center"/>
    </xf>
    <xf numFmtId="164" fontId="30" fillId="12" borderId="19" xfId="0" applyNumberFormat="1" applyFont="1" applyFill="1" applyBorder="1" applyAlignment="1">
      <alignment horizontal="center" vertical="center"/>
    </xf>
    <xf numFmtId="0" fontId="26" fillId="0" borderId="18" xfId="0" applyFont="1" applyFill="1" applyBorder="1" applyAlignment="1">
      <alignment horizontal="center" vertical="center" wrapText="1"/>
    </xf>
    <xf numFmtId="44" fontId="7" fillId="16" borderId="1" xfId="1" applyFont="1" applyFill="1" applyBorder="1" applyAlignment="1">
      <alignment horizontal="center"/>
    </xf>
    <xf numFmtId="0" fontId="11" fillId="12" borderId="18" xfId="0" applyFont="1" applyFill="1" applyBorder="1" applyAlignment="1">
      <alignment horizontal="center"/>
    </xf>
    <xf numFmtId="165" fontId="11" fillId="12" borderId="18" xfId="0" applyNumberFormat="1" applyFont="1" applyFill="1" applyBorder="1"/>
    <xf numFmtId="0" fontId="26" fillId="0" borderId="1" xfId="0" applyFont="1" applyFill="1" applyBorder="1" applyAlignment="1">
      <alignment horizontal="center" vertical="center" wrapText="1"/>
    </xf>
    <xf numFmtId="0" fontId="21" fillId="0" borderId="22" xfId="0" applyFont="1" applyFill="1" applyBorder="1" applyAlignment="1">
      <alignment horizontal="center" vertical="center"/>
    </xf>
    <xf numFmtId="164" fontId="6" fillId="0" borderId="22" xfId="0" applyNumberFormat="1" applyFont="1" applyFill="1" applyBorder="1" applyAlignment="1">
      <alignment horizontal="center" vertical="center"/>
    </xf>
    <xf numFmtId="0" fontId="21" fillId="0" borderId="1" xfId="0" applyFont="1" applyFill="1" applyBorder="1" applyAlignment="1">
      <alignment vertical="center"/>
    </xf>
    <xf numFmtId="0" fontId="21" fillId="0" borderId="23" xfId="0" applyFont="1" applyFill="1" applyBorder="1" applyAlignment="1">
      <alignment vertical="center"/>
    </xf>
    <xf numFmtId="164" fontId="6" fillId="0" borderId="1" xfId="0" applyNumberFormat="1" applyFont="1" applyFill="1" applyBorder="1" applyAlignment="1">
      <alignment vertical="center"/>
    </xf>
    <xf numFmtId="164" fontId="6" fillId="0" borderId="23" xfId="0" applyNumberFormat="1" applyFont="1" applyFill="1" applyBorder="1" applyAlignment="1">
      <alignment vertical="center"/>
    </xf>
    <xf numFmtId="0" fontId="17" fillId="0" borderId="22" xfId="0" applyFont="1" applyFill="1" applyBorder="1" applyAlignment="1">
      <alignment wrapText="1"/>
    </xf>
    <xf numFmtId="0" fontId="27" fillId="0" borderId="22" xfId="0" applyFont="1" applyFill="1" applyBorder="1" applyAlignment="1">
      <alignment vertical="center" wrapText="1"/>
    </xf>
    <xf numFmtId="0" fontId="27" fillId="0" borderId="18" xfId="0" applyFont="1" applyFill="1" applyBorder="1" applyAlignment="1">
      <alignment horizontal="center" vertical="center" wrapText="1"/>
    </xf>
    <xf numFmtId="1" fontId="14" fillId="0" borderId="22" xfId="0" applyNumberFormat="1" applyFont="1" applyFill="1" applyBorder="1" applyAlignment="1">
      <alignment horizontal="center" vertical="center" wrapText="1"/>
    </xf>
    <xf numFmtId="0" fontId="17" fillId="0" borderId="17" xfId="0" applyFont="1" applyBorder="1" applyAlignment="1">
      <alignment vertical="center" wrapText="1"/>
    </xf>
    <xf numFmtId="0" fontId="22" fillId="0" borderId="24" xfId="0" applyFont="1" applyFill="1" applyBorder="1" applyAlignment="1">
      <alignment horizontal="left"/>
    </xf>
    <xf numFmtId="0" fontId="27" fillId="0" borderId="21" xfId="0" applyFont="1" applyFill="1" applyBorder="1" applyAlignment="1">
      <alignment horizontal="center" vertical="center" wrapText="1"/>
    </xf>
    <xf numFmtId="0" fontId="27" fillId="0" borderId="17" xfId="0" applyFont="1" applyBorder="1" applyAlignment="1">
      <alignment vertical="center" wrapText="1"/>
    </xf>
    <xf numFmtId="0" fontId="21" fillId="0" borderId="17" xfId="0" applyFont="1" applyBorder="1" applyAlignment="1">
      <alignment vertical="center"/>
    </xf>
    <xf numFmtId="164" fontId="6" fillId="0" borderId="17" xfId="0" applyNumberFormat="1" applyFont="1" applyBorder="1" applyAlignment="1">
      <alignment vertical="center"/>
    </xf>
    <xf numFmtId="0" fontId="13" fillId="0" borderId="0" xfId="0" applyFont="1" applyAlignment="1">
      <alignment horizontal="left" wrapText="1"/>
    </xf>
    <xf numFmtId="4" fontId="6" fillId="6" borderId="16" xfId="0" applyNumberFormat="1" applyFont="1" applyFill="1" applyBorder="1" applyAlignment="1">
      <alignment horizontal="right"/>
    </xf>
    <xf numFmtId="0" fontId="17" fillId="0" borderId="1" xfId="0" applyFont="1" applyBorder="1" applyAlignment="1">
      <alignment horizontal="left" vertical="center" wrapText="1"/>
    </xf>
    <xf numFmtId="0" fontId="17" fillId="0" borderId="23" xfId="0" applyFont="1" applyBorder="1" applyAlignment="1">
      <alignment horizontal="left" vertical="center" wrapText="1"/>
    </xf>
    <xf numFmtId="0" fontId="26" fillId="0" borderId="22" xfId="0" applyFont="1" applyBorder="1" applyAlignment="1">
      <alignment horizontal="center" vertical="center" wrapText="1"/>
    </xf>
    <xf numFmtId="0" fontId="26" fillId="0" borderId="11" xfId="0" applyFont="1" applyBorder="1" applyAlignment="1">
      <alignment horizontal="center" vertical="center" wrapText="1"/>
    </xf>
    <xf numFmtId="1" fontId="13" fillId="0" borderId="17" xfId="0" applyNumberFormat="1" applyFont="1" applyBorder="1" applyAlignment="1">
      <alignment horizontal="center" vertical="center" wrapText="1"/>
    </xf>
    <xf numFmtId="1" fontId="13" fillId="0" borderId="11" xfId="0" applyNumberFormat="1" applyFont="1" applyBorder="1" applyAlignment="1">
      <alignment horizontal="center" vertical="center" wrapText="1"/>
    </xf>
    <xf numFmtId="0" fontId="29" fillId="12" borderId="22" xfId="0" applyFont="1" applyFill="1" applyBorder="1" applyAlignment="1">
      <alignment horizontal="center" vertical="center"/>
    </xf>
    <xf numFmtId="0" fontId="29" fillId="12" borderId="11" xfId="0" applyFont="1" applyFill="1" applyBorder="1" applyAlignment="1">
      <alignment horizontal="center" vertical="center"/>
    </xf>
    <xf numFmtId="164" fontId="30" fillId="12" borderId="22" xfId="0" applyNumberFormat="1" applyFont="1" applyFill="1" applyBorder="1" applyAlignment="1">
      <alignment horizontal="center" vertical="center"/>
    </xf>
    <xf numFmtId="164" fontId="30" fillId="12" borderId="11" xfId="0" applyNumberFormat="1" applyFont="1" applyFill="1" applyBorder="1" applyAlignment="1">
      <alignment horizontal="center" vertical="center"/>
    </xf>
    <xf numFmtId="164" fontId="13" fillId="0" borderId="0" xfId="0" applyNumberFormat="1" applyFont="1" applyAlignment="1">
      <alignment horizontal="center"/>
    </xf>
    <xf numFmtId="164" fontId="13" fillId="0" borderId="27" xfId="0" applyNumberFormat="1" applyFont="1" applyBorder="1" applyAlignment="1">
      <alignment horizontal="center"/>
    </xf>
    <xf numFmtId="0" fontId="21" fillId="0" borderId="1" xfId="0" applyFont="1" applyBorder="1" applyAlignment="1">
      <alignment horizontal="center" vertical="center"/>
    </xf>
    <xf numFmtId="0" fontId="21" fillId="0" borderId="23" xfId="0" applyFont="1" applyBorder="1" applyAlignment="1">
      <alignment horizontal="center" vertical="center"/>
    </xf>
    <xf numFmtId="0" fontId="19" fillId="0" borderId="22" xfId="0" applyFont="1" applyBorder="1" applyAlignment="1">
      <alignment horizontal="center" vertical="center" wrapText="1"/>
    </xf>
    <xf numFmtId="0" fontId="19" fillId="0" borderId="17" xfId="0" applyFont="1" applyBorder="1" applyAlignment="1">
      <alignment horizontal="center" vertical="center" wrapText="1"/>
    </xf>
    <xf numFmtId="1" fontId="13" fillId="0" borderId="22" xfId="0" applyNumberFormat="1" applyFont="1" applyBorder="1" applyAlignment="1">
      <alignment horizontal="center" vertical="center" wrapText="1"/>
    </xf>
    <xf numFmtId="0" fontId="21" fillId="0" borderId="22" xfId="0" applyFont="1" applyBorder="1" applyAlignment="1">
      <alignment horizontal="center" vertical="center"/>
    </xf>
    <xf numFmtId="0" fontId="21" fillId="0" borderId="17" xfId="0" applyFont="1" applyBorder="1" applyAlignment="1">
      <alignment horizontal="center" vertical="center"/>
    </xf>
    <xf numFmtId="164" fontId="6" fillId="0" borderId="22" xfId="0" applyNumberFormat="1" applyFont="1" applyBorder="1" applyAlignment="1">
      <alignment horizontal="center" vertical="center"/>
    </xf>
    <xf numFmtId="164" fontId="6" fillId="0" borderId="17" xfId="0" applyNumberFormat="1" applyFont="1" applyBorder="1" applyAlignment="1">
      <alignment horizontal="center" vertical="center"/>
    </xf>
    <xf numFmtId="44" fontId="6" fillId="13" borderId="50" xfId="1" applyFont="1" applyFill="1" applyBorder="1" applyAlignment="1">
      <alignment horizontal="center"/>
    </xf>
    <xf numFmtId="44" fontId="6" fillId="13" borderId="51" xfId="1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19" fillId="0" borderId="1" xfId="0" applyFont="1" applyFill="1" applyBorder="1" applyAlignment="1">
      <alignment horizontal="center" vertical="center" wrapText="1"/>
    </xf>
    <xf numFmtId="0" fontId="19" fillId="0" borderId="23" xfId="0" applyFont="1" applyFill="1" applyBorder="1" applyAlignment="1">
      <alignment horizontal="center" vertical="center" wrapText="1"/>
    </xf>
    <xf numFmtId="1" fontId="14" fillId="0" borderId="1" xfId="0" applyNumberFormat="1" applyFont="1" applyFill="1" applyBorder="1" applyAlignment="1">
      <alignment horizontal="center" vertical="center" wrapText="1"/>
    </xf>
    <xf numFmtId="1" fontId="14" fillId="0" borderId="23" xfId="0" applyNumberFormat="1" applyFont="1" applyFill="1" applyBorder="1" applyAlignment="1">
      <alignment horizontal="center" vertical="center" wrapText="1"/>
    </xf>
    <xf numFmtId="0" fontId="17" fillId="0" borderId="44" xfId="0" applyFont="1" applyBorder="1" applyAlignment="1">
      <alignment horizontal="left" vertical="center" wrapText="1"/>
    </xf>
    <xf numFmtId="0" fontId="17" fillId="0" borderId="45" xfId="0" applyFont="1" applyBorder="1" applyAlignment="1">
      <alignment horizontal="left" vertical="center" wrapText="1"/>
    </xf>
    <xf numFmtId="0" fontId="19" fillId="0" borderId="1" xfId="0" applyFont="1" applyBorder="1" applyAlignment="1">
      <alignment horizontal="center" vertical="center" wrapText="1"/>
    </xf>
    <xf numFmtId="0" fontId="19" fillId="0" borderId="23" xfId="0" applyFont="1" applyBorder="1" applyAlignment="1">
      <alignment horizontal="center" vertical="center" wrapText="1"/>
    </xf>
    <xf numFmtId="1" fontId="13" fillId="0" borderId="1" xfId="0" applyNumberFormat="1" applyFont="1" applyBorder="1" applyAlignment="1">
      <alignment horizontal="center" vertical="center" wrapText="1"/>
    </xf>
    <xf numFmtId="1" fontId="13" fillId="0" borderId="23" xfId="0" applyNumberFormat="1" applyFont="1" applyBorder="1" applyAlignment="1">
      <alignment horizontal="center" vertical="center" wrapText="1"/>
    </xf>
    <xf numFmtId="164" fontId="6" fillId="0" borderId="1" xfId="0" applyNumberFormat="1" applyFont="1" applyBorder="1" applyAlignment="1">
      <alignment horizontal="center" vertical="center"/>
    </xf>
    <xf numFmtId="164" fontId="6" fillId="0" borderId="23" xfId="0" applyNumberFormat="1" applyFont="1" applyBorder="1" applyAlignment="1">
      <alignment horizontal="center" vertical="center"/>
    </xf>
    <xf numFmtId="0" fontId="17" fillId="0" borderId="22" xfId="0" applyFont="1" applyFill="1" applyBorder="1" applyAlignment="1">
      <alignment horizontal="left"/>
    </xf>
    <xf numFmtId="0" fontId="17" fillId="0" borderId="11" xfId="0" applyFont="1" applyFill="1" applyBorder="1" applyAlignment="1">
      <alignment horizontal="left"/>
    </xf>
    <xf numFmtId="0" fontId="21" fillId="0" borderId="1" xfId="0" applyFont="1" applyFill="1" applyBorder="1" applyAlignment="1">
      <alignment horizontal="center" vertical="center"/>
    </xf>
    <xf numFmtId="0" fontId="21" fillId="0" borderId="23" xfId="0" applyFont="1" applyFill="1" applyBorder="1" applyAlignment="1">
      <alignment horizontal="center" vertical="center"/>
    </xf>
    <xf numFmtId="164" fontId="6" fillId="0" borderId="1" xfId="0" applyNumberFormat="1" applyFont="1" applyFill="1" applyBorder="1" applyAlignment="1">
      <alignment horizontal="center" vertical="center"/>
    </xf>
    <xf numFmtId="164" fontId="6" fillId="0" borderId="23" xfId="0" applyNumberFormat="1" applyFont="1" applyFill="1" applyBorder="1" applyAlignment="1">
      <alignment horizontal="center" vertical="center"/>
    </xf>
    <xf numFmtId="0" fontId="17" fillId="0" borderId="22" xfId="0" applyFont="1" applyBorder="1" applyAlignment="1">
      <alignment horizontal="left" wrapText="1"/>
    </xf>
    <xf numFmtId="0" fontId="17" fillId="0" borderId="17" xfId="0" applyFont="1" applyBorder="1" applyAlignment="1">
      <alignment horizontal="left" wrapText="1"/>
    </xf>
    <xf numFmtId="164" fontId="11" fillId="12" borderId="22" xfId="0" applyNumberFormat="1" applyFont="1" applyFill="1" applyBorder="1" applyAlignment="1">
      <alignment horizontal="center" vertical="center"/>
    </xf>
    <xf numFmtId="164" fontId="11" fillId="12" borderId="11" xfId="0" applyNumberFormat="1" applyFont="1" applyFill="1" applyBorder="1" applyAlignment="1">
      <alignment horizontal="center" vertical="center"/>
    </xf>
    <xf numFmtId="0" fontId="22" fillId="0" borderId="22" xfId="0" applyFont="1" applyBorder="1" applyAlignment="1">
      <alignment horizontal="center" vertical="center"/>
    </xf>
    <xf numFmtId="0" fontId="22" fillId="0" borderId="11" xfId="0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 wrapText="1"/>
    </xf>
    <xf numFmtId="0" fontId="27" fillId="0" borderId="23" xfId="0" applyFont="1" applyBorder="1" applyAlignment="1">
      <alignment horizontal="center" vertical="center" wrapText="1"/>
    </xf>
    <xf numFmtId="1" fontId="23" fillId="12" borderId="22" xfId="0" applyNumberFormat="1" applyFont="1" applyFill="1" applyBorder="1" applyAlignment="1">
      <alignment horizontal="center" vertical="center" wrapText="1"/>
    </xf>
    <xf numFmtId="1" fontId="23" fillId="12" borderId="11" xfId="0" applyNumberFormat="1" applyFont="1" applyFill="1" applyBorder="1" applyAlignment="1">
      <alignment horizontal="center" vertical="center" wrapText="1"/>
    </xf>
    <xf numFmtId="0" fontId="30" fillId="12" borderId="22" xfId="0" applyFont="1" applyFill="1" applyBorder="1" applyAlignment="1">
      <alignment horizontal="center" vertical="center"/>
    </xf>
    <xf numFmtId="0" fontId="30" fillId="12" borderId="11" xfId="0" applyFont="1" applyFill="1" applyBorder="1" applyAlignment="1">
      <alignment horizontal="center" vertical="center"/>
    </xf>
    <xf numFmtId="0" fontId="22" fillId="0" borderId="22" xfId="0" applyFont="1" applyBorder="1" applyAlignment="1">
      <alignment horizontal="center" vertical="center" wrapText="1"/>
    </xf>
    <xf numFmtId="0" fontId="22" fillId="0" borderId="11" xfId="0" applyFont="1" applyBorder="1" applyAlignment="1">
      <alignment horizontal="center" vertical="center" wrapText="1"/>
    </xf>
    <xf numFmtId="0" fontId="22" fillId="0" borderId="58" xfId="0" applyFont="1" applyBorder="1" applyAlignment="1">
      <alignment horizontal="center" vertical="center" wrapText="1"/>
    </xf>
    <xf numFmtId="0" fontId="22" fillId="0" borderId="59" xfId="0" applyFont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 wrapText="1"/>
    </xf>
    <xf numFmtId="164" fontId="14" fillId="0" borderId="1" xfId="0" applyNumberFormat="1" applyFont="1" applyBorder="1" applyAlignment="1">
      <alignment horizontal="center" vertical="center"/>
    </xf>
    <xf numFmtId="164" fontId="14" fillId="0" borderId="23" xfId="0" applyNumberFormat="1" applyFont="1" applyBorder="1" applyAlignment="1">
      <alignment horizontal="center" vertical="center"/>
    </xf>
    <xf numFmtId="1" fontId="13" fillId="0" borderId="60" xfId="0" applyNumberFormat="1" applyFont="1" applyBorder="1" applyAlignment="1">
      <alignment horizontal="center" vertical="center" wrapText="1"/>
    </xf>
    <xf numFmtId="1" fontId="13" fillId="0" borderId="16" xfId="0" applyNumberFormat="1" applyFont="1" applyBorder="1" applyAlignment="1">
      <alignment horizontal="center" vertical="center" wrapText="1"/>
    </xf>
    <xf numFmtId="0" fontId="21" fillId="0" borderId="11" xfId="0" applyFont="1" applyBorder="1" applyAlignment="1">
      <alignment horizontal="center" vertical="center"/>
    </xf>
    <xf numFmtId="164" fontId="6" fillId="0" borderId="11" xfId="0" applyNumberFormat="1" applyFont="1" applyBorder="1" applyAlignment="1">
      <alignment horizontal="center" vertical="center"/>
    </xf>
    <xf numFmtId="164" fontId="30" fillId="12" borderId="65" xfId="0" applyNumberFormat="1" applyFont="1" applyFill="1" applyBorder="1" applyAlignment="1">
      <alignment horizontal="center" vertical="center"/>
    </xf>
    <xf numFmtId="164" fontId="30" fillId="12" borderId="31" xfId="0" applyNumberFormat="1" applyFont="1" applyFill="1" applyBorder="1" applyAlignment="1">
      <alignment horizontal="center" vertical="center"/>
    </xf>
    <xf numFmtId="0" fontId="26" fillId="0" borderId="61" xfId="0" applyFont="1" applyBorder="1" applyAlignment="1">
      <alignment horizontal="center" vertical="center" wrapText="1"/>
    </xf>
    <xf numFmtId="0" fontId="26" fillId="0" borderId="0" xfId="0" applyFont="1" applyBorder="1" applyAlignment="1">
      <alignment horizontal="center" vertical="center" wrapText="1"/>
    </xf>
    <xf numFmtId="1" fontId="14" fillId="0" borderId="1" xfId="0" applyNumberFormat="1" applyFont="1" applyBorder="1" applyAlignment="1">
      <alignment horizontal="center" vertical="center" wrapText="1"/>
    </xf>
    <xf numFmtId="1" fontId="14" fillId="0" borderId="23" xfId="0" applyNumberFormat="1" applyFont="1" applyBorder="1" applyAlignment="1">
      <alignment horizontal="center" vertical="center" wrapText="1"/>
    </xf>
    <xf numFmtId="0" fontId="17" fillId="0" borderId="61" xfId="0" applyFont="1" applyBorder="1" applyAlignment="1">
      <alignment horizontal="left" vertical="center"/>
    </xf>
    <xf numFmtId="0" fontId="17" fillId="0" borderId="62" xfId="0" applyFont="1" applyBorder="1" applyAlignment="1">
      <alignment horizontal="left" vertical="center"/>
    </xf>
    <xf numFmtId="164" fontId="14" fillId="0" borderId="63" xfId="0" applyNumberFormat="1" applyFont="1" applyBorder="1" applyAlignment="1">
      <alignment horizontal="center" vertical="center"/>
    </xf>
    <xf numFmtId="164" fontId="14" fillId="0" borderId="12" xfId="0" applyNumberFormat="1" applyFont="1" applyBorder="1" applyAlignment="1">
      <alignment horizontal="center" vertical="center"/>
    </xf>
    <xf numFmtId="0" fontId="29" fillId="12" borderId="64" xfId="0" applyFont="1" applyFill="1" applyBorder="1" applyAlignment="1">
      <alignment horizontal="center" vertical="center"/>
    </xf>
    <xf numFmtId="0" fontId="29" fillId="12" borderId="25" xfId="0" applyFont="1" applyFill="1" applyBorder="1" applyAlignment="1">
      <alignment horizontal="center" vertical="center"/>
    </xf>
    <xf numFmtId="0" fontId="26" fillId="0" borderId="1" xfId="0" applyFont="1" applyFill="1" applyBorder="1" applyAlignment="1">
      <alignment horizontal="center" vertical="center" wrapText="1"/>
    </xf>
    <xf numFmtId="0" fontId="26" fillId="0" borderId="23" xfId="0" applyFont="1" applyFill="1" applyBorder="1" applyAlignment="1">
      <alignment horizontal="center" vertical="center" wrapText="1"/>
    </xf>
    <xf numFmtId="0" fontId="17" fillId="0" borderId="22" xfId="0" applyFont="1" applyFill="1" applyBorder="1" applyAlignment="1">
      <alignment horizontal="center"/>
    </xf>
    <xf numFmtId="0" fontId="17" fillId="0" borderId="11" xfId="0" applyFont="1" applyFill="1" applyBorder="1" applyAlignment="1">
      <alignment horizontal="center"/>
    </xf>
    <xf numFmtId="1" fontId="13" fillId="0" borderId="1" xfId="0" applyNumberFormat="1" applyFont="1" applyFill="1" applyBorder="1" applyAlignment="1">
      <alignment horizontal="center" vertical="center" wrapText="1"/>
    </xf>
    <xf numFmtId="1" fontId="13" fillId="0" borderId="23" xfId="0" applyNumberFormat="1" applyFont="1" applyFill="1" applyBorder="1" applyAlignment="1">
      <alignment horizontal="center" vertical="center" wrapText="1"/>
    </xf>
    <xf numFmtId="164" fontId="14" fillId="0" borderId="0" xfId="0" applyNumberFormat="1" applyFont="1" applyAlignment="1">
      <alignment horizontal="center"/>
    </xf>
    <xf numFmtId="164" fontId="14" fillId="0" borderId="27" xfId="0" applyNumberFormat="1" applyFont="1" applyBorder="1" applyAlignment="1">
      <alignment horizontal="center"/>
    </xf>
    <xf numFmtId="0" fontId="17" fillId="0" borderId="22" xfId="0" applyFont="1" applyBorder="1" applyAlignment="1">
      <alignment horizontal="center" vertical="center" wrapText="1"/>
    </xf>
    <xf numFmtId="0" fontId="17" fillId="0" borderId="11" xfId="0" applyFont="1" applyBorder="1" applyAlignment="1">
      <alignment horizontal="center" vertical="center" wrapText="1"/>
    </xf>
    <xf numFmtId="1" fontId="14" fillId="0" borderId="22" xfId="0" applyNumberFormat="1" applyFont="1" applyBorder="1" applyAlignment="1">
      <alignment horizontal="center" vertical="center" wrapText="1"/>
    </xf>
    <xf numFmtId="1" fontId="14" fillId="0" borderId="11" xfId="0" applyNumberFormat="1" applyFont="1" applyBorder="1" applyAlignment="1">
      <alignment horizontal="center" vertical="center" wrapText="1"/>
    </xf>
    <xf numFmtId="0" fontId="21" fillId="0" borderId="22" xfId="0" applyFont="1" applyFill="1" applyBorder="1" applyAlignment="1">
      <alignment horizontal="center" vertical="center"/>
    </xf>
    <xf numFmtId="0" fontId="21" fillId="0" borderId="11" xfId="0" applyFont="1" applyFill="1" applyBorder="1" applyAlignment="1">
      <alignment horizontal="center" vertical="center"/>
    </xf>
    <xf numFmtId="164" fontId="6" fillId="0" borderId="22" xfId="0" applyNumberFormat="1" applyFont="1" applyFill="1" applyBorder="1" applyAlignment="1">
      <alignment horizontal="center" vertical="center"/>
    </xf>
    <xf numFmtId="164" fontId="6" fillId="0" borderId="11" xfId="0" applyNumberFormat="1" applyFont="1" applyFill="1" applyBorder="1" applyAlignment="1">
      <alignment horizontal="center" vertical="center"/>
    </xf>
    <xf numFmtId="165" fontId="6" fillId="15" borderId="73" xfId="0" applyNumberFormat="1" applyFont="1" applyFill="1" applyBorder="1" applyAlignment="1">
      <alignment horizontal="center" wrapText="1"/>
    </xf>
    <xf numFmtId="165" fontId="6" fillId="15" borderId="74" xfId="0" applyNumberFormat="1" applyFont="1" applyFill="1" applyBorder="1" applyAlignment="1">
      <alignment horizontal="center" wrapText="1"/>
    </xf>
    <xf numFmtId="0" fontId="17" fillId="0" borderId="1" xfId="0" applyFont="1" applyFill="1" applyBorder="1" applyAlignment="1">
      <alignment horizontal="center" vertical="center" wrapText="1"/>
    </xf>
    <xf numFmtId="0" fontId="17" fillId="0" borderId="2" xfId="0" applyFont="1" applyFill="1" applyBorder="1" applyAlignment="1">
      <alignment horizontal="center" vertical="center" wrapText="1"/>
    </xf>
    <xf numFmtId="0" fontId="17" fillId="0" borderId="23" xfId="0" applyFont="1" applyFill="1" applyBorder="1" applyAlignment="1">
      <alignment horizontal="center" vertical="center" wrapText="1"/>
    </xf>
    <xf numFmtId="0" fontId="27" fillId="0" borderId="1" xfId="0" applyFont="1" applyFill="1" applyBorder="1" applyAlignment="1">
      <alignment horizontal="center" vertical="center" wrapText="1"/>
    </xf>
    <xf numFmtId="0" fontId="27" fillId="0" borderId="2" xfId="0" applyFont="1" applyFill="1" applyBorder="1" applyAlignment="1">
      <alignment horizontal="center" vertical="center" wrapText="1"/>
    </xf>
    <xf numFmtId="0" fontId="27" fillId="0" borderId="23" xfId="0" applyFont="1" applyFill="1" applyBorder="1" applyAlignment="1">
      <alignment horizontal="center" vertical="center" wrapText="1"/>
    </xf>
    <xf numFmtId="1" fontId="14" fillId="0" borderId="2" xfId="0" applyNumberFormat="1" applyFont="1" applyFill="1" applyBorder="1" applyAlignment="1">
      <alignment horizontal="center" vertical="center" wrapText="1"/>
    </xf>
    <xf numFmtId="0" fontId="21" fillId="0" borderId="2" xfId="0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00FF00"/>
      <color rgb="FF00FFCC"/>
      <color rgb="FF800000"/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15D39-6D95-4390-B014-51231B05F761}">
  <sheetPr>
    <tabColor rgb="FFFFC000"/>
  </sheetPr>
  <dimension ref="A1:X269"/>
  <sheetViews>
    <sheetView workbookViewId="0">
      <pane xSplit="7" ySplit="3" topLeftCell="N59" activePane="bottomRight" state="frozen"/>
      <selection pane="topRight" activeCell="H1" sqref="H1"/>
      <selection pane="bottomLeft" activeCell="A4" sqref="A4"/>
      <selection pane="bottomRight" activeCell="E71" sqref="E71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5.140625" style="208" customWidth="1"/>
    <col min="4" max="4" width="11.140625" style="208" customWidth="1"/>
    <col min="5" max="5" width="16.5703125" style="209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5703125" style="256" customWidth="1"/>
    <col min="11" max="11" width="12.42578125" style="9" bestFit="1" customWidth="1"/>
    <col min="12" max="13" width="8.1406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638" t="s">
        <v>22</v>
      </c>
      <c r="B1" s="638"/>
      <c r="C1" s="638"/>
      <c r="D1" s="638"/>
      <c r="E1" s="638"/>
      <c r="F1" s="638"/>
      <c r="G1" s="638"/>
      <c r="H1" s="638"/>
      <c r="I1" s="638"/>
      <c r="J1" s="638"/>
      <c r="K1" s="1"/>
      <c r="L1" s="1"/>
      <c r="M1" s="1"/>
      <c r="N1" s="1"/>
      <c r="O1" s="2">
        <v>1</v>
      </c>
      <c r="Q1" s="3" t="s">
        <v>0</v>
      </c>
      <c r="R1" s="4" t="s">
        <v>1</v>
      </c>
      <c r="S1" s="5"/>
      <c r="T1" s="6"/>
      <c r="U1" s="7" t="s">
        <v>2</v>
      </c>
      <c r="V1" s="8" t="s">
        <v>3</v>
      </c>
      <c r="W1" s="636" t="s">
        <v>99</v>
      </c>
      <c r="X1" s="637"/>
    </row>
    <row r="2" spans="1:24" thickBot="1" x14ac:dyDescent="0.3">
      <c r="A2" s="638"/>
      <c r="B2" s="638"/>
      <c r="C2" s="638"/>
      <c r="D2" s="638"/>
      <c r="E2" s="638"/>
      <c r="F2" s="638"/>
      <c r="G2" s="638"/>
      <c r="H2" s="638"/>
      <c r="I2" s="638"/>
      <c r="J2" s="638"/>
      <c r="Q2" s="10"/>
      <c r="R2" s="11"/>
      <c r="S2" s="12"/>
      <c r="T2" s="13"/>
      <c r="U2" s="14"/>
      <c r="V2" s="15"/>
      <c r="W2" s="386"/>
      <c r="X2" s="387"/>
    </row>
    <row r="3" spans="1:24" ht="33.75" thickTop="1" thickBot="1" x14ac:dyDescent="0.35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 t="s">
        <v>23</v>
      </c>
      <c r="L3" s="26" t="s">
        <v>14</v>
      </c>
      <c r="M3" s="26"/>
      <c r="N3" s="17" t="s">
        <v>15</v>
      </c>
      <c r="O3" s="27" t="s">
        <v>16</v>
      </c>
      <c r="P3" s="28" t="s">
        <v>10</v>
      </c>
      <c r="Q3" s="10"/>
      <c r="R3" s="29"/>
      <c r="S3" s="30" t="s">
        <v>15</v>
      </c>
      <c r="T3" s="381" t="s">
        <v>17</v>
      </c>
      <c r="U3" s="384"/>
      <c r="V3" s="385" t="s">
        <v>15</v>
      </c>
      <c r="W3" s="388" t="s">
        <v>106</v>
      </c>
      <c r="X3" s="389" t="s">
        <v>15</v>
      </c>
    </row>
    <row r="4" spans="1:24" ht="18" thickTop="1" x14ac:dyDescent="0.3">
      <c r="A4" s="60" t="s">
        <v>45</v>
      </c>
      <c r="B4" s="371" t="s">
        <v>101</v>
      </c>
      <c r="C4" s="46" t="s">
        <v>102</v>
      </c>
      <c r="D4" s="47">
        <v>45</v>
      </c>
      <c r="E4" s="47">
        <f t="shared" ref="E4:E5" si="0">F4*D4</f>
        <v>702000</v>
      </c>
      <c r="F4" s="372">
        <v>15600</v>
      </c>
      <c r="G4" s="373">
        <v>44199</v>
      </c>
      <c r="H4" s="354" t="s">
        <v>103</v>
      </c>
      <c r="I4" s="51">
        <f>20060-100.3</f>
        <v>19959.7</v>
      </c>
      <c r="J4" s="35">
        <f t="shared" ref="J4:J5" si="1">I4-F4</f>
        <v>4359.7000000000007</v>
      </c>
      <c r="K4" s="56">
        <v>32</v>
      </c>
      <c r="L4" s="52"/>
      <c r="M4" s="52"/>
      <c r="N4" s="57">
        <f t="shared" ref="N4:N5" si="2">K4*I4</f>
        <v>638710.4</v>
      </c>
      <c r="O4" s="374" t="s">
        <v>35</v>
      </c>
      <c r="P4" s="375">
        <v>44223</v>
      </c>
      <c r="Q4" s="376">
        <v>18379.04</v>
      </c>
      <c r="R4" s="377">
        <v>44223</v>
      </c>
      <c r="S4" s="67"/>
      <c r="T4" s="378"/>
      <c r="U4" s="382" t="s">
        <v>130</v>
      </c>
      <c r="V4" s="383">
        <v>5568</v>
      </c>
      <c r="W4" s="379" t="s">
        <v>100</v>
      </c>
      <c r="X4" s="380">
        <v>3960</v>
      </c>
    </row>
    <row r="5" spans="1:24" ht="17.25" x14ac:dyDescent="0.3">
      <c r="A5" s="45" t="s">
        <v>45</v>
      </c>
      <c r="B5" s="371" t="s">
        <v>25</v>
      </c>
      <c r="C5" s="46" t="s">
        <v>104</v>
      </c>
      <c r="D5" s="47">
        <v>45</v>
      </c>
      <c r="E5" s="47">
        <f t="shared" si="0"/>
        <v>793350</v>
      </c>
      <c r="F5" s="372">
        <v>17630</v>
      </c>
      <c r="G5" s="373">
        <v>44201</v>
      </c>
      <c r="H5" s="354" t="s">
        <v>105</v>
      </c>
      <c r="I5" s="51">
        <v>21960</v>
      </c>
      <c r="J5" s="35">
        <f t="shared" si="1"/>
        <v>4330</v>
      </c>
      <c r="K5" s="56">
        <v>32</v>
      </c>
      <c r="L5" s="52"/>
      <c r="M5" s="52"/>
      <c r="N5" s="57">
        <f t="shared" si="2"/>
        <v>702720</v>
      </c>
      <c r="O5" s="374" t="s">
        <v>35</v>
      </c>
      <c r="P5" s="375">
        <v>44225</v>
      </c>
      <c r="Q5" s="376">
        <v>18379.04</v>
      </c>
      <c r="R5" s="377">
        <v>44225</v>
      </c>
      <c r="S5" s="67"/>
      <c r="T5" s="378"/>
      <c r="U5" s="43" t="s">
        <v>130</v>
      </c>
      <c r="V5" s="44">
        <v>5568</v>
      </c>
      <c r="W5" s="379" t="s">
        <v>100</v>
      </c>
      <c r="X5" s="380">
        <v>3960</v>
      </c>
    </row>
    <row r="6" spans="1:24" ht="18" thickBot="1" x14ac:dyDescent="0.35">
      <c r="A6" s="266" t="s">
        <v>24</v>
      </c>
      <c r="B6" s="267" t="s">
        <v>25</v>
      </c>
      <c r="C6" s="368" t="s">
        <v>72</v>
      </c>
      <c r="D6" s="369">
        <v>45</v>
      </c>
      <c r="E6" s="370">
        <f>D6*F6</f>
        <v>751050</v>
      </c>
      <c r="F6" s="270">
        <v>16690</v>
      </c>
      <c r="G6" s="271">
        <v>44202</v>
      </c>
      <c r="H6" s="353">
        <v>31353</v>
      </c>
      <c r="I6" s="34">
        <v>16690</v>
      </c>
      <c r="J6" s="35">
        <f t="shared" ref="J6:J127" si="3">I6-F6</f>
        <v>0</v>
      </c>
      <c r="K6" s="36">
        <v>43.8</v>
      </c>
      <c r="L6" s="37"/>
      <c r="M6" s="37"/>
      <c r="N6" s="38">
        <f t="shared" ref="N6:N131" si="4">K6*I6</f>
        <v>731022</v>
      </c>
      <c r="O6" s="356" t="s">
        <v>35</v>
      </c>
      <c r="P6" s="357">
        <v>44229</v>
      </c>
      <c r="Q6" s="358"/>
      <c r="R6" s="359"/>
      <c r="S6" s="41"/>
      <c r="T6" s="42"/>
      <c r="U6" s="43" t="s">
        <v>59</v>
      </c>
      <c r="V6" s="44">
        <v>0</v>
      </c>
      <c r="W6" s="43" t="s">
        <v>59</v>
      </c>
      <c r="X6" s="362">
        <v>0</v>
      </c>
    </row>
    <row r="7" spans="1:24" ht="20.25" thickTop="1" thickBot="1" x14ac:dyDescent="0.35">
      <c r="A7" s="272" t="s">
        <v>26</v>
      </c>
      <c r="B7" s="273" t="s">
        <v>25</v>
      </c>
      <c r="C7" s="274" t="s">
        <v>73</v>
      </c>
      <c r="D7" s="47">
        <v>45</v>
      </c>
      <c r="E7" s="269">
        <f t="shared" ref="E7:E46" si="5">D7*F7</f>
        <v>936900</v>
      </c>
      <c r="F7" s="275">
        <v>20820</v>
      </c>
      <c r="G7" s="276">
        <v>44203</v>
      </c>
      <c r="H7" s="354">
        <v>9004</v>
      </c>
      <c r="I7" s="51">
        <v>20840</v>
      </c>
      <c r="J7" s="35">
        <f t="shared" si="3"/>
        <v>20</v>
      </c>
      <c r="K7" s="36">
        <v>32</v>
      </c>
      <c r="L7" s="52"/>
      <c r="M7" s="52"/>
      <c r="N7" s="38">
        <f t="shared" si="4"/>
        <v>666880</v>
      </c>
      <c r="O7" s="356" t="s">
        <v>35</v>
      </c>
      <c r="P7" s="357">
        <v>44229</v>
      </c>
      <c r="Q7" s="358">
        <v>18379.04</v>
      </c>
      <c r="R7" s="359">
        <v>44229</v>
      </c>
      <c r="S7" s="41"/>
      <c r="T7" s="42"/>
      <c r="U7" s="43" t="s">
        <v>130</v>
      </c>
      <c r="V7" s="44">
        <v>5568</v>
      </c>
      <c r="W7" s="43" t="s">
        <v>100</v>
      </c>
      <c r="X7" s="362">
        <v>3960</v>
      </c>
    </row>
    <row r="8" spans="1:24" ht="18.75" thickTop="1" thickBot="1" x14ac:dyDescent="0.35">
      <c r="A8" s="272" t="s">
        <v>27</v>
      </c>
      <c r="B8" s="273" t="s">
        <v>28</v>
      </c>
      <c r="C8" s="274" t="s">
        <v>73</v>
      </c>
      <c r="D8" s="47">
        <v>0</v>
      </c>
      <c r="E8" s="269">
        <f t="shared" si="5"/>
        <v>0</v>
      </c>
      <c r="F8" s="275">
        <v>0</v>
      </c>
      <c r="G8" s="276">
        <v>44203</v>
      </c>
      <c r="H8" s="50" t="s">
        <v>65</v>
      </c>
      <c r="I8" s="51">
        <v>5550</v>
      </c>
      <c r="J8" s="35">
        <f t="shared" si="3"/>
        <v>5550</v>
      </c>
      <c r="K8" s="36">
        <v>32</v>
      </c>
      <c r="L8" s="52"/>
      <c r="M8" s="52"/>
      <c r="N8" s="38">
        <f t="shared" si="4"/>
        <v>177600</v>
      </c>
      <c r="O8" s="156" t="s">
        <v>35</v>
      </c>
      <c r="P8" s="59">
        <v>44222</v>
      </c>
      <c r="Q8" s="39">
        <v>4582</v>
      </c>
      <c r="R8" s="40">
        <v>44222</v>
      </c>
      <c r="S8" s="41"/>
      <c r="T8" s="42"/>
      <c r="U8" s="43" t="s">
        <v>130</v>
      </c>
      <c r="V8" s="44">
        <v>0</v>
      </c>
      <c r="W8" s="43" t="s">
        <v>100</v>
      </c>
      <c r="X8" s="362">
        <v>0</v>
      </c>
    </row>
    <row r="9" spans="1:24" ht="20.25" thickTop="1" thickBot="1" x14ac:dyDescent="0.35">
      <c r="A9" s="272" t="s">
        <v>29</v>
      </c>
      <c r="B9" s="273" t="s">
        <v>30</v>
      </c>
      <c r="C9" s="274" t="s">
        <v>74</v>
      </c>
      <c r="D9" s="47">
        <v>45</v>
      </c>
      <c r="E9" s="269">
        <f t="shared" si="5"/>
        <v>1014750</v>
      </c>
      <c r="F9" s="275">
        <v>22550</v>
      </c>
      <c r="G9" s="276">
        <v>44204</v>
      </c>
      <c r="H9" s="354" t="s">
        <v>96</v>
      </c>
      <c r="I9" s="51">
        <v>22860</v>
      </c>
      <c r="J9" s="35">
        <f t="shared" si="3"/>
        <v>310</v>
      </c>
      <c r="K9" s="36">
        <v>32</v>
      </c>
      <c r="L9" s="52"/>
      <c r="M9" s="52"/>
      <c r="N9" s="38">
        <f t="shared" si="4"/>
        <v>731520</v>
      </c>
      <c r="O9" s="356" t="s">
        <v>35</v>
      </c>
      <c r="P9" s="357">
        <v>44229</v>
      </c>
      <c r="Q9" s="358">
        <v>18379.04</v>
      </c>
      <c r="R9" s="359">
        <v>44229</v>
      </c>
      <c r="S9" s="41"/>
      <c r="T9" s="42"/>
      <c r="U9" s="43" t="s">
        <v>130</v>
      </c>
      <c r="V9" s="44">
        <v>5568</v>
      </c>
      <c r="W9" s="43" t="s">
        <v>100</v>
      </c>
      <c r="X9" s="362">
        <v>3960</v>
      </c>
    </row>
    <row r="10" spans="1:24" ht="18.75" thickTop="1" thickBot="1" x14ac:dyDescent="0.35">
      <c r="A10" s="272" t="s">
        <v>31</v>
      </c>
      <c r="B10" s="273" t="s">
        <v>28</v>
      </c>
      <c r="C10" s="274" t="s">
        <v>74</v>
      </c>
      <c r="D10" s="47">
        <v>0</v>
      </c>
      <c r="E10" s="269">
        <f t="shared" si="5"/>
        <v>0</v>
      </c>
      <c r="F10" s="275">
        <v>0</v>
      </c>
      <c r="G10" s="276">
        <v>44204</v>
      </c>
      <c r="H10" s="50" t="s">
        <v>66</v>
      </c>
      <c r="I10" s="51">
        <v>5640</v>
      </c>
      <c r="J10" s="35">
        <f t="shared" si="3"/>
        <v>5640</v>
      </c>
      <c r="K10" s="36">
        <v>32</v>
      </c>
      <c r="L10" s="52"/>
      <c r="M10" s="52"/>
      <c r="N10" s="38">
        <f t="shared" si="4"/>
        <v>180480</v>
      </c>
      <c r="O10" s="156" t="s">
        <v>35</v>
      </c>
      <c r="P10" s="59">
        <v>44222</v>
      </c>
      <c r="Q10" s="39">
        <v>4582</v>
      </c>
      <c r="R10" s="40">
        <v>44222</v>
      </c>
      <c r="S10" s="41"/>
      <c r="T10" s="42"/>
      <c r="U10" s="43" t="s">
        <v>130</v>
      </c>
      <c r="V10" s="44">
        <v>0</v>
      </c>
      <c r="W10" s="43" t="s">
        <v>100</v>
      </c>
      <c r="X10" s="362">
        <v>0</v>
      </c>
    </row>
    <row r="11" spans="1:24" ht="18.75" thickTop="1" thickBot="1" x14ac:dyDescent="0.35">
      <c r="A11" s="277" t="s">
        <v>36</v>
      </c>
      <c r="B11" s="273" t="s">
        <v>30</v>
      </c>
      <c r="C11" s="274" t="s">
        <v>75</v>
      </c>
      <c r="D11" s="47">
        <v>45</v>
      </c>
      <c r="E11" s="269">
        <f t="shared" si="5"/>
        <v>934200</v>
      </c>
      <c r="F11" s="275">
        <v>20760</v>
      </c>
      <c r="G11" s="276">
        <v>44206</v>
      </c>
      <c r="H11" s="354" t="s">
        <v>97</v>
      </c>
      <c r="I11" s="51">
        <v>21080</v>
      </c>
      <c r="J11" s="35">
        <f t="shared" si="3"/>
        <v>320</v>
      </c>
      <c r="K11" s="36">
        <v>32</v>
      </c>
      <c r="L11" s="52"/>
      <c r="M11" s="52"/>
      <c r="N11" s="38">
        <f t="shared" si="4"/>
        <v>674560</v>
      </c>
      <c r="O11" s="356" t="s">
        <v>35</v>
      </c>
      <c r="P11" s="357">
        <v>44230</v>
      </c>
      <c r="Q11" s="358">
        <v>18379.04</v>
      </c>
      <c r="R11" s="359">
        <v>44230</v>
      </c>
      <c r="S11" s="41"/>
      <c r="T11" s="42"/>
      <c r="U11" s="43" t="s">
        <v>130</v>
      </c>
      <c r="V11" s="44">
        <v>5568</v>
      </c>
      <c r="W11" s="43" t="s">
        <v>100</v>
      </c>
      <c r="X11" s="362">
        <v>3960</v>
      </c>
    </row>
    <row r="12" spans="1:24" ht="18.75" thickTop="1" thickBot="1" x14ac:dyDescent="0.35">
      <c r="A12" s="277" t="s">
        <v>37</v>
      </c>
      <c r="B12" s="273" t="s">
        <v>28</v>
      </c>
      <c r="C12" s="274" t="s">
        <v>75</v>
      </c>
      <c r="D12" s="54">
        <v>0</v>
      </c>
      <c r="E12" s="269">
        <f t="shared" si="5"/>
        <v>0</v>
      </c>
      <c r="F12" s="275">
        <v>0</v>
      </c>
      <c r="G12" s="276">
        <v>44206</v>
      </c>
      <c r="H12" s="50" t="s">
        <v>70</v>
      </c>
      <c r="I12" s="51">
        <v>5180</v>
      </c>
      <c r="J12" s="35">
        <f t="shared" si="3"/>
        <v>5180</v>
      </c>
      <c r="K12" s="36">
        <v>32</v>
      </c>
      <c r="L12" s="52"/>
      <c r="M12" s="52"/>
      <c r="N12" s="38">
        <f t="shared" si="4"/>
        <v>165760</v>
      </c>
      <c r="O12" s="156" t="s">
        <v>35</v>
      </c>
      <c r="P12" s="59">
        <v>44225</v>
      </c>
      <c r="Q12" s="39">
        <v>4582</v>
      </c>
      <c r="R12" s="40">
        <v>44225</v>
      </c>
      <c r="S12" s="41"/>
      <c r="T12" s="42"/>
      <c r="U12" s="43" t="s">
        <v>130</v>
      </c>
      <c r="V12" s="44">
        <v>0</v>
      </c>
      <c r="W12" s="43" t="s">
        <v>100</v>
      </c>
      <c r="X12" s="362">
        <v>0</v>
      </c>
    </row>
    <row r="13" spans="1:24" ht="18.75" thickTop="1" thickBot="1" x14ac:dyDescent="0.35">
      <c r="A13" s="277" t="s">
        <v>38</v>
      </c>
      <c r="B13" s="273" t="s">
        <v>39</v>
      </c>
      <c r="C13" s="274" t="s">
        <v>76</v>
      </c>
      <c r="D13" s="47">
        <v>45</v>
      </c>
      <c r="E13" s="269">
        <f t="shared" si="5"/>
        <v>998550</v>
      </c>
      <c r="F13" s="275">
        <v>22190</v>
      </c>
      <c r="G13" s="276">
        <v>44207</v>
      </c>
      <c r="H13" s="355" t="s">
        <v>107</v>
      </c>
      <c r="I13" s="51">
        <v>22825</v>
      </c>
      <c r="J13" s="35">
        <f t="shared" si="3"/>
        <v>635</v>
      </c>
      <c r="K13" s="36">
        <v>32</v>
      </c>
      <c r="L13" s="52"/>
      <c r="M13" s="52"/>
      <c r="N13" s="38">
        <f t="shared" si="4"/>
        <v>730400</v>
      </c>
      <c r="O13" s="356" t="s">
        <v>35</v>
      </c>
      <c r="P13" s="357">
        <v>44231</v>
      </c>
      <c r="Q13" s="358">
        <v>18287.14</v>
      </c>
      <c r="R13" s="359">
        <v>44231</v>
      </c>
      <c r="S13" s="41"/>
      <c r="T13" s="42"/>
      <c r="U13" s="43" t="s">
        <v>130</v>
      </c>
      <c r="V13" s="44">
        <v>5568</v>
      </c>
      <c r="W13" s="43" t="s">
        <v>100</v>
      </c>
      <c r="X13" s="362">
        <v>3960</v>
      </c>
    </row>
    <row r="14" spans="1:24" ht="18.75" thickTop="1" thickBot="1" x14ac:dyDescent="0.35">
      <c r="A14" s="277" t="s">
        <v>40</v>
      </c>
      <c r="B14" s="273" t="s">
        <v>28</v>
      </c>
      <c r="C14" s="274" t="s">
        <v>76</v>
      </c>
      <c r="D14" s="47">
        <v>0</v>
      </c>
      <c r="E14" s="269">
        <f t="shared" si="5"/>
        <v>0</v>
      </c>
      <c r="F14" s="275">
        <v>0</v>
      </c>
      <c r="G14" s="276">
        <v>44207</v>
      </c>
      <c r="H14" s="355" t="s">
        <v>98</v>
      </c>
      <c r="I14" s="51">
        <v>5170</v>
      </c>
      <c r="J14" s="35">
        <f t="shared" si="3"/>
        <v>5170</v>
      </c>
      <c r="K14" s="36">
        <v>32</v>
      </c>
      <c r="L14" s="52"/>
      <c r="M14" s="52"/>
      <c r="N14" s="38">
        <f t="shared" si="4"/>
        <v>165440</v>
      </c>
      <c r="O14" s="356" t="s">
        <v>35</v>
      </c>
      <c r="P14" s="357">
        <v>44230</v>
      </c>
      <c r="Q14" s="358">
        <v>4582</v>
      </c>
      <c r="R14" s="359">
        <v>44230</v>
      </c>
      <c r="S14" s="41"/>
      <c r="T14" s="42"/>
      <c r="U14" s="43" t="s">
        <v>130</v>
      </c>
      <c r="V14" s="44">
        <v>0</v>
      </c>
      <c r="W14" s="43" t="s">
        <v>100</v>
      </c>
      <c r="X14" s="362">
        <v>0</v>
      </c>
    </row>
    <row r="15" spans="1:24" ht="18.75" thickTop="1" thickBot="1" x14ac:dyDescent="0.35">
      <c r="A15" s="278" t="s">
        <v>24</v>
      </c>
      <c r="B15" s="273" t="s">
        <v>41</v>
      </c>
      <c r="C15" s="274" t="s">
        <v>77</v>
      </c>
      <c r="D15" s="47">
        <v>45</v>
      </c>
      <c r="E15" s="269">
        <f t="shared" si="5"/>
        <v>1008000</v>
      </c>
      <c r="F15" s="275">
        <v>22400</v>
      </c>
      <c r="G15" s="276">
        <v>44209</v>
      </c>
      <c r="H15" s="354">
        <v>31436</v>
      </c>
      <c r="I15" s="51">
        <v>22400</v>
      </c>
      <c r="J15" s="35">
        <f t="shared" si="3"/>
        <v>0</v>
      </c>
      <c r="K15" s="36">
        <v>44.8</v>
      </c>
      <c r="L15" s="52"/>
      <c r="M15" s="52"/>
      <c r="N15" s="38">
        <f t="shared" si="4"/>
        <v>1003519.9999999999</v>
      </c>
      <c r="O15" s="356" t="s">
        <v>35</v>
      </c>
      <c r="P15" s="357">
        <v>44238</v>
      </c>
      <c r="Q15" s="123"/>
      <c r="R15" s="395"/>
      <c r="S15" s="41"/>
      <c r="T15" s="42"/>
      <c r="U15" s="43" t="s">
        <v>59</v>
      </c>
      <c r="V15" s="44">
        <v>0</v>
      </c>
      <c r="W15" s="43" t="s">
        <v>59</v>
      </c>
      <c r="X15" s="362">
        <v>0</v>
      </c>
    </row>
    <row r="16" spans="1:24" ht="18.75" thickTop="1" thickBot="1" x14ac:dyDescent="0.35">
      <c r="A16" s="277" t="s">
        <v>36</v>
      </c>
      <c r="B16" s="273" t="s">
        <v>30</v>
      </c>
      <c r="C16" s="274" t="s">
        <v>78</v>
      </c>
      <c r="D16" s="47">
        <v>45</v>
      </c>
      <c r="E16" s="269">
        <f t="shared" si="5"/>
        <v>1021050</v>
      </c>
      <c r="F16" s="275">
        <v>22690</v>
      </c>
      <c r="G16" s="276">
        <v>44210</v>
      </c>
      <c r="H16" s="355" t="s">
        <v>109</v>
      </c>
      <c r="I16" s="51">
        <v>22750</v>
      </c>
      <c r="J16" s="35">
        <f t="shared" si="3"/>
        <v>60</v>
      </c>
      <c r="K16" s="36">
        <v>33</v>
      </c>
      <c r="L16" s="52"/>
      <c r="M16" s="52"/>
      <c r="N16" s="38">
        <f t="shared" si="4"/>
        <v>750750</v>
      </c>
      <c r="O16" s="356" t="s">
        <v>35</v>
      </c>
      <c r="P16" s="357">
        <v>44232</v>
      </c>
      <c r="Q16" s="358">
        <v>18379.04</v>
      </c>
      <c r="R16" s="359">
        <v>44232</v>
      </c>
      <c r="S16" s="41"/>
      <c r="T16" s="42"/>
      <c r="U16" s="43" t="s">
        <v>130</v>
      </c>
      <c r="V16" s="44">
        <v>5568</v>
      </c>
      <c r="W16" s="43" t="s">
        <v>100</v>
      </c>
      <c r="X16" s="362">
        <v>3960</v>
      </c>
    </row>
    <row r="17" spans="1:24" ht="18.75" thickTop="1" thickBot="1" x14ac:dyDescent="0.35">
      <c r="A17" s="277" t="s">
        <v>42</v>
      </c>
      <c r="B17" s="273" t="s">
        <v>43</v>
      </c>
      <c r="C17" s="274" t="s">
        <v>78</v>
      </c>
      <c r="D17" s="47">
        <v>0</v>
      </c>
      <c r="E17" s="269">
        <f t="shared" si="5"/>
        <v>0</v>
      </c>
      <c r="F17" s="275">
        <v>0</v>
      </c>
      <c r="G17" s="276">
        <v>44210</v>
      </c>
      <c r="H17" s="355" t="s">
        <v>108</v>
      </c>
      <c r="I17" s="51">
        <v>5790</v>
      </c>
      <c r="J17" s="35">
        <f t="shared" si="3"/>
        <v>5790</v>
      </c>
      <c r="K17" s="36">
        <v>33</v>
      </c>
      <c r="L17" s="52"/>
      <c r="M17" s="52"/>
      <c r="N17" s="38">
        <f t="shared" si="4"/>
        <v>191070</v>
      </c>
      <c r="O17" s="356" t="s">
        <v>35</v>
      </c>
      <c r="P17" s="357">
        <v>44231</v>
      </c>
      <c r="Q17" s="358">
        <v>4582</v>
      </c>
      <c r="R17" s="359">
        <v>44231</v>
      </c>
      <c r="S17" s="41"/>
      <c r="T17" s="42"/>
      <c r="U17" s="43" t="s">
        <v>130</v>
      </c>
      <c r="V17" s="44">
        <v>0</v>
      </c>
      <c r="W17" s="43" t="s">
        <v>100</v>
      </c>
      <c r="X17" s="362">
        <v>0</v>
      </c>
    </row>
    <row r="18" spans="1:24" ht="20.25" thickTop="1" thickBot="1" x14ac:dyDescent="0.35">
      <c r="A18" s="285" t="s">
        <v>44</v>
      </c>
      <c r="B18" s="273" t="s">
        <v>30</v>
      </c>
      <c r="C18" s="274" t="s">
        <v>79</v>
      </c>
      <c r="D18" s="47">
        <v>45</v>
      </c>
      <c r="E18" s="269">
        <f t="shared" si="5"/>
        <v>936000</v>
      </c>
      <c r="F18" s="275">
        <v>20800</v>
      </c>
      <c r="G18" s="276">
        <v>44211</v>
      </c>
      <c r="H18" s="354" t="s">
        <v>113</v>
      </c>
      <c r="I18" s="51">
        <v>20460</v>
      </c>
      <c r="J18" s="35">
        <f t="shared" si="3"/>
        <v>-340</v>
      </c>
      <c r="K18" s="56">
        <v>33</v>
      </c>
      <c r="L18" s="52"/>
      <c r="M18" s="52"/>
      <c r="N18" s="57">
        <f t="shared" si="4"/>
        <v>675180</v>
      </c>
      <c r="O18" s="356" t="s">
        <v>35</v>
      </c>
      <c r="P18" s="357">
        <v>44235</v>
      </c>
      <c r="Q18" s="358">
        <v>18379.04</v>
      </c>
      <c r="R18" s="359">
        <v>44235</v>
      </c>
      <c r="S18" s="41"/>
      <c r="T18" s="42"/>
      <c r="U18" s="43" t="s">
        <v>130</v>
      </c>
      <c r="V18" s="44">
        <v>5568</v>
      </c>
      <c r="W18" s="43" t="s">
        <v>100</v>
      </c>
      <c r="X18" s="362">
        <v>3960</v>
      </c>
    </row>
    <row r="19" spans="1:24" ht="18.75" thickTop="1" thickBot="1" x14ac:dyDescent="0.35">
      <c r="A19" s="279" t="s">
        <v>45</v>
      </c>
      <c r="B19" s="273" t="s">
        <v>28</v>
      </c>
      <c r="C19" s="274" t="s">
        <v>79</v>
      </c>
      <c r="D19" s="47">
        <v>0</v>
      </c>
      <c r="E19" s="269">
        <f t="shared" si="5"/>
        <v>0</v>
      </c>
      <c r="F19" s="275">
        <v>0</v>
      </c>
      <c r="G19" s="276">
        <v>44211</v>
      </c>
      <c r="H19" s="354" t="s">
        <v>110</v>
      </c>
      <c r="I19" s="51">
        <v>5810</v>
      </c>
      <c r="J19" s="35">
        <f t="shared" si="3"/>
        <v>5810</v>
      </c>
      <c r="K19" s="56">
        <v>33</v>
      </c>
      <c r="L19" s="52"/>
      <c r="M19" s="52"/>
      <c r="N19" s="57">
        <f t="shared" si="4"/>
        <v>191730</v>
      </c>
      <c r="O19" s="356" t="s">
        <v>35</v>
      </c>
      <c r="P19" s="357">
        <v>44232</v>
      </c>
      <c r="Q19" s="358">
        <v>4582</v>
      </c>
      <c r="R19" s="359">
        <v>44232</v>
      </c>
      <c r="S19" s="41"/>
      <c r="T19" s="42"/>
      <c r="U19" s="43" t="s">
        <v>130</v>
      </c>
      <c r="V19" s="44">
        <v>0</v>
      </c>
      <c r="W19" s="43" t="s">
        <v>100</v>
      </c>
      <c r="X19" s="362">
        <v>0</v>
      </c>
    </row>
    <row r="20" spans="1:24" ht="33" thickTop="1" thickBot="1" x14ac:dyDescent="0.35">
      <c r="A20" s="279" t="s">
        <v>46</v>
      </c>
      <c r="B20" s="273" t="s">
        <v>47</v>
      </c>
      <c r="C20" s="274" t="s">
        <v>80</v>
      </c>
      <c r="D20" s="47">
        <v>45</v>
      </c>
      <c r="E20" s="269">
        <f t="shared" si="5"/>
        <v>990450</v>
      </c>
      <c r="F20" s="275">
        <v>22010</v>
      </c>
      <c r="G20" s="276">
        <v>44213</v>
      </c>
      <c r="H20" s="355" t="s">
        <v>116</v>
      </c>
      <c r="I20" s="51">
        <f>25740-111.91</f>
        <v>25628.09</v>
      </c>
      <c r="J20" s="35">
        <f t="shared" si="3"/>
        <v>3618.09</v>
      </c>
      <c r="K20" s="56">
        <v>33</v>
      </c>
      <c r="L20" s="52"/>
      <c r="M20" s="52"/>
      <c r="N20" s="57">
        <f t="shared" si="4"/>
        <v>845726.97</v>
      </c>
      <c r="O20" s="356" t="s">
        <v>35</v>
      </c>
      <c r="P20" s="357">
        <v>44236</v>
      </c>
      <c r="Q20" s="358">
        <v>21127.89</v>
      </c>
      <c r="R20" s="359">
        <v>44236</v>
      </c>
      <c r="S20" s="41"/>
      <c r="T20" s="42"/>
      <c r="U20" s="402" t="s">
        <v>148</v>
      </c>
      <c r="V20" s="403">
        <v>5568</v>
      </c>
      <c r="W20" s="43" t="s">
        <v>100</v>
      </c>
      <c r="X20" s="362">
        <v>3960</v>
      </c>
    </row>
    <row r="21" spans="1:24" ht="18.75" thickTop="1" thickBot="1" x14ac:dyDescent="0.35">
      <c r="A21" s="279" t="s">
        <v>48</v>
      </c>
      <c r="B21" s="273" t="s">
        <v>49</v>
      </c>
      <c r="C21" s="274" t="s">
        <v>80</v>
      </c>
      <c r="D21" s="47">
        <v>0</v>
      </c>
      <c r="E21" s="269">
        <f t="shared" si="5"/>
        <v>0</v>
      </c>
      <c r="F21" s="275">
        <v>0</v>
      </c>
      <c r="G21" s="276">
        <v>44213</v>
      </c>
      <c r="H21" s="355" t="s">
        <v>112</v>
      </c>
      <c r="I21" s="51">
        <v>2210</v>
      </c>
      <c r="J21" s="35">
        <f t="shared" si="3"/>
        <v>2210</v>
      </c>
      <c r="K21" s="56">
        <v>33</v>
      </c>
      <c r="L21" s="52"/>
      <c r="M21" s="52"/>
      <c r="N21" s="57">
        <f t="shared" si="4"/>
        <v>72930</v>
      </c>
      <c r="O21" s="356" t="s">
        <v>35</v>
      </c>
      <c r="P21" s="357">
        <v>44235</v>
      </c>
      <c r="Q21" s="358">
        <v>1832.8</v>
      </c>
      <c r="R21" s="359">
        <v>44235</v>
      </c>
      <c r="S21" s="41"/>
      <c r="T21" s="42"/>
      <c r="U21" s="402" t="s">
        <v>148</v>
      </c>
      <c r="V21" s="403">
        <v>0</v>
      </c>
      <c r="W21" s="43" t="s">
        <v>100</v>
      </c>
      <c r="X21" s="362">
        <v>0</v>
      </c>
    </row>
    <row r="22" spans="1:24" ht="18.75" thickTop="1" thickBot="1" x14ac:dyDescent="0.35">
      <c r="A22" s="279" t="s">
        <v>50</v>
      </c>
      <c r="B22" s="273" t="s">
        <v>47</v>
      </c>
      <c r="C22" s="274" t="s">
        <v>81</v>
      </c>
      <c r="D22" s="47">
        <v>46</v>
      </c>
      <c r="E22" s="269">
        <f t="shared" si="5"/>
        <v>1074560</v>
      </c>
      <c r="F22" s="275">
        <v>23360</v>
      </c>
      <c r="G22" s="276">
        <v>44215</v>
      </c>
      <c r="H22" s="354" t="s">
        <v>126</v>
      </c>
      <c r="I22" s="51">
        <v>27335</v>
      </c>
      <c r="J22" s="35">
        <f t="shared" si="3"/>
        <v>3975</v>
      </c>
      <c r="K22" s="56">
        <v>33</v>
      </c>
      <c r="L22" s="52"/>
      <c r="M22" s="52"/>
      <c r="N22" s="57">
        <f t="shared" si="4"/>
        <v>902055</v>
      </c>
      <c r="O22" s="356" t="s">
        <v>35</v>
      </c>
      <c r="P22" s="357">
        <v>44242</v>
      </c>
      <c r="Q22" s="358">
        <v>21127.89</v>
      </c>
      <c r="R22" s="359">
        <v>44242</v>
      </c>
      <c r="S22" s="41"/>
      <c r="T22" s="42"/>
      <c r="U22" s="402" t="s">
        <v>148</v>
      </c>
      <c r="V22" s="403">
        <v>5568</v>
      </c>
      <c r="W22" s="43" t="s">
        <v>100</v>
      </c>
      <c r="X22" s="362">
        <v>3960</v>
      </c>
    </row>
    <row r="23" spans="1:24" ht="18.75" thickTop="1" thickBot="1" x14ac:dyDescent="0.35">
      <c r="A23" s="280" t="s">
        <v>37</v>
      </c>
      <c r="B23" s="273" t="s">
        <v>49</v>
      </c>
      <c r="C23" s="274" t="s">
        <v>81</v>
      </c>
      <c r="D23" s="47">
        <v>0</v>
      </c>
      <c r="E23" s="269">
        <f t="shared" si="5"/>
        <v>0</v>
      </c>
      <c r="F23" s="275">
        <v>0</v>
      </c>
      <c r="G23" s="276">
        <v>44215</v>
      </c>
      <c r="H23" s="354" t="s">
        <v>117</v>
      </c>
      <c r="I23" s="51">
        <v>2285</v>
      </c>
      <c r="J23" s="35">
        <f t="shared" si="3"/>
        <v>2285</v>
      </c>
      <c r="K23" s="56">
        <v>33</v>
      </c>
      <c r="L23" s="52"/>
      <c r="M23" s="52"/>
      <c r="N23" s="57">
        <f t="shared" si="4"/>
        <v>75405</v>
      </c>
      <c r="O23" s="356" t="s">
        <v>35</v>
      </c>
      <c r="P23" s="357">
        <v>44239</v>
      </c>
      <c r="Q23" s="358">
        <v>1832.8</v>
      </c>
      <c r="R23" s="359">
        <v>44239</v>
      </c>
      <c r="S23" s="41"/>
      <c r="T23" s="42"/>
      <c r="U23" s="402" t="s">
        <v>148</v>
      </c>
      <c r="V23" s="403">
        <v>0</v>
      </c>
      <c r="W23" s="43" t="s">
        <v>100</v>
      </c>
      <c r="X23" s="362">
        <v>0</v>
      </c>
    </row>
    <row r="24" spans="1:24" ht="18.75" thickTop="1" thickBot="1" x14ac:dyDescent="0.35">
      <c r="A24" s="282" t="s">
        <v>24</v>
      </c>
      <c r="B24" s="273" t="s">
        <v>41</v>
      </c>
      <c r="C24" s="274" t="s">
        <v>82</v>
      </c>
      <c r="D24" s="47">
        <v>46</v>
      </c>
      <c r="E24" s="269">
        <f t="shared" si="5"/>
        <v>966920</v>
      </c>
      <c r="F24" s="275">
        <v>21020</v>
      </c>
      <c r="G24" s="276">
        <v>44217</v>
      </c>
      <c r="H24" s="354">
        <v>31582</v>
      </c>
      <c r="I24" s="51">
        <v>21020</v>
      </c>
      <c r="J24" s="35">
        <f t="shared" si="3"/>
        <v>0</v>
      </c>
      <c r="K24" s="56">
        <v>44.8</v>
      </c>
      <c r="L24" s="52"/>
      <c r="M24" s="52"/>
      <c r="N24" s="57">
        <f t="shared" si="4"/>
        <v>941695.99999999988</v>
      </c>
      <c r="O24" s="356" t="s">
        <v>35</v>
      </c>
      <c r="P24" s="357">
        <v>44246</v>
      </c>
      <c r="Q24" s="358"/>
      <c r="R24" s="359"/>
      <c r="S24" s="41"/>
      <c r="T24" s="42"/>
      <c r="U24" s="402" t="s">
        <v>59</v>
      </c>
      <c r="V24" s="403">
        <v>0</v>
      </c>
      <c r="W24" s="43" t="s">
        <v>59</v>
      </c>
      <c r="X24" s="362">
        <v>0</v>
      </c>
    </row>
    <row r="25" spans="1:24" ht="18.75" thickTop="1" thickBot="1" x14ac:dyDescent="0.35">
      <c r="A25" s="286" t="s">
        <v>24</v>
      </c>
      <c r="B25" s="273" t="s">
        <v>51</v>
      </c>
      <c r="C25" s="274" t="s">
        <v>83</v>
      </c>
      <c r="D25" s="47">
        <v>46</v>
      </c>
      <c r="E25" s="269">
        <f t="shared" si="5"/>
        <v>1048340</v>
      </c>
      <c r="F25" s="275">
        <v>22790</v>
      </c>
      <c r="G25" s="276">
        <v>44218</v>
      </c>
      <c r="H25" s="354">
        <v>31581</v>
      </c>
      <c r="I25" s="51">
        <v>22790</v>
      </c>
      <c r="J25" s="35">
        <v>0</v>
      </c>
      <c r="K25" s="56">
        <v>44.8</v>
      </c>
      <c r="L25" s="52"/>
      <c r="M25" s="52"/>
      <c r="N25" s="62">
        <f t="shared" si="4"/>
        <v>1020991.9999999999</v>
      </c>
      <c r="O25" s="360" t="s">
        <v>35</v>
      </c>
      <c r="P25" s="357">
        <v>44249</v>
      </c>
      <c r="Q25" s="358"/>
      <c r="R25" s="361"/>
      <c r="S25" s="65"/>
      <c r="T25" s="65"/>
      <c r="U25" s="402" t="s">
        <v>59</v>
      </c>
      <c r="V25" s="403">
        <v>0</v>
      </c>
      <c r="W25" s="43" t="s">
        <v>59</v>
      </c>
      <c r="X25" s="362">
        <v>0</v>
      </c>
    </row>
    <row r="26" spans="1:24" ht="33" thickTop="1" thickBot="1" x14ac:dyDescent="0.35">
      <c r="A26" s="281" t="s">
        <v>37</v>
      </c>
      <c r="B26" s="273" t="s">
        <v>54</v>
      </c>
      <c r="C26" s="274" t="s">
        <v>84</v>
      </c>
      <c r="D26" s="47">
        <v>44.5</v>
      </c>
      <c r="E26" s="269">
        <f t="shared" si="5"/>
        <v>777860</v>
      </c>
      <c r="F26" s="275">
        <v>17480</v>
      </c>
      <c r="G26" s="276">
        <v>44220</v>
      </c>
      <c r="H26" s="354" t="s">
        <v>129</v>
      </c>
      <c r="I26" s="51">
        <f>22305-111.53</f>
        <v>22193.47</v>
      </c>
      <c r="J26" s="35">
        <f t="shared" ref="J26:J74" si="6">I26-F26</f>
        <v>4713.4700000000012</v>
      </c>
      <c r="K26" s="56">
        <v>32</v>
      </c>
      <c r="L26" s="52"/>
      <c r="M26" s="52"/>
      <c r="N26" s="57">
        <f t="shared" si="4"/>
        <v>710191.04</v>
      </c>
      <c r="O26" s="356" t="s">
        <v>35</v>
      </c>
      <c r="P26" s="357">
        <v>44243</v>
      </c>
      <c r="Q26" s="358">
        <v>18379.04</v>
      </c>
      <c r="R26" s="359">
        <v>44243</v>
      </c>
      <c r="S26" s="41"/>
      <c r="T26" s="42"/>
      <c r="U26" s="402" t="s">
        <v>148</v>
      </c>
      <c r="V26" s="403">
        <v>5568</v>
      </c>
      <c r="W26" s="43" t="s">
        <v>100</v>
      </c>
      <c r="X26" s="362">
        <v>3960</v>
      </c>
    </row>
    <row r="27" spans="1:24" ht="18.75" thickTop="1" thickBot="1" x14ac:dyDescent="0.35">
      <c r="A27" s="281" t="s">
        <v>37</v>
      </c>
      <c r="B27" s="273" t="s">
        <v>30</v>
      </c>
      <c r="C27" s="274" t="s">
        <v>85</v>
      </c>
      <c r="D27" s="47">
        <v>44.5</v>
      </c>
      <c r="E27" s="269">
        <f t="shared" si="5"/>
        <v>794325</v>
      </c>
      <c r="F27" s="275">
        <v>17850</v>
      </c>
      <c r="G27" s="276">
        <v>44222</v>
      </c>
      <c r="H27" s="354" t="s">
        <v>133</v>
      </c>
      <c r="I27" s="51">
        <v>22290</v>
      </c>
      <c r="J27" s="35">
        <f t="shared" si="6"/>
        <v>4440</v>
      </c>
      <c r="K27" s="56">
        <v>31</v>
      </c>
      <c r="L27" s="52"/>
      <c r="M27" s="52"/>
      <c r="N27" s="57">
        <f t="shared" si="4"/>
        <v>690990</v>
      </c>
      <c r="O27" s="356" t="s">
        <v>35</v>
      </c>
      <c r="P27" s="357">
        <v>44249</v>
      </c>
      <c r="Q27" s="358">
        <v>18379.04</v>
      </c>
      <c r="R27" s="359">
        <v>44249</v>
      </c>
      <c r="S27" s="41"/>
      <c r="T27" s="42"/>
      <c r="U27" s="402" t="s">
        <v>148</v>
      </c>
      <c r="V27" s="403">
        <v>5568</v>
      </c>
      <c r="W27" s="43" t="s">
        <v>100</v>
      </c>
      <c r="X27" s="362">
        <v>3960</v>
      </c>
    </row>
    <row r="28" spans="1:24" ht="18.75" thickTop="1" thickBot="1" x14ac:dyDescent="0.35">
      <c r="A28" s="281" t="s">
        <v>67</v>
      </c>
      <c r="B28" s="273" t="s">
        <v>25</v>
      </c>
      <c r="C28" s="274" t="s">
        <v>86</v>
      </c>
      <c r="D28" s="47">
        <v>44.5</v>
      </c>
      <c r="E28" s="269">
        <f t="shared" si="5"/>
        <v>774745</v>
      </c>
      <c r="F28" s="275">
        <v>17410</v>
      </c>
      <c r="G28" s="276">
        <v>44224</v>
      </c>
      <c r="H28" s="354" t="s">
        <v>135</v>
      </c>
      <c r="I28" s="51">
        <v>21990</v>
      </c>
      <c r="J28" s="35">
        <f t="shared" si="6"/>
        <v>4580</v>
      </c>
      <c r="K28" s="56">
        <v>31</v>
      </c>
      <c r="L28" s="52"/>
      <c r="M28" s="52"/>
      <c r="N28" s="57">
        <f t="shared" si="4"/>
        <v>681690</v>
      </c>
      <c r="O28" s="356" t="s">
        <v>35</v>
      </c>
      <c r="P28" s="357">
        <v>44250</v>
      </c>
      <c r="Q28" s="358">
        <v>18379.04</v>
      </c>
      <c r="R28" s="359">
        <v>44250</v>
      </c>
      <c r="S28" s="67"/>
      <c r="T28" s="67"/>
      <c r="U28" s="402" t="s">
        <v>148</v>
      </c>
      <c r="V28" s="403">
        <v>5568</v>
      </c>
      <c r="W28" s="43" t="s">
        <v>100</v>
      </c>
      <c r="X28" s="362">
        <v>3960</v>
      </c>
    </row>
    <row r="29" spans="1:24" ht="18.75" thickTop="1" thickBot="1" x14ac:dyDescent="0.35">
      <c r="A29" s="281" t="s">
        <v>68</v>
      </c>
      <c r="B29" s="273" t="s">
        <v>25</v>
      </c>
      <c r="C29" s="274" t="s">
        <v>87</v>
      </c>
      <c r="D29" s="47">
        <v>44.5</v>
      </c>
      <c r="E29" s="269">
        <f t="shared" si="5"/>
        <v>791655</v>
      </c>
      <c r="F29" s="275">
        <v>17790</v>
      </c>
      <c r="G29" s="276">
        <v>44225</v>
      </c>
      <c r="H29" s="354" t="s">
        <v>137</v>
      </c>
      <c r="I29" s="51">
        <v>22460</v>
      </c>
      <c r="J29" s="35">
        <f t="shared" si="6"/>
        <v>4670</v>
      </c>
      <c r="K29" s="56">
        <v>31</v>
      </c>
      <c r="L29" s="401">
        <v>-54</v>
      </c>
      <c r="M29" s="52"/>
      <c r="N29" s="57">
        <f t="shared" si="4"/>
        <v>696260</v>
      </c>
      <c r="O29" s="356" t="s">
        <v>35</v>
      </c>
      <c r="P29" s="357">
        <v>44251</v>
      </c>
      <c r="Q29" s="358">
        <v>18379.04</v>
      </c>
      <c r="R29" s="359">
        <v>44251</v>
      </c>
      <c r="S29" s="67"/>
      <c r="T29" s="67"/>
      <c r="U29" s="402" t="s">
        <v>148</v>
      </c>
      <c r="V29" s="403">
        <v>5568</v>
      </c>
      <c r="W29" s="43" t="s">
        <v>100</v>
      </c>
      <c r="X29" s="362">
        <v>3960</v>
      </c>
    </row>
    <row r="30" spans="1:24" ht="33" thickTop="1" thickBot="1" x14ac:dyDescent="0.35">
      <c r="A30" s="272" t="s">
        <v>48</v>
      </c>
      <c r="B30" s="283" t="s">
        <v>71</v>
      </c>
      <c r="C30" s="274" t="s">
        <v>88</v>
      </c>
      <c r="D30" s="47">
        <v>44.5</v>
      </c>
      <c r="E30" s="269">
        <f t="shared" si="5"/>
        <v>869530</v>
      </c>
      <c r="F30" s="275">
        <v>19540</v>
      </c>
      <c r="G30" s="276">
        <v>44227</v>
      </c>
      <c r="H30" s="354" t="s">
        <v>140</v>
      </c>
      <c r="I30" s="51">
        <f>24100-120.5</f>
        <v>23979.5</v>
      </c>
      <c r="J30" s="35">
        <f t="shared" si="6"/>
        <v>4439.5</v>
      </c>
      <c r="K30" s="56">
        <v>30</v>
      </c>
      <c r="L30" s="52"/>
      <c r="M30" s="52"/>
      <c r="N30" s="57">
        <f t="shared" si="4"/>
        <v>719385</v>
      </c>
      <c r="O30" s="356" t="s">
        <v>35</v>
      </c>
      <c r="P30" s="357">
        <v>44253</v>
      </c>
      <c r="Q30" s="358">
        <v>18379.04</v>
      </c>
      <c r="R30" s="359">
        <v>44253</v>
      </c>
      <c r="S30" s="67"/>
      <c r="T30" s="67"/>
      <c r="U30" s="402" t="s">
        <v>148</v>
      </c>
      <c r="V30" s="403">
        <v>5568</v>
      </c>
      <c r="W30" s="43" t="s">
        <v>100</v>
      </c>
      <c r="X30" s="362">
        <v>3960</v>
      </c>
    </row>
    <row r="31" spans="1:24" ht="18.75" thickTop="1" thickBot="1" x14ac:dyDescent="0.35">
      <c r="A31" s="272"/>
      <c r="B31" s="283"/>
      <c r="C31" s="274"/>
      <c r="D31" s="47"/>
      <c r="E31" s="269">
        <f t="shared" si="5"/>
        <v>0</v>
      </c>
      <c r="F31" s="275"/>
      <c r="G31" s="276"/>
      <c r="H31" s="50"/>
      <c r="I31" s="51"/>
      <c r="J31" s="35">
        <f t="shared" si="6"/>
        <v>0</v>
      </c>
      <c r="K31" s="56"/>
      <c r="L31" s="52"/>
      <c r="M31" s="52"/>
      <c r="N31" s="57">
        <f t="shared" si="4"/>
        <v>0</v>
      </c>
      <c r="O31" s="156"/>
      <c r="P31" s="59"/>
      <c r="Q31" s="39"/>
      <c r="R31" s="40"/>
      <c r="S31" s="67"/>
      <c r="T31" s="67"/>
      <c r="U31" s="43"/>
      <c r="V31" s="44">
        <v>5470.56</v>
      </c>
      <c r="W31" s="43"/>
      <c r="X31" s="362">
        <f>SUM(X4:X30)</f>
        <v>59400</v>
      </c>
    </row>
    <row r="32" spans="1:24" ht="18.75" thickTop="1" thickBot="1" x14ac:dyDescent="0.35">
      <c r="A32" s="277"/>
      <c r="B32" s="283"/>
      <c r="C32" s="274"/>
      <c r="D32" s="47"/>
      <c r="E32" s="269">
        <f t="shared" si="5"/>
        <v>0</v>
      </c>
      <c r="F32" s="275"/>
      <c r="G32" s="276"/>
      <c r="H32" s="55"/>
      <c r="I32" s="51"/>
      <c r="J32" s="35">
        <f t="shared" si="6"/>
        <v>0</v>
      </c>
      <c r="K32" s="56"/>
      <c r="L32" s="52"/>
      <c r="M32" s="52"/>
      <c r="N32" s="57">
        <f t="shared" si="4"/>
        <v>0</v>
      </c>
      <c r="O32" s="156"/>
      <c r="P32" s="59"/>
      <c r="Q32" s="39"/>
      <c r="R32" s="40"/>
      <c r="S32" s="67"/>
      <c r="T32" s="67"/>
      <c r="U32" s="43"/>
      <c r="V32" s="44">
        <f>SUM(V20:V31)</f>
        <v>44446.559999999998</v>
      </c>
      <c r="W32" s="43"/>
      <c r="X32" s="362"/>
    </row>
    <row r="33" spans="1:24" ht="18.75" thickTop="1" thickBot="1" x14ac:dyDescent="0.35">
      <c r="A33" s="277"/>
      <c r="B33" s="283"/>
      <c r="C33" s="274"/>
      <c r="D33" s="47"/>
      <c r="E33" s="269">
        <f t="shared" si="5"/>
        <v>0</v>
      </c>
      <c r="F33" s="275"/>
      <c r="G33" s="276"/>
      <c r="H33" s="55"/>
      <c r="I33" s="51"/>
      <c r="J33" s="35">
        <f t="shared" si="6"/>
        <v>0</v>
      </c>
      <c r="K33" s="56"/>
      <c r="L33" s="52"/>
      <c r="M33" s="52"/>
      <c r="N33" s="57">
        <f t="shared" si="4"/>
        <v>0</v>
      </c>
      <c r="O33" s="156"/>
      <c r="P33" s="59"/>
      <c r="Q33" s="39"/>
      <c r="R33" s="40"/>
      <c r="S33" s="67"/>
      <c r="T33" s="67"/>
      <c r="U33" s="43"/>
      <c r="V33" s="44"/>
      <c r="W33" s="43"/>
      <c r="X33" s="362"/>
    </row>
    <row r="34" spans="1:24" ht="18.75" thickTop="1" thickBot="1" x14ac:dyDescent="0.35">
      <c r="A34" s="281"/>
      <c r="B34" s="283"/>
      <c r="C34" s="274"/>
      <c r="D34" s="47"/>
      <c r="E34" s="269">
        <f t="shared" si="5"/>
        <v>0</v>
      </c>
      <c r="F34" s="275"/>
      <c r="G34" s="276"/>
      <c r="H34" s="50"/>
      <c r="I34" s="51"/>
      <c r="J34" s="35">
        <f t="shared" si="6"/>
        <v>0</v>
      </c>
      <c r="K34" s="56"/>
      <c r="L34" s="52"/>
      <c r="M34" s="52"/>
      <c r="N34" s="57">
        <f t="shared" si="4"/>
        <v>0</v>
      </c>
      <c r="O34" s="156"/>
      <c r="P34" s="59"/>
      <c r="Q34" s="39"/>
      <c r="R34" s="40"/>
      <c r="S34" s="67"/>
      <c r="T34" s="67"/>
      <c r="U34" s="43"/>
      <c r="V34" s="44"/>
      <c r="W34" s="43"/>
      <c r="X34" s="362"/>
    </row>
    <row r="35" spans="1:24" ht="18.75" thickTop="1" thickBot="1" x14ac:dyDescent="0.35">
      <c r="A35" s="281"/>
      <c r="B35" s="283"/>
      <c r="C35" s="274"/>
      <c r="D35" s="47"/>
      <c r="E35" s="269">
        <f t="shared" si="5"/>
        <v>0</v>
      </c>
      <c r="F35" s="275"/>
      <c r="G35" s="276"/>
      <c r="H35" s="50"/>
      <c r="I35" s="51"/>
      <c r="J35" s="35">
        <f t="shared" si="6"/>
        <v>0</v>
      </c>
      <c r="K35" s="56"/>
      <c r="L35" s="52"/>
      <c r="M35" s="52"/>
      <c r="N35" s="57">
        <f t="shared" si="4"/>
        <v>0</v>
      </c>
      <c r="O35" s="156"/>
      <c r="P35" s="59"/>
      <c r="Q35" s="39"/>
      <c r="R35" s="40"/>
      <c r="S35" s="67"/>
      <c r="T35" s="67"/>
      <c r="U35" s="43"/>
      <c r="V35" s="44"/>
      <c r="W35" s="43"/>
      <c r="X35" s="362"/>
    </row>
    <row r="36" spans="1:24" ht="18.75" thickTop="1" thickBot="1" x14ac:dyDescent="0.35">
      <c r="A36" s="281"/>
      <c r="B36" s="283"/>
      <c r="C36" s="274"/>
      <c r="D36" s="47"/>
      <c r="E36" s="269">
        <f t="shared" si="5"/>
        <v>0</v>
      </c>
      <c r="F36" s="275"/>
      <c r="G36" s="276"/>
      <c r="H36" s="50"/>
      <c r="I36" s="51"/>
      <c r="J36" s="35">
        <f t="shared" si="6"/>
        <v>0</v>
      </c>
      <c r="K36" s="56"/>
      <c r="L36" s="52"/>
      <c r="M36" s="52"/>
      <c r="N36" s="57">
        <f t="shared" si="4"/>
        <v>0</v>
      </c>
      <c r="O36" s="156"/>
      <c r="P36" s="59"/>
      <c r="Q36" s="39"/>
      <c r="R36" s="40"/>
      <c r="S36" s="67"/>
      <c r="T36" s="67"/>
      <c r="U36" s="43"/>
      <c r="V36" s="44"/>
      <c r="W36" s="43"/>
      <c r="X36" s="362"/>
    </row>
    <row r="37" spans="1:24" ht="18.75" thickTop="1" thickBot="1" x14ac:dyDescent="0.35">
      <c r="A37" s="272"/>
      <c r="B37" s="283"/>
      <c r="C37" s="274"/>
      <c r="D37" s="47"/>
      <c r="E37" s="269">
        <f t="shared" si="5"/>
        <v>0</v>
      </c>
      <c r="F37" s="275"/>
      <c r="G37" s="276"/>
      <c r="H37" s="50"/>
      <c r="I37" s="51"/>
      <c r="J37" s="35">
        <f t="shared" si="6"/>
        <v>0</v>
      </c>
      <c r="K37" s="56"/>
      <c r="L37" s="52"/>
      <c r="M37" s="52"/>
      <c r="N37" s="57">
        <f t="shared" si="4"/>
        <v>0</v>
      </c>
      <c r="O37" s="156"/>
      <c r="P37" s="59"/>
      <c r="Q37" s="39"/>
      <c r="R37" s="40"/>
      <c r="S37" s="67"/>
      <c r="T37" s="67"/>
      <c r="U37" s="43"/>
      <c r="V37" s="44"/>
      <c r="W37" s="43"/>
      <c r="X37" s="362"/>
    </row>
    <row r="38" spans="1:24" ht="18.75" thickTop="1" thickBot="1" x14ac:dyDescent="0.35">
      <c r="A38" s="277"/>
      <c r="B38" s="283"/>
      <c r="C38" s="274"/>
      <c r="D38" s="47"/>
      <c r="E38" s="269">
        <f t="shared" si="5"/>
        <v>0</v>
      </c>
      <c r="F38" s="275"/>
      <c r="G38" s="276"/>
      <c r="H38" s="55"/>
      <c r="I38" s="51"/>
      <c r="J38" s="35">
        <f t="shared" si="6"/>
        <v>0</v>
      </c>
      <c r="K38" s="56"/>
      <c r="L38" s="52"/>
      <c r="M38" s="52"/>
      <c r="N38" s="57">
        <f t="shared" si="4"/>
        <v>0</v>
      </c>
      <c r="O38" s="156"/>
      <c r="P38" s="59"/>
      <c r="Q38" s="39"/>
      <c r="R38" s="40"/>
      <c r="S38" s="67"/>
      <c r="T38" s="67"/>
      <c r="U38" s="43"/>
      <c r="V38" s="44"/>
      <c r="W38" s="43"/>
      <c r="X38" s="362"/>
    </row>
    <row r="39" spans="1:24" ht="18.75" thickTop="1" thickBot="1" x14ac:dyDescent="0.35">
      <c r="A39" s="277"/>
      <c r="B39" s="283"/>
      <c r="C39" s="274"/>
      <c r="D39" s="47"/>
      <c r="E39" s="269">
        <f t="shared" si="5"/>
        <v>0</v>
      </c>
      <c r="F39" s="275"/>
      <c r="G39" s="276"/>
      <c r="H39" s="55"/>
      <c r="I39" s="51"/>
      <c r="J39" s="35">
        <f t="shared" si="6"/>
        <v>0</v>
      </c>
      <c r="K39" s="56"/>
      <c r="L39" s="52"/>
      <c r="M39" s="52"/>
      <c r="N39" s="57">
        <f t="shared" si="4"/>
        <v>0</v>
      </c>
      <c r="O39" s="156"/>
      <c r="P39" s="59"/>
      <c r="Q39" s="39"/>
      <c r="R39" s="40"/>
      <c r="S39" s="67"/>
      <c r="T39" s="67"/>
      <c r="U39" s="43"/>
      <c r="V39" s="44"/>
      <c r="W39" s="43"/>
      <c r="X39" s="362"/>
    </row>
    <row r="40" spans="1:24" ht="18.75" thickTop="1" thickBot="1" x14ac:dyDescent="0.35">
      <c r="A40" s="277"/>
      <c r="B40" s="283"/>
      <c r="C40" s="274"/>
      <c r="D40" s="47"/>
      <c r="E40" s="269">
        <f t="shared" si="5"/>
        <v>0</v>
      </c>
      <c r="F40" s="275"/>
      <c r="G40" s="276"/>
      <c r="H40" s="55"/>
      <c r="I40" s="51"/>
      <c r="J40" s="35">
        <f t="shared" si="6"/>
        <v>0</v>
      </c>
      <c r="K40" s="56"/>
      <c r="L40" s="52"/>
      <c r="M40" s="52"/>
      <c r="N40" s="57">
        <f t="shared" si="4"/>
        <v>0</v>
      </c>
      <c r="O40" s="156"/>
      <c r="P40" s="59"/>
      <c r="Q40" s="39"/>
      <c r="R40" s="40"/>
      <c r="S40" s="67"/>
      <c r="T40" s="67"/>
      <c r="U40" s="43"/>
      <c r="V40" s="44"/>
      <c r="W40" s="363"/>
      <c r="X40" s="364"/>
    </row>
    <row r="41" spans="1:24" ht="18.75" thickTop="1" thickBot="1" x14ac:dyDescent="0.35">
      <c r="A41" s="281"/>
      <c r="B41" s="283"/>
      <c r="C41" s="274"/>
      <c r="D41" s="47"/>
      <c r="E41" s="269">
        <f t="shared" si="5"/>
        <v>0</v>
      </c>
      <c r="F41" s="275"/>
      <c r="G41" s="276"/>
      <c r="H41" s="50"/>
      <c r="I41" s="51"/>
      <c r="J41" s="35">
        <f t="shared" si="6"/>
        <v>0</v>
      </c>
      <c r="K41" s="56"/>
      <c r="L41" s="52"/>
      <c r="M41" s="52"/>
      <c r="N41" s="57">
        <f t="shared" si="4"/>
        <v>0</v>
      </c>
      <c r="O41" s="156"/>
      <c r="P41" s="59"/>
      <c r="Q41" s="39"/>
      <c r="R41" s="40"/>
      <c r="S41" s="67"/>
      <c r="T41" s="67"/>
      <c r="U41" s="43"/>
      <c r="V41" s="44"/>
      <c r="W41" s="363"/>
      <c r="X41" s="365"/>
    </row>
    <row r="42" spans="1:24" ht="18.75" thickTop="1" thickBot="1" x14ac:dyDescent="0.35">
      <c r="A42" s="279"/>
      <c r="B42" s="283"/>
      <c r="C42" s="274"/>
      <c r="D42" s="47"/>
      <c r="E42" s="269">
        <f t="shared" si="5"/>
        <v>0</v>
      </c>
      <c r="F42" s="275"/>
      <c r="G42" s="276"/>
      <c r="H42" s="50"/>
      <c r="I42" s="51"/>
      <c r="J42" s="35">
        <f t="shared" si="6"/>
        <v>0</v>
      </c>
      <c r="K42" s="56"/>
      <c r="L42" s="52"/>
      <c r="M42" s="52"/>
      <c r="N42" s="57">
        <f t="shared" si="4"/>
        <v>0</v>
      </c>
      <c r="O42" s="156"/>
      <c r="P42" s="59"/>
      <c r="Q42" s="39"/>
      <c r="R42" s="40"/>
      <c r="S42" s="67"/>
      <c r="T42" s="67"/>
      <c r="U42" s="43"/>
      <c r="V42" s="44"/>
      <c r="W42" s="363"/>
      <c r="X42" s="365"/>
    </row>
    <row r="43" spans="1:24" ht="18.75" thickTop="1" thickBot="1" x14ac:dyDescent="0.35">
      <c r="A43" s="284"/>
      <c r="B43" s="283"/>
      <c r="C43" s="274"/>
      <c r="D43" s="47"/>
      <c r="E43" s="269">
        <f t="shared" si="5"/>
        <v>0</v>
      </c>
      <c r="F43" s="275"/>
      <c r="G43" s="276"/>
      <c r="H43" s="50"/>
      <c r="I43" s="51"/>
      <c r="J43" s="35">
        <f t="shared" si="6"/>
        <v>0</v>
      </c>
      <c r="K43" s="56"/>
      <c r="L43" s="52"/>
      <c r="M43" s="52"/>
      <c r="N43" s="57">
        <f t="shared" si="4"/>
        <v>0</v>
      </c>
      <c r="O43" s="156"/>
      <c r="P43" s="59"/>
      <c r="Q43" s="39"/>
      <c r="R43" s="40"/>
      <c r="S43" s="67"/>
      <c r="T43" s="67"/>
      <c r="U43" s="43"/>
      <c r="V43" s="44"/>
      <c r="W43" s="363"/>
      <c r="X43" s="365"/>
    </row>
    <row r="44" spans="1:24" ht="18.75" thickTop="1" thickBot="1" x14ac:dyDescent="0.35">
      <c r="A44" s="272"/>
      <c r="B44" s="283"/>
      <c r="C44" s="274"/>
      <c r="D44" s="47"/>
      <c r="E44" s="269">
        <f t="shared" si="5"/>
        <v>0</v>
      </c>
      <c r="F44" s="275"/>
      <c r="G44" s="276"/>
      <c r="H44" s="50"/>
      <c r="I44" s="51"/>
      <c r="J44" s="35">
        <f t="shared" si="6"/>
        <v>0</v>
      </c>
      <c r="K44" s="56"/>
      <c r="L44" s="52"/>
      <c r="M44" s="52"/>
      <c r="N44" s="57">
        <f t="shared" si="4"/>
        <v>0</v>
      </c>
      <c r="O44" s="156"/>
      <c r="P44" s="59"/>
      <c r="Q44" s="39"/>
      <c r="R44" s="40"/>
      <c r="S44" s="67"/>
      <c r="T44" s="67"/>
      <c r="U44" s="43"/>
      <c r="V44" s="44"/>
      <c r="W44" s="363"/>
      <c r="X44" s="365"/>
    </row>
    <row r="45" spans="1:24" ht="18.75" thickTop="1" thickBot="1" x14ac:dyDescent="0.35">
      <c r="A45" s="281"/>
      <c r="B45" s="283"/>
      <c r="C45" s="274"/>
      <c r="D45" s="47"/>
      <c r="E45" s="269">
        <f t="shared" si="5"/>
        <v>0</v>
      </c>
      <c r="F45" s="275"/>
      <c r="G45" s="276"/>
      <c r="H45" s="50"/>
      <c r="I45" s="51"/>
      <c r="J45" s="35">
        <f t="shared" si="6"/>
        <v>0</v>
      </c>
      <c r="K45" s="56"/>
      <c r="L45" s="52"/>
      <c r="M45" s="52"/>
      <c r="N45" s="57">
        <f t="shared" si="4"/>
        <v>0</v>
      </c>
      <c r="O45" s="156"/>
      <c r="P45" s="59"/>
      <c r="Q45" s="39"/>
      <c r="R45" s="40"/>
      <c r="S45" s="67"/>
      <c r="T45" s="67"/>
      <c r="U45" s="43"/>
      <c r="V45" s="44"/>
      <c r="W45" s="363"/>
      <c r="X45" s="365"/>
    </row>
    <row r="46" spans="1:24" ht="18" thickTop="1" x14ac:dyDescent="0.3">
      <c r="A46" s="272"/>
      <c r="B46" s="283"/>
      <c r="C46" s="274"/>
      <c r="D46" s="47"/>
      <c r="E46" s="269">
        <f t="shared" si="5"/>
        <v>0</v>
      </c>
      <c r="F46" s="275"/>
      <c r="G46" s="276"/>
      <c r="H46" s="50"/>
      <c r="I46" s="51"/>
      <c r="J46" s="35">
        <f t="shared" si="6"/>
        <v>0</v>
      </c>
      <c r="K46" s="56"/>
      <c r="L46" s="52"/>
      <c r="M46" s="52"/>
      <c r="N46" s="57">
        <f t="shared" si="4"/>
        <v>0</v>
      </c>
      <c r="O46" s="156"/>
      <c r="P46" s="59"/>
      <c r="Q46" s="39"/>
      <c r="R46" s="40"/>
      <c r="S46" s="67"/>
      <c r="T46" s="67"/>
      <c r="U46" s="43"/>
      <c r="V46" s="44"/>
      <c r="W46" s="363"/>
      <c r="X46" s="365"/>
    </row>
    <row r="47" spans="1:24" ht="17.25" x14ac:dyDescent="0.3">
      <c r="A47" s="45"/>
      <c r="B47" s="68"/>
      <c r="C47" s="46"/>
      <c r="D47" s="47"/>
      <c r="E47" s="47">
        <f t="shared" ref="E47" si="7">F47*D47</f>
        <v>0</v>
      </c>
      <c r="F47" s="48"/>
      <c r="G47" s="49"/>
      <c r="H47" s="50"/>
      <c r="I47" s="51"/>
      <c r="J47" s="35">
        <f t="shared" si="6"/>
        <v>0</v>
      </c>
      <c r="K47" s="56"/>
      <c r="L47" s="52"/>
      <c r="M47" s="52"/>
      <c r="N47" s="57">
        <f t="shared" si="4"/>
        <v>0</v>
      </c>
      <c r="O47" s="156"/>
      <c r="P47" s="59"/>
      <c r="Q47" s="39"/>
      <c r="R47" s="40"/>
      <c r="S47" s="67"/>
      <c r="T47" s="67"/>
      <c r="U47" s="43"/>
      <c r="V47" s="44"/>
      <c r="X47" s="366"/>
    </row>
    <row r="48" spans="1:24" ht="17.25" x14ac:dyDescent="0.3">
      <c r="A48" s="60"/>
      <c r="B48" s="45"/>
      <c r="C48" s="69"/>
      <c r="D48" s="47"/>
      <c r="E48" s="47">
        <f>SUM(E6:E47)</f>
        <v>15688885</v>
      </c>
      <c r="F48" s="51"/>
      <c r="G48" s="49"/>
      <c r="H48" s="50"/>
      <c r="I48" s="51"/>
      <c r="J48" s="35">
        <f t="shared" si="6"/>
        <v>0</v>
      </c>
      <c r="K48" s="56"/>
      <c r="L48" s="52"/>
      <c r="M48" s="52"/>
      <c r="N48" s="57">
        <f t="shared" si="4"/>
        <v>0</v>
      </c>
      <c r="O48" s="156"/>
      <c r="P48" s="59"/>
      <c r="Q48" s="39"/>
      <c r="R48" s="40"/>
      <c r="S48" s="67"/>
      <c r="T48" s="67"/>
      <c r="U48" s="43"/>
      <c r="V48" s="44"/>
      <c r="X48" s="367"/>
    </row>
    <row r="49" spans="1:24" ht="17.25" x14ac:dyDescent="0.3">
      <c r="A49" s="45"/>
      <c r="B49" s="45"/>
      <c r="C49" s="69"/>
      <c r="D49" s="47"/>
      <c r="E49" s="47"/>
      <c r="F49" s="51"/>
      <c r="G49" s="49"/>
      <c r="H49" s="50"/>
      <c r="I49" s="51"/>
      <c r="J49" s="35">
        <f t="shared" si="6"/>
        <v>0</v>
      </c>
      <c r="K49" s="56"/>
      <c r="L49" s="52"/>
      <c r="M49" s="52"/>
      <c r="N49" s="57">
        <f t="shared" si="4"/>
        <v>0</v>
      </c>
      <c r="O49" s="156"/>
      <c r="P49" s="59"/>
      <c r="Q49" s="39"/>
      <c r="R49" s="40"/>
      <c r="S49" s="67"/>
      <c r="T49" s="67"/>
      <c r="U49" s="43"/>
      <c r="V49" s="44"/>
    </row>
    <row r="50" spans="1:24" ht="17.25" x14ac:dyDescent="0.3">
      <c r="A50" s="45"/>
      <c r="B50" s="45"/>
      <c r="C50" s="69"/>
      <c r="D50" s="47"/>
      <c r="E50" s="47"/>
      <c r="F50" s="51"/>
      <c r="G50" s="49"/>
      <c r="H50" s="50"/>
      <c r="I50" s="51"/>
      <c r="J50" s="35">
        <f t="shared" si="6"/>
        <v>0</v>
      </c>
      <c r="K50" s="56"/>
      <c r="L50" s="52"/>
      <c r="M50" s="52"/>
      <c r="N50" s="57">
        <f t="shared" si="4"/>
        <v>0</v>
      </c>
      <c r="O50" s="156"/>
      <c r="P50" s="59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47"/>
      <c r="E51" s="47"/>
      <c r="F51" s="51"/>
      <c r="G51" s="49"/>
      <c r="H51" s="50"/>
      <c r="I51" s="51"/>
      <c r="J51" s="35">
        <f t="shared" si="6"/>
        <v>0</v>
      </c>
      <c r="K51" s="56"/>
      <c r="L51" s="52"/>
      <c r="M51" s="52"/>
      <c r="N51" s="57">
        <f t="shared" si="4"/>
        <v>0</v>
      </c>
      <c r="O51" s="156"/>
      <c r="P51" s="59"/>
      <c r="Q51" s="39"/>
      <c r="R51" s="40"/>
      <c r="S51" s="67"/>
      <c r="T51" s="67"/>
      <c r="U51" s="43"/>
      <c r="V51" s="44"/>
    </row>
    <row r="52" spans="1:24" ht="17.25" x14ac:dyDescent="0.3">
      <c r="A52" s="60"/>
      <c r="B52" s="61"/>
      <c r="C52" s="69"/>
      <c r="D52" s="69"/>
      <c r="E52" s="47"/>
      <c r="F52" s="51"/>
      <c r="G52" s="49"/>
      <c r="H52" s="50"/>
      <c r="I52" s="51"/>
      <c r="J52" s="35">
        <f t="shared" si="6"/>
        <v>0</v>
      </c>
      <c r="K52" s="56"/>
      <c r="L52" s="52"/>
      <c r="M52" s="52"/>
      <c r="N52" s="57">
        <f t="shared" si="4"/>
        <v>0</v>
      </c>
      <c r="O52" s="156"/>
      <c r="P52" s="59"/>
      <c r="Q52" s="39"/>
      <c r="R52" s="40"/>
      <c r="S52" s="67"/>
      <c r="T52" s="67"/>
      <c r="U52" s="43"/>
      <c r="V52" s="44"/>
    </row>
    <row r="53" spans="1:24" ht="17.25" x14ac:dyDescent="0.3">
      <c r="A53" s="60"/>
      <c r="B53" s="61"/>
      <c r="C53" s="69"/>
      <c r="D53" s="69"/>
      <c r="E53" s="47"/>
      <c r="F53" s="51"/>
      <c r="G53" s="49"/>
      <c r="H53" s="50"/>
      <c r="I53" s="51"/>
      <c r="J53" s="35">
        <f t="shared" si="6"/>
        <v>0</v>
      </c>
      <c r="K53" s="56"/>
      <c r="L53" s="52"/>
      <c r="M53" s="52"/>
      <c r="N53" s="57">
        <f t="shared" si="4"/>
        <v>0</v>
      </c>
      <c r="O53" s="156"/>
      <c r="P53" s="59"/>
      <c r="Q53" s="39"/>
      <c r="R53" s="40"/>
      <c r="S53" s="67"/>
      <c r="T53" s="67"/>
      <c r="U53" s="43"/>
      <c r="V53" s="44"/>
    </row>
    <row r="54" spans="1:24" ht="18" thickBot="1" x14ac:dyDescent="0.35">
      <c r="A54" s="70"/>
      <c r="B54" s="71"/>
      <c r="C54" s="319"/>
      <c r="D54" s="72"/>
      <c r="E54" s="73"/>
      <c r="F54" s="74"/>
      <c r="G54" s="75"/>
      <c r="H54" s="76"/>
      <c r="I54" s="74"/>
      <c r="J54" s="77">
        <f t="shared" si="6"/>
        <v>0</v>
      </c>
      <c r="K54" s="78"/>
      <c r="L54" s="79"/>
      <c r="M54" s="79"/>
      <c r="N54" s="80">
        <f t="shared" si="4"/>
        <v>0</v>
      </c>
      <c r="O54" s="332"/>
      <c r="P54" s="333"/>
      <c r="Q54" s="81"/>
      <c r="R54" s="82"/>
      <c r="S54" s="83"/>
      <c r="T54" s="83"/>
      <c r="U54" s="84"/>
      <c r="V54" s="85"/>
    </row>
    <row r="55" spans="1:24" s="327" customFormat="1" ht="17.25" x14ac:dyDescent="0.3">
      <c r="A55" s="651" t="s">
        <v>55</v>
      </c>
      <c r="B55" s="328" t="s">
        <v>56</v>
      </c>
      <c r="C55" s="639" t="s">
        <v>62</v>
      </c>
      <c r="D55" s="329"/>
      <c r="E55" s="47"/>
      <c r="F55" s="320">
        <v>319.5</v>
      </c>
      <c r="G55" s="321">
        <v>44200</v>
      </c>
      <c r="H55" s="641">
        <v>195</v>
      </c>
      <c r="I55" s="275">
        <v>319.5</v>
      </c>
      <c r="J55" s="35">
        <f t="shared" si="6"/>
        <v>0</v>
      </c>
      <c r="K55" s="322">
        <v>74.5</v>
      </c>
      <c r="L55" s="323"/>
      <c r="M55" s="323"/>
      <c r="N55" s="331">
        <f t="shared" si="4"/>
        <v>23802.75</v>
      </c>
      <c r="O55" s="653" t="s">
        <v>35</v>
      </c>
      <c r="P55" s="655">
        <v>44222</v>
      </c>
      <c r="Q55" s="94"/>
      <c r="R55" s="324"/>
      <c r="S55" s="67"/>
      <c r="T55" s="67"/>
      <c r="U55" s="325"/>
      <c r="V55" s="326"/>
      <c r="W55"/>
      <c r="X55"/>
    </row>
    <row r="56" spans="1:24" ht="18" thickBot="1" x14ac:dyDescent="0.35">
      <c r="A56" s="652"/>
      <c r="B56" s="328" t="s">
        <v>58</v>
      </c>
      <c r="C56" s="640"/>
      <c r="D56" s="330"/>
      <c r="E56" s="47"/>
      <c r="F56" s="51">
        <v>184.1</v>
      </c>
      <c r="G56" s="87">
        <v>44200</v>
      </c>
      <c r="H56" s="642"/>
      <c r="I56" s="48">
        <v>184.1</v>
      </c>
      <c r="J56" s="35">
        <f t="shared" si="6"/>
        <v>0</v>
      </c>
      <c r="K56" s="36">
        <v>80</v>
      </c>
      <c r="L56" s="52"/>
      <c r="M56" s="52"/>
      <c r="N56" s="331">
        <f t="shared" si="4"/>
        <v>14728</v>
      </c>
      <c r="O56" s="654"/>
      <c r="P56" s="656"/>
      <c r="Q56" s="94"/>
      <c r="R56" s="40"/>
      <c r="S56" s="67"/>
      <c r="T56" s="67"/>
      <c r="U56" s="43"/>
      <c r="V56" s="44"/>
    </row>
    <row r="57" spans="1:24" ht="32.25" thickBot="1" x14ac:dyDescent="0.35">
      <c r="A57" s="334" t="s">
        <v>55</v>
      </c>
      <c r="B57" s="328" t="s">
        <v>56</v>
      </c>
      <c r="C57" s="338" t="s">
        <v>63</v>
      </c>
      <c r="D57" s="330"/>
      <c r="E57" s="47"/>
      <c r="F57" s="51">
        <v>1249.2</v>
      </c>
      <c r="G57" s="87">
        <v>44200</v>
      </c>
      <c r="H57" s="335">
        <v>196</v>
      </c>
      <c r="I57" s="48">
        <v>1249.2</v>
      </c>
      <c r="J57" s="35">
        <f t="shared" si="6"/>
        <v>0</v>
      </c>
      <c r="K57" s="36">
        <v>74.5</v>
      </c>
      <c r="L57" s="52"/>
      <c r="M57" s="52"/>
      <c r="N57" s="331">
        <f t="shared" si="4"/>
        <v>93065.400000000009</v>
      </c>
      <c r="O57" s="336" t="s">
        <v>35</v>
      </c>
      <c r="P57" s="337">
        <v>44222</v>
      </c>
      <c r="Q57" s="94"/>
      <c r="R57" s="40"/>
      <c r="S57" s="67"/>
      <c r="T57" s="67"/>
      <c r="U57" s="43"/>
      <c r="V57" s="44"/>
    </row>
    <row r="58" spans="1:24" ht="18" thickBot="1" x14ac:dyDescent="0.35">
      <c r="A58" s="287" t="s">
        <v>55</v>
      </c>
      <c r="B58" s="86" t="s">
        <v>58</v>
      </c>
      <c r="C58" s="296" t="s">
        <v>61</v>
      </c>
      <c r="D58" s="69"/>
      <c r="E58" s="47"/>
      <c r="F58" s="51">
        <v>364.7</v>
      </c>
      <c r="G58" s="87">
        <v>44202</v>
      </c>
      <c r="H58" s="290">
        <v>200</v>
      </c>
      <c r="I58" s="48">
        <v>364.7</v>
      </c>
      <c r="J58" s="35">
        <f t="shared" si="6"/>
        <v>0</v>
      </c>
      <c r="K58" s="36">
        <v>80</v>
      </c>
      <c r="L58" s="52"/>
      <c r="M58" s="52"/>
      <c r="N58" s="38">
        <f t="shared" si="4"/>
        <v>29176</v>
      </c>
      <c r="O58" s="288" t="s">
        <v>35</v>
      </c>
      <c r="P58" s="289">
        <v>44222</v>
      </c>
      <c r="Q58" s="39"/>
      <c r="R58" s="40"/>
      <c r="S58" s="67"/>
      <c r="T58" s="67"/>
      <c r="U58" s="43"/>
      <c r="V58" s="44"/>
    </row>
    <row r="59" spans="1:24" ht="18" thickBot="1" x14ac:dyDescent="0.35">
      <c r="A59" s="88" t="s">
        <v>55</v>
      </c>
      <c r="B59" s="86" t="s">
        <v>58</v>
      </c>
      <c r="C59" s="89" t="s">
        <v>60</v>
      </c>
      <c r="D59" s="69"/>
      <c r="E59" s="47"/>
      <c r="F59" s="51">
        <v>260</v>
      </c>
      <c r="G59" s="87">
        <v>44204</v>
      </c>
      <c r="H59" s="90">
        <v>201</v>
      </c>
      <c r="I59" s="48">
        <v>260</v>
      </c>
      <c r="J59" s="35">
        <f t="shared" si="6"/>
        <v>0</v>
      </c>
      <c r="K59" s="36">
        <v>80</v>
      </c>
      <c r="L59" s="52"/>
      <c r="M59" s="52"/>
      <c r="N59" s="38">
        <f t="shared" si="4"/>
        <v>20800</v>
      </c>
      <c r="O59" s="288" t="s">
        <v>35</v>
      </c>
      <c r="P59" s="289">
        <v>44222</v>
      </c>
      <c r="Q59" s="39"/>
      <c r="R59" s="40"/>
      <c r="S59" s="67"/>
      <c r="T59" s="67"/>
      <c r="U59" s="43"/>
      <c r="V59" s="44"/>
    </row>
    <row r="60" spans="1:24" ht="18" customHeight="1" x14ac:dyDescent="0.3">
      <c r="A60" s="643" t="s">
        <v>55</v>
      </c>
      <c r="B60" s="292" t="s">
        <v>58</v>
      </c>
      <c r="C60" s="645" t="s">
        <v>57</v>
      </c>
      <c r="D60" s="293"/>
      <c r="E60" s="93"/>
      <c r="F60" s="51">
        <v>195.3</v>
      </c>
      <c r="G60" s="87">
        <v>44207</v>
      </c>
      <c r="H60" s="647">
        <v>210</v>
      </c>
      <c r="I60" s="48">
        <v>195.3</v>
      </c>
      <c r="J60" s="35">
        <f t="shared" si="6"/>
        <v>0</v>
      </c>
      <c r="K60" s="36">
        <v>80</v>
      </c>
      <c r="L60" s="52"/>
      <c r="M60" s="52"/>
      <c r="N60" s="38">
        <f t="shared" si="4"/>
        <v>15624</v>
      </c>
      <c r="O60" s="627" t="s">
        <v>35</v>
      </c>
      <c r="P60" s="649">
        <v>44222</v>
      </c>
      <c r="Q60" s="94"/>
      <c r="R60" s="40"/>
      <c r="S60" s="41"/>
      <c r="T60" s="42"/>
      <c r="U60" s="43"/>
      <c r="V60" s="44"/>
    </row>
    <row r="61" spans="1:24" ht="18.600000000000001" customHeight="1" thickBot="1" x14ac:dyDescent="0.35">
      <c r="A61" s="644"/>
      <c r="B61" s="292" t="s">
        <v>56</v>
      </c>
      <c r="C61" s="646"/>
      <c r="D61" s="293"/>
      <c r="E61" s="93"/>
      <c r="F61" s="51">
        <v>344.7</v>
      </c>
      <c r="G61" s="87">
        <v>44207</v>
      </c>
      <c r="H61" s="648"/>
      <c r="I61" s="48">
        <v>344.7</v>
      </c>
      <c r="J61" s="35">
        <f t="shared" si="6"/>
        <v>0</v>
      </c>
      <c r="K61" s="36">
        <v>74.5</v>
      </c>
      <c r="L61" s="52"/>
      <c r="M61" s="52"/>
      <c r="N61" s="38">
        <f t="shared" si="4"/>
        <v>25680.149999999998</v>
      </c>
      <c r="O61" s="628"/>
      <c r="P61" s="650"/>
      <c r="Q61" s="94"/>
      <c r="R61" s="40"/>
      <c r="S61" s="41"/>
      <c r="T61" s="42"/>
      <c r="U61" s="43"/>
      <c r="V61" s="44"/>
    </row>
    <row r="62" spans="1:24" ht="31.5" x14ac:dyDescent="0.3">
      <c r="A62" s="99" t="s">
        <v>55</v>
      </c>
      <c r="B62" s="86" t="s">
        <v>56</v>
      </c>
      <c r="C62" s="392" t="s">
        <v>114</v>
      </c>
      <c r="D62" s="91"/>
      <c r="E62" s="93"/>
      <c r="F62" s="51">
        <v>1404.4</v>
      </c>
      <c r="G62" s="49">
        <v>44207</v>
      </c>
      <c r="H62" s="295">
        <v>213</v>
      </c>
      <c r="I62" s="51">
        <v>1404.4</v>
      </c>
      <c r="J62" s="35">
        <f t="shared" si="6"/>
        <v>0</v>
      </c>
      <c r="K62" s="36">
        <v>74.5</v>
      </c>
      <c r="L62" s="52"/>
      <c r="M62" s="52"/>
      <c r="N62" s="38">
        <f t="shared" si="4"/>
        <v>104627.8</v>
      </c>
      <c r="O62" s="288" t="s">
        <v>35</v>
      </c>
      <c r="P62" s="289">
        <v>44235</v>
      </c>
      <c r="Q62" s="94"/>
      <c r="R62" s="40"/>
      <c r="S62" s="41"/>
      <c r="T62" s="42"/>
      <c r="U62" s="43"/>
      <c r="V62" s="44"/>
    </row>
    <row r="63" spans="1:24" ht="18" customHeight="1" x14ac:dyDescent="0.3">
      <c r="A63" s="657" t="s">
        <v>55</v>
      </c>
      <c r="B63" s="86" t="s">
        <v>58</v>
      </c>
      <c r="C63" s="629" t="s">
        <v>115</v>
      </c>
      <c r="D63" s="91"/>
      <c r="E63" s="93"/>
      <c r="F63" s="51">
        <v>413.7</v>
      </c>
      <c r="G63" s="49">
        <v>44211</v>
      </c>
      <c r="H63" s="631">
        <v>219</v>
      </c>
      <c r="I63" s="51">
        <v>413.7</v>
      </c>
      <c r="J63" s="35">
        <f t="shared" si="6"/>
        <v>0</v>
      </c>
      <c r="K63" s="36">
        <v>80</v>
      </c>
      <c r="L63" s="52"/>
      <c r="M63" s="52"/>
      <c r="N63" s="38">
        <f t="shared" si="4"/>
        <v>33096</v>
      </c>
      <c r="O63" s="632" t="s">
        <v>35</v>
      </c>
      <c r="P63" s="634">
        <v>44235</v>
      </c>
      <c r="Q63" s="94"/>
      <c r="R63" s="40"/>
      <c r="S63" s="41"/>
      <c r="T63" s="42"/>
      <c r="U63" s="43"/>
      <c r="V63" s="44"/>
    </row>
    <row r="64" spans="1:24" ht="18.75" customHeight="1" thickBot="1" x14ac:dyDescent="0.35">
      <c r="A64" s="658"/>
      <c r="B64" s="86" t="s">
        <v>56</v>
      </c>
      <c r="C64" s="630"/>
      <c r="D64" s="91"/>
      <c r="E64" s="93"/>
      <c r="F64" s="51">
        <v>542.70000000000005</v>
      </c>
      <c r="G64" s="421">
        <v>44211</v>
      </c>
      <c r="H64" s="619"/>
      <c r="I64" s="51">
        <v>542.70000000000005</v>
      </c>
      <c r="J64" s="35">
        <f t="shared" si="6"/>
        <v>0</v>
      </c>
      <c r="K64" s="36">
        <v>74.5</v>
      </c>
      <c r="L64" s="52"/>
      <c r="M64" s="52"/>
      <c r="N64" s="38">
        <f t="shared" si="4"/>
        <v>40431.15</v>
      </c>
      <c r="O64" s="633"/>
      <c r="P64" s="635"/>
      <c r="Q64" s="94"/>
      <c r="R64" s="40"/>
      <c r="S64" s="41"/>
      <c r="T64" s="42"/>
      <c r="U64" s="43"/>
      <c r="V64" s="44"/>
    </row>
    <row r="65" spans="1:22" ht="31.5" customHeight="1" x14ac:dyDescent="0.3">
      <c r="A65" s="615" t="s">
        <v>55</v>
      </c>
      <c r="B65" s="397" t="s">
        <v>56</v>
      </c>
      <c r="C65" s="617" t="s">
        <v>127</v>
      </c>
      <c r="D65" s="91"/>
      <c r="E65" s="93"/>
      <c r="F65" s="51">
        <v>874.2</v>
      </c>
      <c r="G65" s="422">
        <v>44214</v>
      </c>
      <c r="H65" s="619">
        <v>224</v>
      </c>
      <c r="I65" s="51">
        <v>874.21</v>
      </c>
      <c r="J65" s="35">
        <f t="shared" si="6"/>
        <v>9.9999999999909051E-3</v>
      </c>
      <c r="K65" s="36">
        <v>74.5</v>
      </c>
      <c r="L65" s="52"/>
      <c r="M65" s="52"/>
      <c r="N65" s="38">
        <f t="shared" si="4"/>
        <v>65128.645000000004</v>
      </c>
      <c r="O65" s="621" t="s">
        <v>35</v>
      </c>
      <c r="P65" s="623">
        <v>44242</v>
      </c>
      <c r="Q65" s="94"/>
      <c r="R65" s="40"/>
      <c r="S65" s="41"/>
      <c r="T65" s="42"/>
      <c r="U65" s="43"/>
      <c r="V65" s="44"/>
    </row>
    <row r="66" spans="1:22" ht="17.25" customHeight="1" thickBot="1" x14ac:dyDescent="0.35">
      <c r="A66" s="616"/>
      <c r="B66" s="397" t="s">
        <v>56</v>
      </c>
      <c r="C66" s="618"/>
      <c r="D66" s="96"/>
      <c r="E66" s="97"/>
      <c r="F66" s="51">
        <v>265.60000000000002</v>
      </c>
      <c r="G66" s="421">
        <v>44214</v>
      </c>
      <c r="H66" s="620"/>
      <c r="I66" s="51">
        <v>265.60000000000002</v>
      </c>
      <c r="J66" s="35">
        <f t="shared" si="6"/>
        <v>0</v>
      </c>
      <c r="K66" s="56">
        <v>72.5</v>
      </c>
      <c r="L66" s="52"/>
      <c r="M66" s="52"/>
      <c r="N66" s="38">
        <f t="shared" si="4"/>
        <v>19256</v>
      </c>
      <c r="O66" s="622"/>
      <c r="P66" s="624"/>
      <c r="Q66" s="94"/>
      <c r="R66" s="40"/>
      <c r="S66" s="41"/>
      <c r="T66" s="42"/>
      <c r="U66" s="43"/>
      <c r="V66" s="44"/>
    </row>
    <row r="67" spans="1:22" ht="17.25" customHeight="1" x14ac:dyDescent="0.3">
      <c r="A67" s="671" t="s">
        <v>55</v>
      </c>
      <c r="B67" s="397" t="s">
        <v>56</v>
      </c>
      <c r="C67" s="629" t="s">
        <v>186</v>
      </c>
      <c r="D67" s="96"/>
      <c r="E67" s="97"/>
      <c r="F67" s="420">
        <v>327.7</v>
      </c>
      <c r="G67" s="674">
        <v>44216</v>
      </c>
      <c r="H67" s="676">
        <v>228</v>
      </c>
      <c r="I67" s="51">
        <v>327.7</v>
      </c>
      <c r="J67" s="35">
        <f t="shared" si="6"/>
        <v>0</v>
      </c>
      <c r="K67" s="56">
        <v>74.5</v>
      </c>
      <c r="L67" s="52"/>
      <c r="M67" s="52"/>
      <c r="N67" s="38">
        <f t="shared" si="4"/>
        <v>24413.649999999998</v>
      </c>
      <c r="O67" s="621" t="s">
        <v>35</v>
      </c>
      <c r="P67" s="623">
        <v>5</v>
      </c>
      <c r="Q67" s="94"/>
      <c r="R67" s="40"/>
      <c r="S67" s="41"/>
      <c r="T67" s="42"/>
      <c r="U67" s="43"/>
      <c r="V67" s="44"/>
    </row>
    <row r="68" spans="1:22" ht="17.25" customHeight="1" thickBot="1" x14ac:dyDescent="0.35">
      <c r="A68" s="672"/>
      <c r="B68" s="397" t="s">
        <v>58</v>
      </c>
      <c r="C68" s="673"/>
      <c r="D68" s="96"/>
      <c r="E68" s="97"/>
      <c r="F68" s="420">
        <v>308.2</v>
      </c>
      <c r="G68" s="675"/>
      <c r="H68" s="677"/>
      <c r="I68" s="51">
        <v>308.2</v>
      </c>
      <c r="J68" s="35">
        <f t="shared" si="6"/>
        <v>0</v>
      </c>
      <c r="K68" s="56">
        <v>80</v>
      </c>
      <c r="L68" s="52"/>
      <c r="M68" s="52"/>
      <c r="N68" s="38">
        <f t="shared" si="4"/>
        <v>24656</v>
      </c>
      <c r="O68" s="622"/>
      <c r="P68" s="624"/>
      <c r="Q68" s="94"/>
      <c r="R68" s="40"/>
      <c r="S68" s="41"/>
      <c r="T68" s="42"/>
      <c r="U68" s="43"/>
      <c r="V68" s="44"/>
    </row>
    <row r="69" spans="1:22" ht="32.25" thickTop="1" x14ac:dyDescent="0.3">
      <c r="A69" s="398" t="s">
        <v>55</v>
      </c>
      <c r="B69" s="397" t="s">
        <v>56</v>
      </c>
      <c r="C69" s="392" t="s">
        <v>128</v>
      </c>
      <c r="D69" s="96"/>
      <c r="E69" s="97"/>
      <c r="F69" s="51">
        <v>1734</v>
      </c>
      <c r="G69" s="422">
        <v>44221</v>
      </c>
      <c r="H69" s="396">
        <v>239</v>
      </c>
      <c r="I69" s="51">
        <v>1734</v>
      </c>
      <c r="J69" s="35">
        <f t="shared" si="6"/>
        <v>0</v>
      </c>
      <c r="K69" s="56">
        <v>74.5</v>
      </c>
      <c r="L69" s="52"/>
      <c r="M69" s="52"/>
      <c r="N69" s="38">
        <f t="shared" si="4"/>
        <v>129183</v>
      </c>
      <c r="O69" s="399" t="s">
        <v>35</v>
      </c>
      <c r="P69" s="400">
        <v>44242</v>
      </c>
      <c r="Q69" s="94"/>
      <c r="R69" s="40"/>
      <c r="S69" s="41"/>
      <c r="T69" s="42"/>
      <c r="U69" s="43"/>
      <c r="V69" s="44"/>
    </row>
    <row r="70" spans="1:22" ht="19.5" thickBot="1" x14ac:dyDescent="0.35">
      <c r="A70" s="398"/>
      <c r="B70" s="427"/>
      <c r="C70" s="428"/>
      <c r="D70" s="96"/>
      <c r="E70" s="97"/>
      <c r="F70" s="420"/>
      <c r="G70" s="429"/>
      <c r="H70" s="430"/>
      <c r="I70" s="48"/>
      <c r="J70" s="35"/>
      <c r="K70" s="36"/>
      <c r="L70" s="52"/>
      <c r="M70" s="52"/>
      <c r="N70" s="38"/>
      <c r="O70" s="431"/>
      <c r="P70" s="432"/>
      <c r="Q70" s="94"/>
      <c r="R70" s="40"/>
      <c r="S70" s="41"/>
      <c r="T70" s="42"/>
      <c r="U70" s="43"/>
      <c r="V70" s="44"/>
    </row>
    <row r="71" spans="1:22" ht="18.75" customHeight="1" thickTop="1" x14ac:dyDescent="0.25">
      <c r="A71" s="423" t="s">
        <v>170</v>
      </c>
      <c r="B71" s="437" t="s">
        <v>172</v>
      </c>
      <c r="C71" s="408" t="s">
        <v>177</v>
      </c>
      <c r="D71" s="91"/>
      <c r="E71" s="93"/>
      <c r="F71" s="420">
        <f>65.5+149.1+66.3</f>
        <v>280.89999999999998</v>
      </c>
      <c r="G71" s="424">
        <v>44211</v>
      </c>
      <c r="H71" s="433">
        <v>31423</v>
      </c>
      <c r="I71" s="48">
        <f>65.5+149.1+66.3</f>
        <v>280.89999999999998</v>
      </c>
      <c r="J71" s="35">
        <f>I71-F71</f>
        <v>0</v>
      </c>
      <c r="K71" s="36">
        <v>58</v>
      </c>
      <c r="L71" s="52"/>
      <c r="M71" s="52"/>
      <c r="N71" s="38">
        <f>K71*I71</f>
        <v>16292.199999999999</v>
      </c>
      <c r="O71" s="426" t="s">
        <v>35</v>
      </c>
      <c r="P71" s="425">
        <v>44260</v>
      </c>
      <c r="Q71" s="94"/>
      <c r="R71" s="40"/>
      <c r="S71" s="41"/>
      <c r="T71" s="42"/>
      <c r="U71" s="43"/>
      <c r="V71" s="44"/>
    </row>
    <row r="72" spans="1:22" ht="17.25" customHeight="1" x14ac:dyDescent="0.3">
      <c r="A72" s="99" t="s">
        <v>52</v>
      </c>
      <c r="B72" s="61" t="s">
        <v>53</v>
      </c>
      <c r="C72" s="100"/>
      <c r="D72" s="96"/>
      <c r="E72" s="97"/>
      <c r="F72" s="51">
        <v>3600</v>
      </c>
      <c r="G72" s="49">
        <v>44201</v>
      </c>
      <c r="H72" s="394">
        <v>1198</v>
      </c>
      <c r="I72" s="51">
        <v>3600</v>
      </c>
      <c r="J72" s="35">
        <f t="shared" si="6"/>
        <v>0</v>
      </c>
      <c r="K72" s="56">
        <v>21</v>
      </c>
      <c r="L72" s="52"/>
      <c r="M72" s="52"/>
      <c r="N72" s="38">
        <f t="shared" si="4"/>
        <v>75600</v>
      </c>
      <c r="O72" s="156" t="s">
        <v>35</v>
      </c>
      <c r="P72" s="59">
        <v>44218</v>
      </c>
      <c r="Q72" s="94"/>
      <c r="R72" s="40"/>
      <c r="S72" s="41"/>
      <c r="T72" s="42"/>
      <c r="U72" s="43"/>
      <c r="V72" s="44"/>
    </row>
    <row r="73" spans="1:22" ht="17.25" x14ac:dyDescent="0.3">
      <c r="A73" s="45" t="s">
        <v>32</v>
      </c>
      <c r="B73" s="61" t="s">
        <v>33</v>
      </c>
      <c r="C73" s="96"/>
      <c r="D73" s="96"/>
      <c r="E73" s="97"/>
      <c r="F73" s="51">
        <v>620</v>
      </c>
      <c r="G73" s="49">
        <v>44207</v>
      </c>
      <c r="H73" s="50" t="s">
        <v>34</v>
      </c>
      <c r="I73" s="51">
        <v>620</v>
      </c>
      <c r="J73" s="35">
        <f t="shared" si="6"/>
        <v>0</v>
      </c>
      <c r="K73" s="56">
        <v>50</v>
      </c>
      <c r="L73" s="52"/>
      <c r="M73" s="52"/>
      <c r="N73" s="57">
        <f t="shared" si="4"/>
        <v>31000</v>
      </c>
      <c r="O73" s="156" t="s">
        <v>35</v>
      </c>
      <c r="P73" s="59">
        <v>44208</v>
      </c>
      <c r="Q73" s="39"/>
      <c r="R73" s="40"/>
      <c r="S73" s="41"/>
      <c r="T73" s="42"/>
      <c r="U73" s="43"/>
      <c r="V73" s="44"/>
    </row>
    <row r="74" spans="1:22" ht="17.25" x14ac:dyDescent="0.3">
      <c r="A74" s="438" t="s">
        <v>171</v>
      </c>
      <c r="B74" s="436" t="s">
        <v>172</v>
      </c>
      <c r="C74" s="96" t="s">
        <v>179</v>
      </c>
      <c r="D74" s="96"/>
      <c r="E74" s="97"/>
      <c r="F74" s="51">
        <v>130</v>
      </c>
      <c r="G74" s="49">
        <v>44212</v>
      </c>
      <c r="H74" s="354">
        <v>31476</v>
      </c>
      <c r="I74" s="51">
        <v>130</v>
      </c>
      <c r="J74" s="35">
        <f t="shared" si="6"/>
        <v>0</v>
      </c>
      <c r="K74" s="56">
        <v>58</v>
      </c>
      <c r="L74" s="52"/>
      <c r="M74" s="52"/>
      <c r="N74" s="57">
        <f t="shared" si="4"/>
        <v>7540</v>
      </c>
      <c r="O74" s="360" t="s">
        <v>35</v>
      </c>
      <c r="P74" s="357">
        <v>44260</v>
      </c>
      <c r="Q74" s="39"/>
      <c r="R74" s="40"/>
      <c r="S74" s="41"/>
      <c r="T74" s="42"/>
      <c r="U74" s="43"/>
      <c r="V74" s="44"/>
    </row>
    <row r="75" spans="1:22" ht="17.25" x14ac:dyDescent="0.25">
      <c r="A75" s="102" t="s">
        <v>64</v>
      </c>
      <c r="B75" s="58" t="s">
        <v>53</v>
      </c>
      <c r="C75" s="91"/>
      <c r="D75" s="91"/>
      <c r="E75" s="93"/>
      <c r="F75" s="51">
        <v>1200</v>
      </c>
      <c r="G75" s="49">
        <v>44216</v>
      </c>
      <c r="H75" s="50">
        <v>1212</v>
      </c>
      <c r="I75" s="51">
        <v>1200</v>
      </c>
      <c r="J75" s="35">
        <f t="shared" si="3"/>
        <v>0</v>
      </c>
      <c r="K75" s="56">
        <v>21</v>
      </c>
      <c r="L75" s="52"/>
      <c r="M75" s="52"/>
      <c r="N75" s="57">
        <f t="shared" si="4"/>
        <v>25200</v>
      </c>
      <c r="O75" s="156" t="s">
        <v>35</v>
      </c>
      <c r="P75" s="59">
        <v>44222</v>
      </c>
      <c r="Q75" s="39"/>
      <c r="R75" s="40"/>
      <c r="S75" s="41"/>
      <c r="T75" s="42"/>
      <c r="U75" s="43"/>
      <c r="V75" s="44"/>
    </row>
    <row r="76" spans="1:22" ht="17.25" x14ac:dyDescent="0.25">
      <c r="A76" s="434" t="s">
        <v>171</v>
      </c>
      <c r="B76" s="435" t="s">
        <v>172</v>
      </c>
      <c r="C76" s="91" t="s">
        <v>178</v>
      </c>
      <c r="D76" s="91"/>
      <c r="E76" s="93"/>
      <c r="F76" s="51">
        <f>162.6+41.4</f>
        <v>204</v>
      </c>
      <c r="G76" s="49">
        <v>44218</v>
      </c>
      <c r="H76" s="354">
        <v>31570</v>
      </c>
      <c r="I76" s="51">
        <f>162.6+41.4</f>
        <v>204</v>
      </c>
      <c r="J76" s="35">
        <f t="shared" si="3"/>
        <v>0</v>
      </c>
      <c r="K76" s="56">
        <v>58</v>
      </c>
      <c r="L76" s="52"/>
      <c r="M76" s="52"/>
      <c r="N76" s="57">
        <f t="shared" si="4"/>
        <v>11832</v>
      </c>
      <c r="O76" s="360" t="s">
        <v>35</v>
      </c>
      <c r="P76" s="357">
        <v>44260</v>
      </c>
      <c r="Q76" s="39"/>
      <c r="R76" s="40"/>
      <c r="S76" s="41"/>
      <c r="T76" s="42"/>
      <c r="U76" s="43"/>
      <c r="V76" s="44"/>
    </row>
    <row r="77" spans="1:22" ht="18" thickBot="1" x14ac:dyDescent="0.3">
      <c r="A77" s="102" t="s">
        <v>32</v>
      </c>
      <c r="B77" s="58" t="s">
        <v>33</v>
      </c>
      <c r="C77" s="441"/>
      <c r="D77" s="96"/>
      <c r="E77" s="97"/>
      <c r="F77" s="51">
        <v>1400</v>
      </c>
      <c r="G77" s="49">
        <v>44219</v>
      </c>
      <c r="H77" s="50" t="s">
        <v>69</v>
      </c>
      <c r="I77" s="51">
        <v>1400</v>
      </c>
      <c r="J77" s="35">
        <f t="shared" si="3"/>
        <v>0</v>
      </c>
      <c r="K77" s="56">
        <v>50</v>
      </c>
      <c r="L77" s="52"/>
      <c r="M77" s="52"/>
      <c r="N77" s="57">
        <f t="shared" si="4"/>
        <v>70000</v>
      </c>
      <c r="O77" s="156" t="s">
        <v>35</v>
      </c>
      <c r="P77" s="59">
        <v>44223</v>
      </c>
      <c r="Q77" s="39"/>
      <c r="R77" s="40"/>
      <c r="S77" s="41"/>
      <c r="T77" s="42"/>
      <c r="U77" s="43"/>
      <c r="V77" s="44"/>
    </row>
    <row r="78" spans="1:22" x14ac:dyDescent="0.25">
      <c r="A78" s="669" t="s">
        <v>171</v>
      </c>
      <c r="B78" s="443" t="s">
        <v>172</v>
      </c>
      <c r="C78" s="663" t="s">
        <v>180</v>
      </c>
      <c r="D78" s="440"/>
      <c r="E78" s="97"/>
      <c r="F78" s="51">
        <v>151.80000000000001</v>
      </c>
      <c r="G78" s="49">
        <v>44221</v>
      </c>
      <c r="H78" s="665">
        <v>31601</v>
      </c>
      <c r="I78" s="51">
        <v>151.80000000000001</v>
      </c>
      <c r="J78" s="35">
        <f t="shared" si="3"/>
        <v>0</v>
      </c>
      <c r="K78" s="56">
        <v>58</v>
      </c>
      <c r="L78" s="52"/>
      <c r="M78" s="52"/>
      <c r="N78" s="57">
        <f t="shared" si="4"/>
        <v>8804.4000000000015</v>
      </c>
      <c r="O78" s="621" t="s">
        <v>35</v>
      </c>
      <c r="P78" s="659">
        <v>44260</v>
      </c>
      <c r="Q78" s="39"/>
      <c r="R78" s="40"/>
      <c r="S78" s="41"/>
      <c r="T78" s="42"/>
      <c r="U78" s="43"/>
      <c r="V78" s="44"/>
    </row>
    <row r="79" spans="1:22" ht="18" thickBot="1" x14ac:dyDescent="0.35">
      <c r="A79" s="670"/>
      <c r="B79" s="439" t="s">
        <v>181</v>
      </c>
      <c r="C79" s="664"/>
      <c r="D79" s="440"/>
      <c r="E79" s="97"/>
      <c r="F79" s="51">
        <v>441</v>
      </c>
      <c r="G79" s="49">
        <v>44221</v>
      </c>
      <c r="H79" s="666"/>
      <c r="I79" s="51">
        <v>441</v>
      </c>
      <c r="J79" s="35">
        <f t="shared" si="3"/>
        <v>0</v>
      </c>
      <c r="K79" s="56">
        <v>49</v>
      </c>
      <c r="L79" s="52"/>
      <c r="M79" s="52"/>
      <c r="N79" s="57">
        <f t="shared" si="4"/>
        <v>21609</v>
      </c>
      <c r="O79" s="622"/>
      <c r="P79" s="660"/>
      <c r="Q79" s="39"/>
      <c r="R79" s="40"/>
      <c r="S79" s="41"/>
      <c r="T79" s="41"/>
      <c r="U79" s="43"/>
      <c r="V79" s="44"/>
    </row>
    <row r="80" spans="1:22" ht="17.25" x14ac:dyDescent="0.3">
      <c r="A80" s="661" t="s">
        <v>171</v>
      </c>
      <c r="B80" s="439" t="s">
        <v>181</v>
      </c>
      <c r="C80" s="663" t="s">
        <v>182</v>
      </c>
      <c r="D80" s="440"/>
      <c r="E80" s="97"/>
      <c r="F80" s="51">
        <v>103</v>
      </c>
      <c r="G80" s="49">
        <v>44226</v>
      </c>
      <c r="H80" s="665">
        <v>31677</v>
      </c>
      <c r="I80" s="51">
        <v>103</v>
      </c>
      <c r="J80" s="35">
        <f t="shared" si="3"/>
        <v>0</v>
      </c>
      <c r="K80" s="56">
        <v>49</v>
      </c>
      <c r="L80" s="52"/>
      <c r="M80" s="52"/>
      <c r="N80" s="57">
        <f t="shared" si="4"/>
        <v>5047</v>
      </c>
      <c r="O80" s="667" t="s">
        <v>35</v>
      </c>
      <c r="P80" s="623">
        <v>44260</v>
      </c>
      <c r="Q80" s="39"/>
      <c r="R80" s="40"/>
      <c r="S80" s="41"/>
      <c r="T80" s="41"/>
      <c r="U80" s="43"/>
      <c r="V80" s="44"/>
    </row>
    <row r="81" spans="1:22" ht="16.5" thickBot="1" x14ac:dyDescent="0.3">
      <c r="A81" s="662"/>
      <c r="B81" s="444" t="s">
        <v>172</v>
      </c>
      <c r="C81" s="664"/>
      <c r="D81" s="440"/>
      <c r="E81" s="97"/>
      <c r="F81" s="51">
        <f>23.2+20+94.2</f>
        <v>137.4</v>
      </c>
      <c r="G81" s="49">
        <v>44226</v>
      </c>
      <c r="H81" s="666"/>
      <c r="I81" s="51">
        <f>23.2+20+94.2</f>
        <v>137.4</v>
      </c>
      <c r="J81" s="35">
        <f t="shared" si="3"/>
        <v>0</v>
      </c>
      <c r="K81" s="56">
        <v>58</v>
      </c>
      <c r="L81" s="52"/>
      <c r="M81" s="52"/>
      <c r="N81" s="57">
        <f t="shared" si="4"/>
        <v>7969.2000000000007</v>
      </c>
      <c r="O81" s="668"/>
      <c r="P81" s="624"/>
      <c r="Q81" s="39"/>
      <c r="R81" s="40"/>
      <c r="S81" s="41"/>
      <c r="T81" s="41"/>
      <c r="U81" s="43"/>
      <c r="V81" s="44"/>
    </row>
    <row r="82" spans="1:22" ht="18.75" x14ac:dyDescent="0.3">
      <c r="A82" s="61"/>
      <c r="B82" s="103"/>
      <c r="C82" s="442"/>
      <c r="D82" s="96"/>
      <c r="E82" s="97"/>
      <c r="F82" s="51"/>
      <c r="G82" s="49"/>
      <c r="H82" s="50"/>
      <c r="I82" s="51"/>
      <c r="J82" s="35">
        <f t="shared" si="3"/>
        <v>0</v>
      </c>
      <c r="K82" s="56"/>
      <c r="L82" s="52"/>
      <c r="M82" s="52"/>
      <c r="N82" s="57">
        <f t="shared" si="4"/>
        <v>0</v>
      </c>
      <c r="O82" s="156"/>
      <c r="P82" s="59"/>
      <c r="Q82" s="39"/>
      <c r="R82" s="40"/>
      <c r="S82" s="41"/>
      <c r="T82" s="42"/>
      <c r="U82" s="43"/>
      <c r="V82" s="44"/>
    </row>
    <row r="83" spans="1:22" ht="17.25" x14ac:dyDescent="0.3">
      <c r="A83" s="61"/>
      <c r="B83" s="61"/>
      <c r="C83" s="96"/>
      <c r="D83" s="96"/>
      <c r="E83" s="97"/>
      <c r="F83" s="51"/>
      <c r="G83" s="49"/>
      <c r="H83" s="50"/>
      <c r="I83" s="51"/>
      <c r="J83" s="35">
        <f t="shared" si="3"/>
        <v>0</v>
      </c>
      <c r="K83" s="56"/>
      <c r="L83" s="52"/>
      <c r="M83" s="52"/>
      <c r="N83" s="57">
        <f t="shared" si="4"/>
        <v>0</v>
      </c>
      <c r="O83" s="156"/>
      <c r="P83" s="59"/>
      <c r="Q83" s="39"/>
      <c r="R83" s="40"/>
      <c r="S83" s="41"/>
      <c r="T83" s="42"/>
      <c r="U83" s="43"/>
      <c r="V83" s="44"/>
    </row>
    <row r="84" spans="1:22" ht="17.25" x14ac:dyDescent="0.3">
      <c r="A84" s="61"/>
      <c r="B84" s="61"/>
      <c r="C84" s="96"/>
      <c r="D84" s="96"/>
      <c r="E84" s="97"/>
      <c r="F84" s="51"/>
      <c r="G84" s="49"/>
      <c r="H84" s="50"/>
      <c r="I84" s="51"/>
      <c r="J84" s="35">
        <f t="shared" si="3"/>
        <v>0</v>
      </c>
      <c r="K84" s="56"/>
      <c r="L84" s="52"/>
      <c r="M84" s="52"/>
      <c r="N84" s="57">
        <f t="shared" si="4"/>
        <v>0</v>
      </c>
      <c r="O84" s="156"/>
      <c r="P84" s="59"/>
      <c r="Q84" s="39"/>
      <c r="R84" s="40"/>
      <c r="S84" s="41"/>
      <c r="T84" s="42"/>
      <c r="U84" s="43"/>
      <c r="V84" s="44"/>
    </row>
    <row r="85" spans="1:22" ht="17.25" x14ac:dyDescent="0.3">
      <c r="A85" s="102"/>
      <c r="B85" s="61"/>
      <c r="C85" s="96"/>
      <c r="D85" s="96"/>
      <c r="E85" s="97"/>
      <c r="F85" s="51"/>
      <c r="G85" s="49"/>
      <c r="H85" s="50"/>
      <c r="I85" s="51"/>
      <c r="J85" s="35">
        <f t="shared" si="3"/>
        <v>0</v>
      </c>
      <c r="K85" s="56"/>
      <c r="L85" s="52"/>
      <c r="M85" s="52"/>
      <c r="N85" s="57">
        <f t="shared" si="4"/>
        <v>0</v>
      </c>
      <c r="O85" s="156"/>
      <c r="P85" s="59"/>
      <c r="Q85" s="39"/>
      <c r="R85" s="40"/>
      <c r="S85" s="41"/>
      <c r="T85" s="42"/>
      <c r="U85" s="43"/>
      <c r="V85" s="44"/>
    </row>
    <row r="86" spans="1:22" ht="17.25" x14ac:dyDescent="0.3">
      <c r="A86" s="61"/>
      <c r="B86" s="61"/>
      <c r="C86" s="96"/>
      <c r="D86" s="96"/>
      <c r="E86" s="97"/>
      <c r="F86" s="51"/>
      <c r="G86" s="49"/>
      <c r="H86" s="50"/>
      <c r="I86" s="51"/>
      <c r="J86" s="35">
        <f t="shared" si="3"/>
        <v>0</v>
      </c>
      <c r="K86" s="56"/>
      <c r="L86" s="52"/>
      <c r="M86" s="52"/>
      <c r="N86" s="57">
        <f t="shared" si="4"/>
        <v>0</v>
      </c>
      <c r="O86" s="156"/>
      <c r="P86" s="59"/>
      <c r="Q86" s="39"/>
      <c r="R86" s="40"/>
      <c r="S86" s="41"/>
      <c r="T86" s="42"/>
      <c r="U86" s="43"/>
      <c r="V86" s="44"/>
    </row>
    <row r="87" spans="1:22" ht="17.25" x14ac:dyDescent="0.3">
      <c r="A87" s="61"/>
      <c r="B87" s="61"/>
      <c r="C87" s="96"/>
      <c r="D87" s="96"/>
      <c r="E87" s="97"/>
      <c r="F87" s="51"/>
      <c r="G87" s="49"/>
      <c r="H87" s="50"/>
      <c r="I87" s="51"/>
      <c r="J87" s="35">
        <f t="shared" si="3"/>
        <v>0</v>
      </c>
      <c r="K87" s="56"/>
      <c r="L87" s="52"/>
      <c r="M87" s="52"/>
      <c r="N87" s="57">
        <f t="shared" si="4"/>
        <v>0</v>
      </c>
      <c r="O87" s="156"/>
      <c r="P87" s="59"/>
      <c r="Q87" s="39"/>
      <c r="R87" s="40"/>
      <c r="S87" s="41"/>
      <c r="T87" s="42"/>
      <c r="U87" s="43"/>
      <c r="V87" s="44"/>
    </row>
    <row r="88" spans="1:22" ht="17.25" x14ac:dyDescent="0.3">
      <c r="A88" s="58"/>
      <c r="B88" s="61"/>
      <c r="C88" s="96"/>
      <c r="D88" s="96"/>
      <c r="E88" s="97"/>
      <c r="F88" s="51"/>
      <c r="G88" s="49"/>
      <c r="H88" s="50"/>
      <c r="I88" s="51"/>
      <c r="J88" s="35">
        <f t="shared" si="3"/>
        <v>0</v>
      </c>
      <c r="K88" s="56"/>
      <c r="L88" s="52"/>
      <c r="M88" s="52"/>
      <c r="N88" s="57">
        <f t="shared" si="4"/>
        <v>0</v>
      </c>
      <c r="O88" s="156"/>
      <c r="P88" s="59"/>
      <c r="Q88" s="39"/>
      <c r="R88" s="40"/>
      <c r="S88" s="41"/>
      <c r="T88" s="42"/>
      <c r="U88" s="43"/>
      <c r="V88" s="44"/>
    </row>
    <row r="89" spans="1:22" ht="17.25" x14ac:dyDescent="0.3">
      <c r="A89" s="58"/>
      <c r="B89" s="61"/>
      <c r="C89" s="96"/>
      <c r="D89" s="96"/>
      <c r="E89" s="97"/>
      <c r="F89" s="51"/>
      <c r="G89" s="49"/>
      <c r="H89" s="50"/>
      <c r="I89" s="51"/>
      <c r="J89" s="35">
        <f t="shared" si="3"/>
        <v>0</v>
      </c>
      <c r="K89" s="56"/>
      <c r="L89" s="52"/>
      <c r="M89" s="52"/>
      <c r="N89" s="57">
        <f t="shared" si="4"/>
        <v>0</v>
      </c>
      <c r="O89" s="156"/>
      <c r="P89" s="59"/>
      <c r="Q89" s="39"/>
      <c r="R89" s="40"/>
      <c r="S89" s="41"/>
      <c r="T89" s="42"/>
      <c r="U89" s="43"/>
      <c r="V89" s="44"/>
    </row>
    <row r="90" spans="1:22" ht="17.25" x14ac:dyDescent="0.3">
      <c r="A90" s="58"/>
      <c r="B90" s="61"/>
      <c r="C90" s="96"/>
      <c r="D90" s="96"/>
      <c r="E90" s="97"/>
      <c r="F90" s="51"/>
      <c r="G90" s="49"/>
      <c r="H90" s="50"/>
      <c r="I90" s="51"/>
      <c r="J90" s="35">
        <f t="shared" si="3"/>
        <v>0</v>
      </c>
      <c r="K90" s="56"/>
      <c r="L90" s="52"/>
      <c r="M90" s="52"/>
      <c r="N90" s="57">
        <f t="shared" si="4"/>
        <v>0</v>
      </c>
      <c r="O90" s="156"/>
      <c r="P90" s="59"/>
      <c r="Q90" s="39"/>
      <c r="R90" s="40"/>
      <c r="S90" s="41"/>
      <c r="T90" s="42"/>
      <c r="U90" s="43"/>
      <c r="V90" s="44"/>
    </row>
    <row r="91" spans="1:22" ht="17.25" x14ac:dyDescent="0.3">
      <c r="A91" s="61"/>
      <c r="B91" s="61"/>
      <c r="C91" s="96"/>
      <c r="D91" s="96"/>
      <c r="E91" s="97"/>
      <c r="F91" s="51"/>
      <c r="G91" s="49"/>
      <c r="H91" s="50"/>
      <c r="I91" s="51"/>
      <c r="J91" s="35">
        <f t="shared" si="3"/>
        <v>0</v>
      </c>
      <c r="K91" s="56"/>
      <c r="L91" s="52"/>
      <c r="M91" s="52"/>
      <c r="N91" s="57">
        <f t="shared" si="4"/>
        <v>0</v>
      </c>
      <c r="O91" s="156"/>
      <c r="P91" s="59"/>
      <c r="Q91" s="39"/>
      <c r="R91" s="40"/>
      <c r="S91" s="41"/>
      <c r="T91" s="42"/>
      <c r="U91" s="43"/>
      <c r="V91" s="44"/>
    </row>
    <row r="92" spans="1:22" ht="17.25" x14ac:dyDescent="0.3">
      <c r="A92" s="53"/>
      <c r="B92" s="61"/>
      <c r="C92" s="96"/>
      <c r="D92" s="96"/>
      <c r="E92" s="97"/>
      <c r="F92" s="51"/>
      <c r="G92" s="49"/>
      <c r="H92" s="50"/>
      <c r="I92" s="51"/>
      <c r="J92" s="35">
        <f t="shared" si="3"/>
        <v>0</v>
      </c>
      <c r="K92" s="56"/>
      <c r="L92" s="52"/>
      <c r="M92" s="52"/>
      <c r="N92" s="57">
        <f t="shared" si="4"/>
        <v>0</v>
      </c>
      <c r="O92" s="156"/>
      <c r="P92" s="313"/>
      <c r="Q92" s="104"/>
      <c r="R92" s="40"/>
      <c r="S92" s="41"/>
      <c r="T92" s="42"/>
      <c r="U92" s="43"/>
      <c r="V92" s="44"/>
    </row>
    <row r="93" spans="1:22" ht="17.25" x14ac:dyDescent="0.3">
      <c r="A93" s="60"/>
      <c r="B93" s="61"/>
      <c r="C93" s="96"/>
      <c r="D93" s="96"/>
      <c r="E93" s="97"/>
      <c r="F93" s="51"/>
      <c r="G93" s="49"/>
      <c r="H93" s="50"/>
      <c r="I93" s="51"/>
      <c r="J93" s="35">
        <f t="shared" si="3"/>
        <v>0</v>
      </c>
      <c r="K93" s="56"/>
      <c r="L93" s="52"/>
      <c r="M93" s="52"/>
      <c r="N93" s="57">
        <f t="shared" si="4"/>
        <v>0</v>
      </c>
      <c r="O93" s="156"/>
      <c r="P93" s="59"/>
      <c r="Q93" s="39"/>
      <c r="R93" s="40"/>
      <c r="S93" s="41"/>
      <c r="T93" s="42"/>
      <c r="U93" s="43"/>
      <c r="V93" s="44"/>
    </row>
    <row r="94" spans="1:22" ht="17.25" x14ac:dyDescent="0.3">
      <c r="A94" s="60"/>
      <c r="B94" s="61"/>
      <c r="C94" s="96"/>
      <c r="D94" s="96"/>
      <c r="E94" s="97"/>
      <c r="F94" s="51"/>
      <c r="G94" s="49"/>
      <c r="H94" s="50"/>
      <c r="I94" s="51"/>
      <c r="J94" s="35">
        <f t="shared" si="3"/>
        <v>0</v>
      </c>
      <c r="K94" s="56"/>
      <c r="L94" s="52"/>
      <c r="M94" s="52"/>
      <c r="N94" s="57">
        <f t="shared" si="4"/>
        <v>0</v>
      </c>
      <c r="O94" s="156"/>
      <c r="P94" s="59"/>
      <c r="Q94" s="39"/>
      <c r="R94" s="40"/>
      <c r="S94" s="41"/>
      <c r="T94" s="42"/>
      <c r="U94" s="43"/>
      <c r="V94" s="44"/>
    </row>
    <row r="95" spans="1:22" ht="17.25" x14ac:dyDescent="0.3">
      <c r="A95" s="105"/>
      <c r="B95" s="61"/>
      <c r="C95" s="96"/>
      <c r="D95" s="96"/>
      <c r="E95" s="97"/>
      <c r="F95" s="51"/>
      <c r="G95" s="49"/>
      <c r="H95" s="50"/>
      <c r="I95" s="51"/>
      <c r="J95" s="35">
        <f t="shared" si="3"/>
        <v>0</v>
      </c>
      <c r="K95" s="56"/>
      <c r="L95" s="52"/>
      <c r="M95" s="52"/>
      <c r="N95" s="57">
        <f t="shared" si="4"/>
        <v>0</v>
      </c>
      <c r="O95" s="156"/>
      <c r="P95" s="106"/>
      <c r="Q95" s="39"/>
      <c r="R95" s="40"/>
      <c r="S95" s="41"/>
      <c r="T95" s="42"/>
      <c r="U95" s="43"/>
      <c r="V95" s="44"/>
    </row>
    <row r="96" spans="1:22" ht="17.25" x14ac:dyDescent="0.3">
      <c r="A96" s="107"/>
      <c r="B96" s="61"/>
      <c r="C96" s="96"/>
      <c r="D96" s="96"/>
      <c r="E96" s="97"/>
      <c r="F96" s="51"/>
      <c r="G96" s="49"/>
      <c r="H96" s="50"/>
      <c r="I96" s="51"/>
      <c r="J96" s="35">
        <f t="shared" si="3"/>
        <v>0</v>
      </c>
      <c r="K96" s="56"/>
      <c r="L96" s="52"/>
      <c r="M96" s="52"/>
      <c r="N96" s="57">
        <f t="shared" si="4"/>
        <v>0</v>
      </c>
      <c r="O96" s="156"/>
      <c r="P96" s="59"/>
      <c r="Q96" s="39"/>
      <c r="R96" s="40"/>
      <c r="S96" s="41"/>
      <c r="T96" s="42"/>
      <c r="U96" s="43"/>
      <c r="V96" s="44"/>
    </row>
    <row r="97" spans="1:22" ht="17.25" x14ac:dyDescent="0.3">
      <c r="A97" s="108"/>
      <c r="B97" s="61"/>
      <c r="C97" s="96"/>
      <c r="D97" s="96"/>
      <c r="E97" s="97"/>
      <c r="F97" s="51"/>
      <c r="G97" s="49"/>
      <c r="H97" s="50"/>
      <c r="I97" s="51"/>
      <c r="J97" s="35">
        <f t="shared" si="3"/>
        <v>0</v>
      </c>
      <c r="K97" s="56"/>
      <c r="L97" s="52"/>
      <c r="M97" s="52"/>
      <c r="N97" s="57">
        <f t="shared" si="4"/>
        <v>0</v>
      </c>
      <c r="O97" s="156"/>
      <c r="P97" s="59"/>
      <c r="Q97" s="39"/>
      <c r="R97" s="40"/>
      <c r="S97" s="41"/>
      <c r="T97" s="42"/>
      <c r="U97" s="43"/>
      <c r="V97" s="44"/>
    </row>
    <row r="98" spans="1:22" ht="17.25" x14ac:dyDescent="0.3">
      <c r="A98" s="108"/>
      <c r="B98" s="61"/>
      <c r="C98" s="92"/>
      <c r="D98" s="92"/>
      <c r="E98" s="109"/>
      <c r="F98" s="51"/>
      <c r="G98" s="49"/>
      <c r="H98" s="50"/>
      <c r="I98" s="51"/>
      <c r="J98" s="35">
        <f t="shared" si="3"/>
        <v>0</v>
      </c>
      <c r="K98" s="56"/>
      <c r="L98" s="52"/>
      <c r="M98" s="52"/>
      <c r="N98" s="57">
        <f t="shared" si="4"/>
        <v>0</v>
      </c>
      <c r="O98" s="156"/>
      <c r="P98" s="59"/>
      <c r="Q98" s="39"/>
      <c r="R98" s="40"/>
      <c r="S98" s="41"/>
      <c r="T98" s="42"/>
      <c r="U98" s="43"/>
      <c r="V98" s="44"/>
    </row>
    <row r="99" spans="1:22" ht="17.25" x14ac:dyDescent="0.3">
      <c r="A99" s="107"/>
      <c r="B99" s="61"/>
      <c r="C99" s="96"/>
      <c r="D99" s="96"/>
      <c r="E99" s="97"/>
      <c r="F99" s="51"/>
      <c r="G99" s="49"/>
      <c r="H99" s="110"/>
      <c r="I99" s="51"/>
      <c r="J99" s="35">
        <f t="shared" si="3"/>
        <v>0</v>
      </c>
      <c r="K99" s="56"/>
      <c r="L99" s="52"/>
      <c r="M99" s="52"/>
      <c r="N99" s="57">
        <f t="shared" si="4"/>
        <v>0</v>
      </c>
      <c r="O99" s="156"/>
      <c r="P99" s="59"/>
      <c r="Q99" s="39"/>
      <c r="R99" s="40"/>
      <c r="S99" s="41"/>
      <c r="T99" s="42"/>
      <c r="U99" s="43"/>
      <c r="V99" s="44"/>
    </row>
    <row r="100" spans="1:22" ht="17.25" x14ac:dyDescent="0.3">
      <c r="A100" s="107"/>
      <c r="B100" s="61"/>
      <c r="C100" s="92"/>
      <c r="D100" s="92"/>
      <c r="E100" s="109"/>
      <c r="F100" s="51"/>
      <c r="G100" s="49"/>
      <c r="H100" s="110"/>
      <c r="I100" s="51"/>
      <c r="J100" s="35">
        <f t="shared" si="3"/>
        <v>0</v>
      </c>
      <c r="K100" s="56"/>
      <c r="L100" s="52"/>
      <c r="M100" s="52"/>
      <c r="N100" s="57">
        <f t="shared" si="4"/>
        <v>0</v>
      </c>
      <c r="O100" s="156"/>
      <c r="P100" s="59"/>
      <c r="Q100" s="39"/>
      <c r="R100" s="40"/>
      <c r="S100" s="41"/>
      <c r="T100" s="42"/>
      <c r="U100" s="43"/>
      <c r="V100" s="44"/>
    </row>
    <row r="101" spans="1:22" ht="17.25" x14ac:dyDescent="0.3">
      <c r="A101" s="107"/>
      <c r="B101" s="61"/>
      <c r="C101" s="96"/>
      <c r="D101" s="96"/>
      <c r="E101" s="97"/>
      <c r="F101" s="51"/>
      <c r="G101" s="49"/>
      <c r="H101" s="110"/>
      <c r="I101" s="51"/>
      <c r="J101" s="35">
        <f t="shared" si="3"/>
        <v>0</v>
      </c>
      <c r="K101" s="56"/>
      <c r="L101" s="52"/>
      <c r="M101" s="52"/>
      <c r="N101" s="57">
        <f t="shared" si="4"/>
        <v>0</v>
      </c>
      <c r="O101" s="156"/>
      <c r="P101" s="59"/>
      <c r="Q101" s="39"/>
      <c r="R101" s="40"/>
      <c r="S101" s="41"/>
      <c r="T101" s="42"/>
      <c r="U101" s="43"/>
      <c r="V101" s="44"/>
    </row>
    <row r="102" spans="1:22" ht="17.25" x14ac:dyDescent="0.3">
      <c r="A102" s="107"/>
      <c r="B102" s="61"/>
      <c r="C102" s="91"/>
      <c r="D102" s="91"/>
      <c r="E102" s="93"/>
      <c r="F102" s="51"/>
      <c r="G102" s="49"/>
      <c r="H102" s="110"/>
      <c r="I102" s="51"/>
      <c r="J102" s="35">
        <f t="shared" si="3"/>
        <v>0</v>
      </c>
      <c r="K102" s="56"/>
      <c r="L102" s="52"/>
      <c r="M102" s="52"/>
      <c r="N102" s="57">
        <f t="shared" si="4"/>
        <v>0</v>
      </c>
      <c r="O102" s="156"/>
      <c r="P102" s="59"/>
      <c r="Q102" s="39"/>
      <c r="R102" s="40"/>
      <c r="S102" s="41"/>
      <c r="T102" s="42"/>
      <c r="U102" s="43"/>
      <c r="V102" s="44"/>
    </row>
    <row r="103" spans="1:22" ht="18.75" x14ac:dyDescent="0.3">
      <c r="A103" s="61"/>
      <c r="B103" s="61"/>
      <c r="C103" s="96"/>
      <c r="D103" s="96"/>
      <c r="E103" s="97"/>
      <c r="F103" s="51"/>
      <c r="G103" s="49"/>
      <c r="H103" s="111"/>
      <c r="I103" s="51"/>
      <c r="J103" s="35">
        <f t="shared" si="3"/>
        <v>0</v>
      </c>
      <c r="K103" s="56"/>
      <c r="L103" s="52"/>
      <c r="M103" s="52"/>
      <c r="N103" s="57">
        <f t="shared" si="4"/>
        <v>0</v>
      </c>
      <c r="O103" s="156"/>
      <c r="P103" s="312"/>
      <c r="Q103" s="64"/>
      <c r="R103" s="112"/>
      <c r="S103" s="41"/>
      <c r="T103" s="42"/>
      <c r="U103" s="43"/>
      <c r="V103" s="44"/>
    </row>
    <row r="104" spans="1:22" ht="18.75" x14ac:dyDescent="0.3">
      <c r="A104" s="61"/>
      <c r="B104" s="61"/>
      <c r="C104" s="96"/>
      <c r="D104" s="96"/>
      <c r="E104" s="97"/>
      <c r="F104" s="51"/>
      <c r="G104" s="49"/>
      <c r="H104" s="111"/>
      <c r="I104" s="51"/>
      <c r="J104" s="35">
        <f t="shared" si="3"/>
        <v>0</v>
      </c>
      <c r="K104" s="56"/>
      <c r="L104" s="52"/>
      <c r="M104" s="52"/>
      <c r="N104" s="57">
        <f t="shared" si="4"/>
        <v>0</v>
      </c>
      <c r="O104" s="156"/>
      <c r="P104" s="312"/>
      <c r="Q104" s="64"/>
      <c r="R104" s="112"/>
      <c r="S104" s="41"/>
      <c r="T104" s="42"/>
      <c r="U104" s="43"/>
      <c r="V104" s="44"/>
    </row>
    <row r="105" spans="1:22" ht="18.75" x14ac:dyDescent="0.3">
      <c r="A105" s="61"/>
      <c r="B105" s="61"/>
      <c r="C105" s="96"/>
      <c r="D105" s="96"/>
      <c r="E105" s="97"/>
      <c r="F105" s="51"/>
      <c r="G105" s="49"/>
      <c r="H105" s="111"/>
      <c r="I105" s="51"/>
      <c r="J105" s="35">
        <f t="shared" si="3"/>
        <v>0</v>
      </c>
      <c r="K105" s="56"/>
      <c r="L105" s="52"/>
      <c r="M105" s="52"/>
      <c r="N105" s="57">
        <f t="shared" si="4"/>
        <v>0</v>
      </c>
      <c r="O105" s="156"/>
      <c r="P105" s="312"/>
      <c r="Q105" s="64"/>
      <c r="R105" s="112"/>
      <c r="S105" s="41"/>
      <c r="T105" s="42"/>
      <c r="U105" s="43"/>
      <c r="V105" s="44"/>
    </row>
    <row r="106" spans="1:22" ht="18.75" x14ac:dyDescent="0.3">
      <c r="A106" s="61"/>
      <c r="B106" s="61"/>
      <c r="C106" s="96"/>
      <c r="D106" s="96"/>
      <c r="E106" s="97"/>
      <c r="F106" s="51"/>
      <c r="G106" s="49"/>
      <c r="H106" s="111"/>
      <c r="I106" s="51"/>
      <c r="J106" s="35">
        <f t="shared" si="3"/>
        <v>0</v>
      </c>
      <c r="K106" s="56"/>
      <c r="L106" s="52"/>
      <c r="M106" s="52"/>
      <c r="N106" s="57">
        <f t="shared" si="4"/>
        <v>0</v>
      </c>
      <c r="O106" s="156"/>
      <c r="P106" s="312"/>
      <c r="Q106" s="64"/>
      <c r="R106" s="112"/>
      <c r="S106" s="41"/>
      <c r="T106" s="42"/>
      <c r="U106" s="43"/>
      <c r="V106" s="44"/>
    </row>
    <row r="107" spans="1:22" ht="17.25" x14ac:dyDescent="0.3">
      <c r="A107" s="45"/>
      <c r="B107" s="61"/>
      <c r="C107" s="96"/>
      <c r="D107" s="96"/>
      <c r="E107" s="97"/>
      <c r="F107" s="51"/>
      <c r="G107" s="49"/>
      <c r="H107" s="113"/>
      <c r="I107" s="51"/>
      <c r="J107" s="35">
        <f t="shared" si="3"/>
        <v>0</v>
      </c>
      <c r="K107" s="56"/>
      <c r="L107" s="52"/>
      <c r="M107" s="52"/>
      <c r="N107" s="57">
        <f t="shared" si="4"/>
        <v>0</v>
      </c>
      <c r="O107" s="156"/>
      <c r="P107" s="312"/>
      <c r="Q107" s="64"/>
      <c r="R107" s="112"/>
      <c r="S107" s="41"/>
      <c r="T107" s="42"/>
      <c r="U107" s="43"/>
      <c r="V107" s="44"/>
    </row>
    <row r="108" spans="1:22" ht="17.25" x14ac:dyDescent="0.3">
      <c r="A108" s="61"/>
      <c r="B108" s="61"/>
      <c r="C108" s="96"/>
      <c r="D108" s="96"/>
      <c r="E108" s="97"/>
      <c r="F108" s="51"/>
      <c r="G108" s="49"/>
      <c r="H108" s="113"/>
      <c r="I108" s="51"/>
      <c r="J108" s="35">
        <f t="shared" si="3"/>
        <v>0</v>
      </c>
      <c r="K108" s="56"/>
      <c r="L108" s="52"/>
      <c r="M108" s="52"/>
      <c r="N108" s="57">
        <f t="shared" si="4"/>
        <v>0</v>
      </c>
      <c r="O108" s="156"/>
      <c r="P108" s="312"/>
      <c r="Q108" s="64"/>
      <c r="R108" s="112"/>
      <c r="S108" s="41"/>
      <c r="T108" s="42"/>
      <c r="U108" s="43"/>
      <c r="V108" s="44"/>
    </row>
    <row r="109" spans="1:22" ht="17.25" x14ac:dyDescent="0.3">
      <c r="A109" s="60"/>
      <c r="B109" s="61"/>
      <c r="C109" s="95"/>
      <c r="D109" s="95"/>
      <c r="E109" s="114"/>
      <c r="F109" s="51"/>
      <c r="G109" s="49"/>
      <c r="H109" s="113"/>
      <c r="I109" s="51"/>
      <c r="J109" s="35">
        <f t="shared" si="3"/>
        <v>0</v>
      </c>
      <c r="K109" s="56"/>
      <c r="L109" s="52"/>
      <c r="M109" s="52"/>
      <c r="N109" s="57">
        <f t="shared" si="4"/>
        <v>0</v>
      </c>
      <c r="O109" s="156"/>
      <c r="P109" s="312"/>
      <c r="Q109" s="64"/>
      <c r="R109" s="112"/>
      <c r="S109" s="41"/>
      <c r="T109" s="42"/>
      <c r="U109" s="43"/>
      <c r="V109" s="44"/>
    </row>
    <row r="110" spans="1:22" ht="17.25" x14ac:dyDescent="0.3">
      <c r="A110" s="60"/>
      <c r="B110" s="61"/>
      <c r="C110" s="95"/>
      <c r="D110" s="95"/>
      <c r="E110" s="114"/>
      <c r="F110" s="51"/>
      <c r="G110" s="49"/>
      <c r="H110" s="113"/>
      <c r="I110" s="51"/>
      <c r="J110" s="35">
        <f t="shared" si="3"/>
        <v>0</v>
      </c>
      <c r="K110" s="56"/>
      <c r="L110" s="52"/>
      <c r="M110" s="52"/>
      <c r="N110" s="57">
        <f t="shared" si="4"/>
        <v>0</v>
      </c>
      <c r="O110" s="156"/>
      <c r="P110" s="312"/>
      <c r="Q110" s="64"/>
      <c r="R110" s="112"/>
      <c r="S110" s="41"/>
      <c r="T110" s="42"/>
      <c r="U110" s="43"/>
      <c r="V110" s="44"/>
    </row>
    <row r="111" spans="1:22" ht="17.25" x14ac:dyDescent="0.3">
      <c r="A111" s="60"/>
      <c r="B111" s="61"/>
      <c r="C111" s="95"/>
      <c r="D111" s="95"/>
      <c r="E111" s="114"/>
      <c r="F111" s="51"/>
      <c r="G111" s="49"/>
      <c r="H111" s="113"/>
      <c r="I111" s="51"/>
      <c r="J111" s="35">
        <f t="shared" si="3"/>
        <v>0</v>
      </c>
      <c r="K111" s="56"/>
      <c r="L111" s="52"/>
      <c r="M111" s="52"/>
      <c r="N111" s="57">
        <f t="shared" si="4"/>
        <v>0</v>
      </c>
      <c r="O111" s="156"/>
      <c r="P111" s="312"/>
      <c r="Q111" s="64"/>
      <c r="R111" s="112"/>
      <c r="S111" s="41"/>
      <c r="T111" s="42"/>
      <c r="U111" s="43"/>
      <c r="V111" s="44"/>
    </row>
    <row r="112" spans="1:22" ht="17.25" x14ac:dyDescent="0.3">
      <c r="A112" s="60"/>
      <c r="B112" s="61"/>
      <c r="C112" s="95"/>
      <c r="D112" s="95"/>
      <c r="E112" s="114"/>
      <c r="F112" s="51"/>
      <c r="G112" s="49"/>
      <c r="H112" s="113"/>
      <c r="I112" s="51"/>
      <c r="J112" s="35">
        <f t="shared" si="3"/>
        <v>0</v>
      </c>
      <c r="K112" s="56"/>
      <c r="L112" s="52"/>
      <c r="M112" s="52"/>
      <c r="N112" s="57">
        <f t="shared" si="4"/>
        <v>0</v>
      </c>
      <c r="O112" s="156"/>
      <c r="P112" s="312"/>
      <c r="Q112" s="64"/>
      <c r="R112" s="112"/>
      <c r="S112" s="41"/>
      <c r="T112" s="42"/>
      <c r="U112" s="43"/>
      <c r="V112" s="44"/>
    </row>
    <row r="113" spans="1:22" ht="17.25" x14ac:dyDescent="0.3">
      <c r="A113" s="60"/>
      <c r="B113" s="61"/>
      <c r="C113" s="95"/>
      <c r="D113" s="95"/>
      <c r="E113" s="114"/>
      <c r="F113" s="51"/>
      <c r="G113" s="49"/>
      <c r="H113" s="113"/>
      <c r="I113" s="51"/>
      <c r="J113" s="35">
        <f t="shared" si="3"/>
        <v>0</v>
      </c>
      <c r="K113" s="56"/>
      <c r="L113" s="52"/>
      <c r="M113" s="52"/>
      <c r="N113" s="57">
        <f t="shared" si="4"/>
        <v>0</v>
      </c>
      <c r="O113" s="156"/>
      <c r="P113" s="312"/>
      <c r="Q113" s="64"/>
      <c r="R113" s="112"/>
      <c r="S113" s="41"/>
      <c r="T113" s="42"/>
      <c r="U113" s="43"/>
      <c r="V113" s="44"/>
    </row>
    <row r="114" spans="1:22" ht="17.25" x14ac:dyDescent="0.3">
      <c r="A114" s="107"/>
      <c r="B114" s="61"/>
      <c r="C114" s="96"/>
      <c r="D114" s="96"/>
      <c r="E114" s="97"/>
      <c r="F114" s="51"/>
      <c r="G114" s="49"/>
      <c r="H114" s="113"/>
      <c r="I114" s="51"/>
      <c r="J114" s="35">
        <f t="shared" si="3"/>
        <v>0</v>
      </c>
      <c r="K114" s="56"/>
      <c r="L114" s="52"/>
      <c r="M114" s="52"/>
      <c r="N114" s="57">
        <f t="shared" si="4"/>
        <v>0</v>
      </c>
      <c r="O114" s="156"/>
      <c r="P114" s="312"/>
      <c r="Q114" s="64"/>
      <c r="R114" s="112"/>
      <c r="S114" s="41"/>
      <c r="T114" s="42"/>
      <c r="U114" s="43"/>
      <c r="V114" s="44"/>
    </row>
    <row r="115" spans="1:22" ht="17.25" x14ac:dyDescent="0.3">
      <c r="A115" s="115"/>
      <c r="B115" s="61"/>
      <c r="C115" s="116"/>
      <c r="D115" s="116"/>
      <c r="E115" s="117"/>
      <c r="F115" s="51"/>
      <c r="G115" s="49"/>
      <c r="H115" s="118"/>
      <c r="I115" s="51"/>
      <c r="J115" s="35">
        <f t="shared" si="3"/>
        <v>0</v>
      </c>
      <c r="K115" s="56"/>
      <c r="L115" s="52"/>
      <c r="M115" s="52"/>
      <c r="N115" s="57">
        <f t="shared" si="4"/>
        <v>0</v>
      </c>
      <c r="O115" s="156"/>
      <c r="P115" s="312"/>
      <c r="Q115" s="64"/>
      <c r="R115" s="112"/>
      <c r="S115" s="41"/>
      <c r="T115" s="42"/>
      <c r="U115" s="43"/>
      <c r="V115" s="44"/>
    </row>
    <row r="116" spans="1:22" ht="17.25" x14ac:dyDescent="0.3">
      <c r="A116" s="115"/>
      <c r="B116" s="61"/>
      <c r="C116" s="116"/>
      <c r="D116" s="116"/>
      <c r="E116" s="117"/>
      <c r="F116" s="51"/>
      <c r="G116" s="49"/>
      <c r="H116" s="118"/>
      <c r="I116" s="51"/>
      <c r="J116" s="35">
        <f t="shared" si="3"/>
        <v>0</v>
      </c>
      <c r="K116" s="56"/>
      <c r="L116" s="52"/>
      <c r="M116" s="52"/>
      <c r="N116" s="57">
        <f t="shared" si="4"/>
        <v>0</v>
      </c>
      <c r="O116" s="156"/>
      <c r="P116" s="312"/>
      <c r="Q116" s="104"/>
      <c r="R116" s="112"/>
      <c r="S116" s="41"/>
      <c r="T116" s="42"/>
      <c r="U116" s="43"/>
      <c r="V116" s="44"/>
    </row>
    <row r="117" spans="1:22" ht="17.25" x14ac:dyDescent="0.3">
      <c r="A117" s="115"/>
      <c r="B117" s="61"/>
      <c r="C117" s="116"/>
      <c r="D117" s="116"/>
      <c r="E117" s="117"/>
      <c r="F117" s="51"/>
      <c r="G117" s="49"/>
      <c r="H117" s="118"/>
      <c r="I117" s="51"/>
      <c r="J117" s="35">
        <f t="shared" si="3"/>
        <v>0</v>
      </c>
      <c r="K117" s="56"/>
      <c r="L117" s="52"/>
      <c r="M117" s="52"/>
      <c r="N117" s="57">
        <f t="shared" si="4"/>
        <v>0</v>
      </c>
      <c r="O117" s="156"/>
      <c r="P117" s="312"/>
      <c r="Q117" s="64"/>
      <c r="R117" s="112"/>
      <c r="S117" s="41"/>
      <c r="T117" s="42"/>
      <c r="U117" s="43"/>
      <c r="V117" s="44"/>
    </row>
    <row r="118" spans="1:22" ht="17.25" x14ac:dyDescent="0.3">
      <c r="A118" s="107"/>
      <c r="B118" s="61"/>
      <c r="C118" s="96"/>
      <c r="D118" s="96"/>
      <c r="E118" s="97"/>
      <c r="F118" s="51"/>
      <c r="G118" s="49"/>
      <c r="H118" s="110"/>
      <c r="I118" s="51"/>
      <c r="J118" s="35">
        <f t="shared" si="3"/>
        <v>0</v>
      </c>
      <c r="K118" s="56"/>
      <c r="L118" s="52"/>
      <c r="M118" s="52"/>
      <c r="N118" s="57">
        <f t="shared" si="4"/>
        <v>0</v>
      </c>
      <c r="O118" s="156"/>
      <c r="P118" s="59"/>
      <c r="Q118" s="64"/>
      <c r="R118" s="112"/>
      <c r="S118" s="41"/>
      <c r="T118" s="42"/>
      <c r="U118" s="43"/>
      <c r="V118" s="44"/>
    </row>
    <row r="119" spans="1:22" ht="18.75" x14ac:dyDescent="0.3">
      <c r="A119" s="107"/>
      <c r="B119" s="61"/>
      <c r="C119" s="96"/>
      <c r="D119" s="96"/>
      <c r="E119" s="97"/>
      <c r="F119" s="51"/>
      <c r="G119" s="49"/>
      <c r="H119" s="119"/>
      <c r="I119" s="51"/>
      <c r="J119" s="35">
        <f t="shared" si="3"/>
        <v>0</v>
      </c>
      <c r="K119" s="56"/>
      <c r="L119" s="52"/>
      <c r="M119" s="52"/>
      <c r="N119" s="57">
        <f t="shared" si="4"/>
        <v>0</v>
      </c>
      <c r="O119" s="156"/>
      <c r="P119" s="59"/>
      <c r="Q119" s="64"/>
      <c r="R119" s="112"/>
      <c r="S119" s="41"/>
      <c r="T119" s="42"/>
      <c r="U119" s="43"/>
      <c r="V119" s="44"/>
    </row>
    <row r="120" spans="1:22" ht="17.25" x14ac:dyDescent="0.3">
      <c r="A120" s="107"/>
      <c r="B120" s="61"/>
      <c r="C120" s="96"/>
      <c r="D120" s="96"/>
      <c r="E120" s="97"/>
      <c r="F120" s="51"/>
      <c r="G120" s="49"/>
      <c r="H120" s="120"/>
      <c r="I120" s="51"/>
      <c r="J120" s="35">
        <f t="shared" si="3"/>
        <v>0</v>
      </c>
      <c r="K120" s="56"/>
      <c r="L120" s="52"/>
      <c r="M120" s="52"/>
      <c r="N120" s="57">
        <f t="shared" si="4"/>
        <v>0</v>
      </c>
      <c r="O120" s="156"/>
      <c r="P120" s="59"/>
      <c r="Q120" s="64"/>
      <c r="R120" s="112"/>
      <c r="S120" s="41"/>
      <c r="T120" s="42"/>
      <c r="U120" s="43"/>
      <c r="V120" s="44"/>
    </row>
    <row r="121" spans="1:22" ht="17.25" x14ac:dyDescent="0.3">
      <c r="A121" s="107"/>
      <c r="B121" s="61"/>
      <c r="C121" s="96"/>
      <c r="D121" s="96"/>
      <c r="E121" s="97"/>
      <c r="F121" s="51"/>
      <c r="G121" s="49"/>
      <c r="H121" s="110"/>
      <c r="I121" s="51"/>
      <c r="J121" s="35">
        <f t="shared" si="3"/>
        <v>0</v>
      </c>
      <c r="K121" s="56"/>
      <c r="L121" s="52"/>
      <c r="M121" s="52"/>
      <c r="N121" s="57">
        <f t="shared" si="4"/>
        <v>0</v>
      </c>
      <c r="O121" s="156"/>
      <c r="P121" s="59"/>
      <c r="Q121" s="64"/>
      <c r="R121" s="112"/>
      <c r="S121" s="41"/>
      <c r="T121" s="42"/>
      <c r="U121" s="43"/>
      <c r="V121" s="44"/>
    </row>
    <row r="122" spans="1:22" ht="17.25" x14ac:dyDescent="0.3">
      <c r="A122" s="121"/>
      <c r="B122" s="61"/>
      <c r="C122" s="96"/>
      <c r="D122" s="96"/>
      <c r="E122" s="97"/>
      <c r="F122" s="51"/>
      <c r="G122" s="49"/>
      <c r="H122" s="122"/>
      <c r="I122" s="51"/>
      <c r="J122" s="35">
        <f t="shared" si="3"/>
        <v>0</v>
      </c>
      <c r="K122" s="56"/>
      <c r="L122" s="52"/>
      <c r="M122" s="52"/>
      <c r="N122" s="57">
        <f t="shared" si="4"/>
        <v>0</v>
      </c>
      <c r="O122" s="298"/>
      <c r="P122" s="314"/>
      <c r="Q122" s="123"/>
      <c r="R122" s="124"/>
      <c r="S122" s="41"/>
      <c r="T122" s="42"/>
      <c r="U122" s="43"/>
      <c r="V122" s="44"/>
    </row>
    <row r="123" spans="1:22" ht="17.25" x14ac:dyDescent="0.3">
      <c r="A123" s="66"/>
      <c r="B123" s="61"/>
      <c r="C123" s="96"/>
      <c r="D123" s="96"/>
      <c r="E123" s="97"/>
      <c r="F123" s="51"/>
      <c r="G123" s="125"/>
      <c r="H123" s="126"/>
      <c r="I123" s="51"/>
      <c r="J123" s="35">
        <f t="shared" si="3"/>
        <v>0</v>
      </c>
      <c r="K123" s="56"/>
      <c r="L123" s="52"/>
      <c r="M123" s="52"/>
      <c r="N123" s="57">
        <f t="shared" si="4"/>
        <v>0</v>
      </c>
      <c r="O123" s="299"/>
      <c r="P123" s="127"/>
      <c r="Q123" s="64"/>
      <c r="R123" s="112"/>
      <c r="S123" s="41"/>
      <c r="T123" s="42"/>
      <c r="U123" s="43"/>
      <c r="V123" s="44"/>
    </row>
    <row r="124" spans="1:22" ht="17.25" x14ac:dyDescent="0.3">
      <c r="A124" s="108"/>
      <c r="B124" s="61"/>
      <c r="C124" s="96"/>
      <c r="D124" s="96"/>
      <c r="E124" s="97"/>
      <c r="F124" s="51"/>
      <c r="G124" s="127"/>
      <c r="H124" s="122"/>
      <c r="I124" s="51"/>
      <c r="J124" s="35">
        <f t="shared" si="3"/>
        <v>0</v>
      </c>
      <c r="K124" s="56"/>
      <c r="L124" s="52"/>
      <c r="M124" s="52"/>
      <c r="N124" s="57">
        <f t="shared" si="4"/>
        <v>0</v>
      </c>
      <c r="O124" s="299"/>
      <c r="P124" s="127"/>
      <c r="Q124" s="64"/>
      <c r="R124" s="112"/>
      <c r="S124" s="41"/>
      <c r="T124" s="42"/>
      <c r="U124" s="43"/>
      <c r="V124" s="44"/>
    </row>
    <row r="125" spans="1:22" ht="17.25" x14ac:dyDescent="0.3">
      <c r="A125" s="108"/>
      <c r="B125" s="61"/>
      <c r="C125" s="96"/>
      <c r="D125" s="96"/>
      <c r="E125" s="97"/>
      <c r="F125" s="51"/>
      <c r="G125" s="127"/>
      <c r="H125" s="126"/>
      <c r="I125" s="51"/>
      <c r="J125" s="35">
        <f t="shared" si="3"/>
        <v>0</v>
      </c>
      <c r="K125" s="128"/>
      <c r="L125" s="52"/>
      <c r="M125" s="52" t="s">
        <v>18</v>
      </c>
      <c r="N125" s="57">
        <f t="shared" si="4"/>
        <v>0</v>
      </c>
      <c r="O125" s="298"/>
      <c r="P125" s="314"/>
      <c r="Q125" s="123"/>
      <c r="R125" s="124"/>
      <c r="S125" s="41"/>
      <c r="T125" s="42"/>
      <c r="U125" s="43"/>
      <c r="V125" s="44"/>
    </row>
    <row r="126" spans="1:22" ht="17.25" x14ac:dyDescent="0.3">
      <c r="A126" s="107"/>
      <c r="B126" s="61"/>
      <c r="C126" s="96"/>
      <c r="D126" s="96"/>
      <c r="E126" s="97"/>
      <c r="F126" s="51"/>
      <c r="G126" s="127"/>
      <c r="H126" s="126"/>
      <c r="I126" s="51"/>
      <c r="J126" s="35">
        <f t="shared" si="3"/>
        <v>0</v>
      </c>
      <c r="K126" s="128"/>
      <c r="L126" s="52"/>
      <c r="M126" s="52"/>
      <c r="N126" s="57">
        <f t="shared" si="4"/>
        <v>0</v>
      </c>
      <c r="O126" s="299"/>
      <c r="P126" s="127"/>
      <c r="Q126" s="64"/>
      <c r="R126" s="112"/>
      <c r="S126" s="41"/>
      <c r="T126" s="42"/>
      <c r="U126" s="43"/>
      <c r="V126" s="44"/>
    </row>
    <row r="127" spans="1:22" ht="17.25" x14ac:dyDescent="0.3">
      <c r="A127" s="115"/>
      <c r="B127" s="61"/>
      <c r="C127" s="129"/>
      <c r="D127" s="129"/>
      <c r="E127" s="130"/>
      <c r="F127" s="51"/>
      <c r="G127" s="127"/>
      <c r="H127" s="131"/>
      <c r="I127" s="51"/>
      <c r="J127" s="35">
        <f t="shared" si="3"/>
        <v>0</v>
      </c>
      <c r="K127" s="56"/>
      <c r="L127" s="52"/>
      <c r="M127" s="52"/>
      <c r="N127" s="57">
        <f t="shared" si="4"/>
        <v>0</v>
      </c>
      <c r="O127" s="300"/>
      <c r="P127" s="315"/>
      <c r="Q127" s="39"/>
      <c r="R127" s="40"/>
      <c r="S127" s="41"/>
      <c r="T127" s="42"/>
      <c r="U127" s="43"/>
      <c r="V127" s="44"/>
    </row>
    <row r="128" spans="1:22" ht="17.25" x14ac:dyDescent="0.3">
      <c r="A128" s="132"/>
      <c r="B128" s="61"/>
      <c r="C128" s="96"/>
      <c r="D128" s="96"/>
      <c r="E128" s="97"/>
      <c r="F128" s="51"/>
      <c r="G128" s="127"/>
      <c r="H128" s="110"/>
      <c r="I128" s="51"/>
      <c r="J128" s="35">
        <f>I128-F128</f>
        <v>0</v>
      </c>
      <c r="K128" s="128"/>
      <c r="L128" s="133"/>
      <c r="M128" s="133"/>
      <c r="N128" s="57">
        <f t="shared" si="4"/>
        <v>0</v>
      </c>
      <c r="O128" s="300"/>
      <c r="P128" s="315"/>
      <c r="Q128" s="123"/>
      <c r="R128" s="124"/>
      <c r="S128" s="41"/>
      <c r="T128" s="42"/>
      <c r="U128" s="43"/>
      <c r="V128" s="44"/>
    </row>
    <row r="129" spans="1:22" ht="17.25" x14ac:dyDescent="0.3">
      <c r="A129" s="107"/>
      <c r="B129" s="61"/>
      <c r="C129" s="96"/>
      <c r="D129" s="96"/>
      <c r="E129" s="97"/>
      <c r="F129" s="51"/>
      <c r="G129" s="127"/>
      <c r="H129" s="110"/>
      <c r="I129" s="51"/>
      <c r="J129" s="35">
        <f t="shared" ref="J129:J227" si="8">I129-F129</f>
        <v>0</v>
      </c>
      <c r="K129" s="128"/>
      <c r="L129" s="133"/>
      <c r="M129" s="133"/>
      <c r="N129" s="57">
        <f t="shared" si="4"/>
        <v>0</v>
      </c>
      <c r="O129" s="156"/>
      <c r="P129" s="312"/>
      <c r="Q129" s="123"/>
      <c r="R129" s="124"/>
      <c r="S129" s="41"/>
      <c r="T129" s="42"/>
      <c r="U129" s="43"/>
      <c r="V129" s="44"/>
    </row>
    <row r="130" spans="1:22" ht="17.25" x14ac:dyDescent="0.3">
      <c r="A130" s="108"/>
      <c r="B130" s="61"/>
      <c r="C130" s="96"/>
      <c r="D130" s="96"/>
      <c r="E130" s="97"/>
      <c r="F130" s="51"/>
      <c r="G130" s="127"/>
      <c r="H130" s="134"/>
      <c r="I130" s="51"/>
      <c r="J130" s="35">
        <f t="shared" si="8"/>
        <v>0</v>
      </c>
      <c r="K130" s="135"/>
      <c r="L130" s="133"/>
      <c r="M130" s="133"/>
      <c r="N130" s="136">
        <f t="shared" si="4"/>
        <v>0</v>
      </c>
      <c r="O130" s="299"/>
      <c r="P130" s="127"/>
      <c r="Q130" s="123"/>
      <c r="R130" s="124"/>
      <c r="S130" s="41"/>
      <c r="T130" s="42"/>
      <c r="U130" s="43"/>
      <c r="V130" s="44"/>
    </row>
    <row r="131" spans="1:22" ht="18.75" x14ac:dyDescent="0.3">
      <c r="A131" s="108"/>
      <c r="B131" s="61"/>
      <c r="C131" s="96"/>
      <c r="D131" s="96"/>
      <c r="E131" s="97"/>
      <c r="F131" s="51"/>
      <c r="G131" s="127"/>
      <c r="H131" s="110"/>
      <c r="I131" s="51"/>
      <c r="J131" s="35">
        <f t="shared" si="8"/>
        <v>0</v>
      </c>
      <c r="K131" s="137"/>
      <c r="L131" s="138"/>
      <c r="M131" s="138"/>
      <c r="N131" s="136">
        <f t="shared" si="4"/>
        <v>0</v>
      </c>
      <c r="O131" s="298"/>
      <c r="P131" s="314"/>
      <c r="Q131" s="123"/>
      <c r="R131" s="124"/>
      <c r="S131" s="41"/>
      <c r="T131" s="42"/>
      <c r="U131" s="43"/>
      <c r="V131" s="44"/>
    </row>
    <row r="132" spans="1:22" ht="17.25" x14ac:dyDescent="0.3">
      <c r="A132" s="139"/>
      <c r="B132" s="61"/>
      <c r="C132" s="96"/>
      <c r="D132" s="96"/>
      <c r="E132" s="97"/>
      <c r="F132" s="140"/>
      <c r="G132" s="127"/>
      <c r="H132" s="120"/>
      <c r="I132" s="51"/>
      <c r="J132" s="35">
        <f t="shared" si="8"/>
        <v>0</v>
      </c>
      <c r="K132" s="137"/>
      <c r="L132" s="141"/>
      <c r="M132" s="141"/>
      <c r="N132" s="136">
        <f>K132*I132</f>
        <v>0</v>
      </c>
      <c r="O132" s="299"/>
      <c r="P132" s="127"/>
      <c r="Q132" s="123"/>
      <c r="R132" s="124"/>
      <c r="S132" s="41"/>
      <c r="T132" s="42"/>
      <c r="U132" s="43"/>
      <c r="V132" s="44"/>
    </row>
    <row r="133" spans="1:22" ht="17.25" x14ac:dyDescent="0.3">
      <c r="A133" s="121"/>
      <c r="B133" s="61"/>
      <c r="C133" s="96"/>
      <c r="D133" s="96"/>
      <c r="E133" s="97"/>
      <c r="F133" s="51"/>
      <c r="G133" s="127"/>
      <c r="H133" s="110"/>
      <c r="I133" s="51"/>
      <c r="J133" s="35">
        <f t="shared" si="8"/>
        <v>0</v>
      </c>
      <c r="K133" s="137"/>
      <c r="L133" s="133"/>
      <c r="M133" s="133"/>
      <c r="N133" s="136">
        <f t="shared" ref="N133:N217" si="9">K133*I133</f>
        <v>0</v>
      </c>
      <c r="O133" s="298"/>
      <c r="P133" s="314"/>
      <c r="Q133" s="123"/>
      <c r="R133" s="124"/>
      <c r="S133" s="41"/>
      <c r="T133" s="42"/>
      <c r="U133" s="43"/>
      <c r="V133" s="44"/>
    </row>
    <row r="134" spans="1:22" ht="18.75" x14ac:dyDescent="0.3">
      <c r="A134" s="108"/>
      <c r="B134" s="61"/>
      <c r="C134" s="96"/>
      <c r="D134" s="96"/>
      <c r="E134" s="97"/>
      <c r="F134" s="51"/>
      <c r="G134" s="127"/>
      <c r="H134" s="142"/>
      <c r="I134" s="51"/>
      <c r="J134" s="35">
        <f t="shared" si="8"/>
        <v>0</v>
      </c>
      <c r="K134" s="56"/>
      <c r="L134" s="133"/>
      <c r="M134" s="133"/>
      <c r="N134" s="57">
        <f t="shared" si="9"/>
        <v>0</v>
      </c>
      <c r="O134" s="298"/>
      <c r="P134" s="314"/>
      <c r="Q134" s="123"/>
      <c r="R134" s="124"/>
      <c r="S134" s="41"/>
      <c r="T134" s="42"/>
      <c r="U134" s="43"/>
      <c r="V134" s="44"/>
    </row>
    <row r="135" spans="1:22" ht="17.25" x14ac:dyDescent="0.3">
      <c r="A135" s="108"/>
      <c r="B135" s="61"/>
      <c r="C135" s="96"/>
      <c r="D135" s="96"/>
      <c r="E135" s="97"/>
      <c r="F135" s="51"/>
      <c r="G135" s="127"/>
      <c r="H135" s="122"/>
      <c r="I135" s="51"/>
      <c r="J135" s="35">
        <f t="shared" si="8"/>
        <v>0</v>
      </c>
      <c r="K135" s="137"/>
      <c r="L135" s="133"/>
      <c r="M135" s="133"/>
      <c r="N135" s="136">
        <f t="shared" si="9"/>
        <v>0</v>
      </c>
      <c r="O135" s="298"/>
      <c r="P135" s="314"/>
      <c r="Q135" s="123"/>
      <c r="R135" s="124"/>
      <c r="S135" s="41"/>
      <c r="T135" s="42"/>
      <c r="U135" s="43"/>
      <c r="V135" s="44"/>
    </row>
    <row r="136" spans="1:22" ht="17.25" x14ac:dyDescent="0.3">
      <c r="A136" s="108"/>
      <c r="B136" s="61"/>
      <c r="C136" s="96"/>
      <c r="D136" s="96"/>
      <c r="E136" s="97"/>
      <c r="F136" s="51"/>
      <c r="G136" s="127"/>
      <c r="H136" s="143"/>
      <c r="I136" s="51"/>
      <c r="J136" s="35">
        <f t="shared" si="8"/>
        <v>0</v>
      </c>
      <c r="K136" s="137"/>
      <c r="L136" s="133"/>
      <c r="M136" s="133"/>
      <c r="N136" s="136">
        <f t="shared" si="9"/>
        <v>0</v>
      </c>
      <c r="O136" s="298"/>
      <c r="P136" s="314"/>
      <c r="Q136" s="123"/>
      <c r="R136" s="124"/>
      <c r="S136" s="41"/>
      <c r="T136" s="42"/>
      <c r="U136" s="43"/>
      <c r="V136" s="44"/>
    </row>
    <row r="137" spans="1:22" ht="17.25" x14ac:dyDescent="0.3">
      <c r="A137" s="108"/>
      <c r="B137" s="61"/>
      <c r="C137" s="96"/>
      <c r="D137" s="96"/>
      <c r="E137" s="97"/>
      <c r="F137" s="51"/>
      <c r="G137" s="127"/>
      <c r="H137" s="144"/>
      <c r="I137" s="51"/>
      <c r="J137" s="35">
        <f t="shared" si="8"/>
        <v>0</v>
      </c>
      <c r="K137" s="137"/>
      <c r="L137" s="145"/>
      <c r="M137" s="145"/>
      <c r="N137" s="136">
        <f t="shared" si="9"/>
        <v>0</v>
      </c>
      <c r="O137" s="298"/>
      <c r="P137" s="314"/>
      <c r="Q137" s="123"/>
      <c r="R137" s="124"/>
      <c r="S137" s="41"/>
      <c r="T137" s="42"/>
      <c r="U137" s="43"/>
      <c r="V137" s="44"/>
    </row>
    <row r="138" spans="1:22" ht="17.25" x14ac:dyDescent="0.3">
      <c r="A138" s="108"/>
      <c r="B138" s="61"/>
      <c r="C138" s="96"/>
      <c r="D138" s="96"/>
      <c r="E138" s="97"/>
      <c r="F138" s="51"/>
      <c r="G138" s="127"/>
      <c r="H138" s="143"/>
      <c r="I138" s="51"/>
      <c r="J138" s="35">
        <f t="shared" si="8"/>
        <v>0</v>
      </c>
      <c r="K138" s="137"/>
      <c r="L138" s="145"/>
      <c r="M138" s="145"/>
      <c r="N138" s="136">
        <f t="shared" si="9"/>
        <v>0</v>
      </c>
      <c r="O138" s="298"/>
      <c r="P138" s="314"/>
      <c r="Q138" s="123"/>
      <c r="R138" s="124"/>
      <c r="S138" s="41"/>
      <c r="T138" s="42"/>
      <c r="U138" s="43"/>
      <c r="V138" s="44"/>
    </row>
    <row r="139" spans="1:22" ht="17.25" x14ac:dyDescent="0.3">
      <c r="A139" s="108"/>
      <c r="B139" s="61"/>
      <c r="C139" s="96"/>
      <c r="D139" s="96"/>
      <c r="E139" s="97"/>
      <c r="F139" s="51"/>
      <c r="G139" s="127"/>
      <c r="H139" s="143"/>
      <c r="I139" s="51"/>
      <c r="J139" s="35">
        <f t="shared" si="8"/>
        <v>0</v>
      </c>
      <c r="K139" s="137"/>
      <c r="L139" s="145"/>
      <c r="M139" s="145"/>
      <c r="N139" s="136">
        <f t="shared" si="9"/>
        <v>0</v>
      </c>
      <c r="O139" s="298"/>
      <c r="P139" s="314"/>
      <c r="Q139" s="123"/>
      <c r="R139" s="124"/>
      <c r="S139" s="41"/>
      <c r="T139" s="42"/>
      <c r="U139" s="43"/>
      <c r="V139" s="44"/>
    </row>
    <row r="140" spans="1:22" ht="17.25" x14ac:dyDescent="0.3">
      <c r="A140" s="108"/>
      <c r="B140" s="61"/>
      <c r="C140" s="96"/>
      <c r="D140" s="96"/>
      <c r="E140" s="97"/>
      <c r="F140" s="51"/>
      <c r="G140" s="127"/>
      <c r="H140" s="143"/>
      <c r="I140" s="51"/>
      <c r="J140" s="35">
        <f t="shared" si="8"/>
        <v>0</v>
      </c>
      <c r="K140" s="56"/>
      <c r="L140" s="52"/>
      <c r="M140" s="52"/>
      <c r="N140" s="57">
        <f t="shared" si="9"/>
        <v>0</v>
      </c>
      <c r="O140" s="298"/>
      <c r="P140" s="314"/>
      <c r="Q140" s="123"/>
      <c r="R140" s="124"/>
      <c r="S140" s="41"/>
      <c r="T140" s="42"/>
      <c r="U140" s="43"/>
      <c r="V140" s="44"/>
    </row>
    <row r="141" spans="1:22" ht="17.25" x14ac:dyDescent="0.3">
      <c r="A141" s="108"/>
      <c r="B141" s="61"/>
      <c r="C141" s="146"/>
      <c r="D141" s="146"/>
      <c r="E141" s="147"/>
      <c r="F141" s="51"/>
      <c r="G141" s="127"/>
      <c r="H141" s="143"/>
      <c r="I141" s="51"/>
      <c r="J141" s="35">
        <f t="shared" si="8"/>
        <v>0</v>
      </c>
      <c r="K141" s="56"/>
      <c r="L141" s="52"/>
      <c r="M141" s="52"/>
      <c r="N141" s="57">
        <f t="shared" si="9"/>
        <v>0</v>
      </c>
      <c r="O141" s="299"/>
      <c r="P141" s="316"/>
      <c r="Q141" s="39"/>
      <c r="R141" s="40"/>
      <c r="S141" s="41"/>
      <c r="T141" s="42"/>
      <c r="U141" s="43"/>
      <c r="V141" s="44"/>
    </row>
    <row r="142" spans="1:22" ht="17.25" x14ac:dyDescent="0.3">
      <c r="A142" s="108"/>
      <c r="B142" s="61"/>
      <c r="C142" s="146"/>
      <c r="D142" s="146"/>
      <c r="E142" s="147"/>
      <c r="F142" s="51"/>
      <c r="G142" s="127"/>
      <c r="H142" s="143"/>
      <c r="I142" s="51"/>
      <c r="J142" s="35">
        <f t="shared" si="8"/>
        <v>0</v>
      </c>
      <c r="K142" s="56"/>
      <c r="L142" s="52"/>
      <c r="M142" s="52"/>
      <c r="N142" s="57">
        <f t="shared" si="9"/>
        <v>0</v>
      </c>
      <c r="O142" s="299"/>
      <c r="P142" s="316"/>
      <c r="Q142" s="39"/>
      <c r="R142" s="40"/>
      <c r="S142" s="41"/>
      <c r="T142" s="42"/>
      <c r="U142" s="43"/>
      <c r="V142" s="44"/>
    </row>
    <row r="143" spans="1:22" ht="17.25" x14ac:dyDescent="0.3">
      <c r="A143" s="60"/>
      <c r="B143" s="61"/>
      <c r="C143" s="129"/>
      <c r="D143" s="129"/>
      <c r="E143" s="130"/>
      <c r="F143" s="51"/>
      <c r="G143" s="127"/>
      <c r="H143" s="131"/>
      <c r="I143" s="51"/>
      <c r="J143" s="35">
        <f t="shared" si="8"/>
        <v>0</v>
      </c>
      <c r="K143" s="56"/>
      <c r="L143" s="52"/>
      <c r="M143" s="52"/>
      <c r="N143" s="57">
        <f t="shared" si="9"/>
        <v>0</v>
      </c>
      <c r="O143" s="156"/>
      <c r="P143" s="312"/>
      <c r="Q143" s="39"/>
      <c r="R143" s="40"/>
      <c r="S143" s="41"/>
      <c r="T143" s="42"/>
      <c r="U143" s="43"/>
      <c r="V143" s="44"/>
    </row>
    <row r="144" spans="1:22" ht="17.25" x14ac:dyDescent="0.3">
      <c r="A144" s="108"/>
      <c r="B144" s="61"/>
      <c r="C144" s="148"/>
      <c r="D144" s="148"/>
      <c r="E144" s="130"/>
      <c r="F144" s="51"/>
      <c r="G144" s="127"/>
      <c r="H144" s="50"/>
      <c r="I144" s="51"/>
      <c r="J144" s="35">
        <f t="shared" si="8"/>
        <v>0</v>
      </c>
      <c r="K144" s="56"/>
      <c r="L144" s="52"/>
      <c r="M144" s="52"/>
      <c r="N144" s="57">
        <f t="shared" si="9"/>
        <v>0</v>
      </c>
      <c r="O144" s="156"/>
      <c r="P144" s="312"/>
      <c r="Q144" s="39"/>
      <c r="R144" s="40"/>
      <c r="S144" s="41"/>
      <c r="T144" s="42"/>
      <c r="U144" s="43"/>
      <c r="V144" s="44"/>
    </row>
    <row r="145" spans="1:22" ht="17.25" x14ac:dyDescent="0.3">
      <c r="A145" s="115"/>
      <c r="B145" s="61"/>
      <c r="C145" s="129"/>
      <c r="D145" s="129"/>
      <c r="E145" s="130"/>
      <c r="F145" s="51"/>
      <c r="G145" s="127"/>
      <c r="H145" s="131"/>
      <c r="I145" s="51"/>
      <c r="J145" s="35">
        <f t="shared" si="8"/>
        <v>0</v>
      </c>
      <c r="K145" s="56"/>
      <c r="L145" s="52"/>
      <c r="M145" s="52"/>
      <c r="N145" s="57">
        <f t="shared" si="9"/>
        <v>0</v>
      </c>
      <c r="O145" s="156"/>
      <c r="P145" s="312"/>
      <c r="Q145" s="39"/>
      <c r="R145" s="40"/>
      <c r="S145" s="41"/>
      <c r="T145" s="42"/>
      <c r="U145" s="43"/>
      <c r="V145" s="44"/>
    </row>
    <row r="146" spans="1:22" ht="18.75" x14ac:dyDescent="0.3">
      <c r="A146" s="149"/>
      <c r="B146" s="150"/>
      <c r="C146" s="95"/>
      <c r="D146" s="95"/>
      <c r="E146" s="114"/>
      <c r="F146" s="51"/>
      <c r="G146" s="127"/>
      <c r="H146" s="131"/>
      <c r="I146" s="51"/>
      <c r="J146" s="35">
        <f t="shared" si="8"/>
        <v>0</v>
      </c>
      <c r="K146" s="56"/>
      <c r="L146" s="52"/>
      <c r="M146" s="52"/>
      <c r="N146" s="57">
        <f t="shared" si="9"/>
        <v>0</v>
      </c>
      <c r="O146" s="300"/>
      <c r="P146" s="315"/>
      <c r="Q146" s="39"/>
      <c r="R146" s="40"/>
      <c r="S146" s="41"/>
      <c r="T146" s="42"/>
      <c r="U146" s="43"/>
      <c r="V146" s="44"/>
    </row>
    <row r="147" spans="1:22" ht="17.25" x14ac:dyDescent="0.3">
      <c r="A147" s="115"/>
      <c r="B147" s="61"/>
      <c r="C147" s="151"/>
      <c r="D147" s="151"/>
      <c r="E147" s="152"/>
      <c r="F147" s="51"/>
      <c r="G147" s="127"/>
      <c r="H147" s="131"/>
      <c r="I147" s="51"/>
      <c r="J147" s="35">
        <f t="shared" si="8"/>
        <v>0</v>
      </c>
      <c r="K147" s="56"/>
      <c r="L147" s="52"/>
      <c r="M147" s="52"/>
      <c r="N147" s="57">
        <f t="shared" si="9"/>
        <v>0</v>
      </c>
      <c r="O147" s="156"/>
      <c r="P147" s="312"/>
      <c r="Q147" s="39"/>
      <c r="R147" s="40"/>
      <c r="S147" s="41"/>
      <c r="T147" s="42"/>
      <c r="U147" s="43"/>
      <c r="V147" s="44"/>
    </row>
    <row r="148" spans="1:22" ht="17.25" x14ac:dyDescent="0.3">
      <c r="A148" s="115"/>
      <c r="B148" s="61"/>
      <c r="C148" s="151"/>
      <c r="D148" s="151"/>
      <c r="E148" s="152"/>
      <c r="F148" s="51"/>
      <c r="G148" s="127"/>
      <c r="H148" s="131"/>
      <c r="I148" s="51"/>
      <c r="J148" s="35">
        <f t="shared" si="8"/>
        <v>0</v>
      </c>
      <c r="K148" s="56"/>
      <c r="L148" s="52"/>
      <c r="M148" s="52"/>
      <c r="N148" s="57">
        <f t="shared" si="9"/>
        <v>0</v>
      </c>
      <c r="O148" s="156"/>
      <c r="P148" s="312"/>
      <c r="Q148" s="39"/>
      <c r="R148" s="40"/>
      <c r="S148" s="41"/>
      <c r="T148" s="42"/>
      <c r="U148" s="43"/>
      <c r="V148" s="44"/>
    </row>
    <row r="149" spans="1:22" ht="17.25" x14ac:dyDescent="0.3">
      <c r="A149" s="153"/>
      <c r="B149" s="61"/>
      <c r="C149" s="154"/>
      <c r="D149" s="154"/>
      <c r="E149" s="155"/>
      <c r="F149" s="51"/>
      <c r="G149" s="127"/>
      <c r="H149" s="131"/>
      <c r="I149" s="51"/>
      <c r="J149" s="35">
        <f t="shared" si="8"/>
        <v>0</v>
      </c>
      <c r="K149" s="56"/>
      <c r="L149" s="52"/>
      <c r="M149" s="52"/>
      <c r="N149" s="57">
        <f t="shared" si="9"/>
        <v>0</v>
      </c>
      <c r="O149" s="156"/>
      <c r="P149" s="312"/>
      <c r="Q149" s="39"/>
      <c r="R149" s="40"/>
      <c r="S149" s="41"/>
      <c r="T149" s="42"/>
      <c r="U149" s="43"/>
      <c r="V149" s="44"/>
    </row>
    <row r="150" spans="1:22" ht="17.25" x14ac:dyDescent="0.3">
      <c r="A150" s="115"/>
      <c r="B150" s="61"/>
      <c r="C150" s="157"/>
      <c r="D150" s="157"/>
      <c r="E150" s="158"/>
      <c r="F150" s="51"/>
      <c r="G150" s="63"/>
      <c r="H150" s="131"/>
      <c r="I150" s="51"/>
      <c r="J150" s="35">
        <f t="shared" si="8"/>
        <v>0</v>
      </c>
      <c r="K150" s="56"/>
      <c r="L150" s="52"/>
      <c r="M150" s="52"/>
      <c r="N150" s="57">
        <f t="shared" si="9"/>
        <v>0</v>
      </c>
      <c r="O150" s="301"/>
      <c r="P150" s="317"/>
      <c r="Q150" s="39"/>
      <c r="R150" s="40"/>
      <c r="S150" s="41"/>
      <c r="T150" s="42"/>
      <c r="U150" s="43"/>
      <c r="V150" s="44"/>
    </row>
    <row r="151" spans="1:22" ht="17.25" x14ac:dyDescent="0.3">
      <c r="A151" s="115"/>
      <c r="B151" s="61"/>
      <c r="C151" s="157"/>
      <c r="D151" s="157"/>
      <c r="E151" s="158"/>
      <c r="F151" s="51"/>
      <c r="G151" s="49"/>
      <c r="H151" s="131"/>
      <c r="I151" s="51"/>
      <c r="J151" s="35">
        <f t="shared" si="8"/>
        <v>0</v>
      </c>
      <c r="K151" s="56"/>
      <c r="L151" s="52"/>
      <c r="M151" s="52"/>
      <c r="N151" s="57">
        <f t="shared" si="9"/>
        <v>0</v>
      </c>
      <c r="O151" s="301"/>
      <c r="P151" s="317"/>
      <c r="Q151" s="39"/>
      <c r="R151" s="40"/>
      <c r="S151" s="41"/>
      <c r="T151" s="42"/>
      <c r="U151" s="43"/>
      <c r="V151" s="44"/>
    </row>
    <row r="152" spans="1:22" x14ac:dyDescent="0.25">
      <c r="A152" s="115"/>
      <c r="B152" s="107"/>
      <c r="C152" s="159"/>
      <c r="D152" s="159"/>
      <c r="E152" s="160"/>
      <c r="F152" s="161"/>
      <c r="G152" s="127"/>
      <c r="H152" s="162"/>
      <c r="I152" s="161"/>
      <c r="J152" s="35">
        <f t="shared" si="8"/>
        <v>0</v>
      </c>
      <c r="N152" s="57">
        <f t="shared" si="9"/>
        <v>0</v>
      </c>
      <c r="O152" s="302"/>
      <c r="P152" s="316"/>
      <c r="Q152" s="163"/>
      <c r="R152" s="164"/>
      <c r="S152" s="165"/>
      <c r="T152" s="166"/>
      <c r="U152" s="167"/>
      <c r="V152" s="168"/>
    </row>
    <row r="153" spans="1:22" ht="17.25" x14ac:dyDescent="0.3">
      <c r="A153" s="115"/>
      <c r="B153" s="61"/>
      <c r="C153" s="154"/>
      <c r="D153" s="154"/>
      <c r="E153" s="155"/>
      <c r="F153" s="161"/>
      <c r="G153" s="127"/>
      <c r="H153" s="162"/>
      <c r="I153" s="161"/>
      <c r="J153" s="35">
        <f t="shared" si="8"/>
        <v>0</v>
      </c>
      <c r="N153" s="57">
        <f t="shared" si="9"/>
        <v>0</v>
      </c>
      <c r="O153" s="302"/>
      <c r="P153" s="316"/>
      <c r="Q153" s="163"/>
      <c r="R153" s="164"/>
      <c r="S153" s="165"/>
      <c r="T153" s="166"/>
      <c r="U153" s="167"/>
      <c r="V153" s="168"/>
    </row>
    <row r="154" spans="1:22" ht="17.25" x14ac:dyDescent="0.3">
      <c r="A154" s="115"/>
      <c r="B154" s="61"/>
      <c r="C154" s="154"/>
      <c r="D154" s="154"/>
      <c r="E154" s="155"/>
      <c r="F154" s="51"/>
      <c r="G154" s="127"/>
      <c r="H154" s="131"/>
      <c r="I154" s="51"/>
      <c r="J154" s="35">
        <f t="shared" si="8"/>
        <v>0</v>
      </c>
      <c r="K154" s="56"/>
      <c r="L154" s="52"/>
      <c r="M154" s="52"/>
      <c r="N154" s="57">
        <f t="shared" si="9"/>
        <v>0</v>
      </c>
      <c r="O154" s="156"/>
      <c r="P154" s="312"/>
      <c r="Q154" s="39"/>
      <c r="R154" s="40"/>
      <c r="S154" s="41"/>
      <c r="T154" s="42"/>
      <c r="U154" s="43"/>
      <c r="V154" s="44"/>
    </row>
    <row r="155" spans="1:22" ht="17.25" x14ac:dyDescent="0.3">
      <c r="A155" s="115"/>
      <c r="B155" s="61"/>
      <c r="C155" s="154"/>
      <c r="D155" s="154"/>
      <c r="E155" s="155"/>
      <c r="F155" s="51"/>
      <c r="G155" s="127"/>
      <c r="H155" s="131"/>
      <c r="I155" s="51"/>
      <c r="J155" s="35">
        <f t="shared" si="8"/>
        <v>0</v>
      </c>
      <c r="K155" s="56"/>
      <c r="L155" s="52"/>
      <c r="M155" s="52"/>
      <c r="N155" s="57">
        <f t="shared" si="9"/>
        <v>0</v>
      </c>
      <c r="O155" s="156"/>
      <c r="P155" s="312"/>
      <c r="Q155" s="39"/>
      <c r="R155" s="40"/>
      <c r="S155" s="41"/>
      <c r="T155" s="42"/>
      <c r="U155" s="43"/>
      <c r="V155" s="44"/>
    </row>
    <row r="156" spans="1:22" ht="17.25" x14ac:dyDescent="0.3">
      <c r="A156" s="115"/>
      <c r="B156" s="61"/>
      <c r="C156" s="169"/>
      <c r="D156" s="169"/>
      <c r="E156" s="114"/>
      <c r="F156" s="51"/>
      <c r="G156" s="63"/>
      <c r="H156" s="131"/>
      <c r="I156" s="51"/>
      <c r="J156" s="35">
        <f t="shared" si="8"/>
        <v>0</v>
      </c>
      <c r="K156" s="56"/>
      <c r="L156" s="52"/>
      <c r="M156" s="52"/>
      <c r="N156" s="57">
        <f t="shared" si="9"/>
        <v>0</v>
      </c>
      <c r="O156" s="156"/>
      <c r="P156" s="312"/>
      <c r="Q156" s="39"/>
      <c r="R156" s="40"/>
      <c r="S156" s="41"/>
      <c r="T156" s="42"/>
      <c r="U156" s="43"/>
      <c r="V156" s="44"/>
    </row>
    <row r="157" spans="1:22" ht="17.25" x14ac:dyDescent="0.3">
      <c r="A157" s="115"/>
      <c r="B157" s="61"/>
      <c r="C157" s="169"/>
      <c r="D157" s="169"/>
      <c r="E157" s="114"/>
      <c r="F157" s="51"/>
      <c r="G157" s="63"/>
      <c r="H157" s="131"/>
      <c r="I157" s="51"/>
      <c r="J157" s="35">
        <f t="shared" si="8"/>
        <v>0</v>
      </c>
      <c r="K157" s="56"/>
      <c r="L157" s="52"/>
      <c r="M157" s="52"/>
      <c r="N157" s="57">
        <f t="shared" si="9"/>
        <v>0</v>
      </c>
      <c r="O157" s="156"/>
      <c r="P157" s="312"/>
      <c r="Q157" s="39"/>
      <c r="R157" s="40"/>
      <c r="S157" s="41"/>
      <c r="T157" s="42"/>
      <c r="U157" s="43"/>
      <c r="V157" s="44"/>
    </row>
    <row r="158" spans="1:22" ht="17.25" x14ac:dyDescent="0.3">
      <c r="A158" s="115"/>
      <c r="B158" s="61"/>
      <c r="C158" s="169"/>
      <c r="D158" s="169"/>
      <c r="E158" s="114"/>
      <c r="F158" s="51"/>
      <c r="G158" s="63"/>
      <c r="H158" s="131"/>
      <c r="I158" s="51"/>
      <c r="J158" s="35">
        <f t="shared" si="8"/>
        <v>0</v>
      </c>
      <c r="K158" s="56"/>
      <c r="L158" s="52"/>
      <c r="M158" s="52"/>
      <c r="N158" s="57">
        <f t="shared" si="9"/>
        <v>0</v>
      </c>
      <c r="O158" s="156"/>
      <c r="P158" s="312"/>
      <c r="Q158" s="39"/>
      <c r="R158" s="40"/>
      <c r="S158" s="41"/>
      <c r="T158" s="42"/>
      <c r="U158" s="43"/>
      <c r="V158" s="44"/>
    </row>
    <row r="159" spans="1:22" ht="17.25" x14ac:dyDescent="0.25">
      <c r="A159" s="115"/>
      <c r="B159" s="107"/>
      <c r="C159" s="170"/>
      <c r="D159" s="170"/>
      <c r="E159" s="109"/>
      <c r="F159" s="51"/>
      <c r="G159" s="63"/>
      <c r="H159" s="131"/>
      <c r="I159" s="51"/>
      <c r="J159" s="35">
        <f t="shared" si="8"/>
        <v>0</v>
      </c>
      <c r="K159" s="56"/>
      <c r="L159" s="52"/>
      <c r="M159" s="52"/>
      <c r="N159" s="57">
        <f t="shared" si="9"/>
        <v>0</v>
      </c>
      <c r="O159" s="156"/>
      <c r="P159" s="312"/>
      <c r="Q159" s="39"/>
      <c r="R159" s="40"/>
      <c r="S159" s="41"/>
      <c r="T159" s="42"/>
      <c r="U159" s="43"/>
      <c r="V159" s="44"/>
    </row>
    <row r="160" spans="1:22" ht="17.25" x14ac:dyDescent="0.3">
      <c r="A160" s="115"/>
      <c r="B160" s="61"/>
      <c r="C160" s="169"/>
      <c r="D160" s="169"/>
      <c r="E160" s="114"/>
      <c r="F160" s="51"/>
      <c r="G160" s="63"/>
      <c r="H160" s="131"/>
      <c r="I160" s="51"/>
      <c r="J160" s="35">
        <f t="shared" si="8"/>
        <v>0</v>
      </c>
      <c r="K160" s="56"/>
      <c r="L160" s="52"/>
      <c r="M160" s="52"/>
      <c r="N160" s="57">
        <f t="shared" si="9"/>
        <v>0</v>
      </c>
      <c r="O160" s="156"/>
      <c r="P160" s="312"/>
      <c r="Q160" s="39"/>
      <c r="R160" s="40"/>
      <c r="S160" s="41"/>
      <c r="T160" s="42"/>
      <c r="U160" s="43"/>
      <c r="V160" s="44"/>
    </row>
    <row r="161" spans="1:22" ht="17.25" x14ac:dyDescent="0.3">
      <c r="A161" s="115"/>
      <c r="B161" s="61"/>
      <c r="C161" s="148"/>
      <c r="D161" s="148"/>
      <c r="E161" s="130"/>
      <c r="F161" s="51"/>
      <c r="G161" s="127"/>
      <c r="H161" s="131"/>
      <c r="I161" s="51"/>
      <c r="J161" s="35">
        <f t="shared" si="8"/>
        <v>0</v>
      </c>
      <c r="K161" s="56"/>
      <c r="L161" s="52"/>
      <c r="M161" s="52"/>
      <c r="N161" s="57">
        <f t="shared" si="9"/>
        <v>0</v>
      </c>
      <c r="O161" s="156"/>
      <c r="P161" s="312"/>
      <c r="Q161" s="39"/>
      <c r="R161" s="40"/>
      <c r="S161" s="41"/>
      <c r="T161" s="42"/>
      <c r="U161" s="43"/>
      <c r="V161" s="44"/>
    </row>
    <row r="162" spans="1:22" ht="17.25" x14ac:dyDescent="0.3">
      <c r="A162" s="115"/>
      <c r="B162" s="61"/>
      <c r="C162" s="148"/>
      <c r="D162" s="148"/>
      <c r="E162" s="130"/>
      <c r="F162" s="51"/>
      <c r="G162" s="127"/>
      <c r="H162" s="131"/>
      <c r="I162" s="51"/>
      <c r="J162" s="35">
        <f t="shared" si="8"/>
        <v>0</v>
      </c>
      <c r="K162" s="56"/>
      <c r="L162" s="52"/>
      <c r="M162" s="52"/>
      <c r="N162" s="57">
        <f t="shared" si="9"/>
        <v>0</v>
      </c>
      <c r="O162" s="156"/>
      <c r="P162" s="312"/>
      <c r="Q162" s="39"/>
      <c r="R162" s="40"/>
      <c r="S162" s="41"/>
      <c r="T162" s="42"/>
      <c r="U162" s="43"/>
      <c r="V162" s="44"/>
    </row>
    <row r="163" spans="1:22" ht="17.25" x14ac:dyDescent="0.3">
      <c r="A163" s="115"/>
      <c r="B163" s="61"/>
      <c r="C163" s="148"/>
      <c r="D163" s="148"/>
      <c r="E163" s="130"/>
      <c r="F163" s="51"/>
      <c r="G163" s="127"/>
      <c r="H163" s="131"/>
      <c r="I163" s="51"/>
      <c r="J163" s="35">
        <f t="shared" si="8"/>
        <v>0</v>
      </c>
      <c r="K163" s="56"/>
      <c r="L163" s="52"/>
      <c r="M163" s="52"/>
      <c r="N163" s="57">
        <f t="shared" si="9"/>
        <v>0</v>
      </c>
      <c r="O163" s="156"/>
      <c r="P163" s="312"/>
      <c r="Q163" s="39"/>
      <c r="R163" s="40"/>
      <c r="S163" s="41"/>
      <c r="T163" s="42"/>
      <c r="U163" s="43"/>
      <c r="V163" s="44"/>
    </row>
    <row r="164" spans="1:22" ht="17.25" x14ac:dyDescent="0.3">
      <c r="A164" s="115"/>
      <c r="B164" s="61"/>
      <c r="C164" s="148"/>
      <c r="D164" s="148"/>
      <c r="E164" s="130"/>
      <c r="F164" s="51"/>
      <c r="G164" s="127"/>
      <c r="H164" s="131"/>
      <c r="I164" s="51"/>
      <c r="J164" s="35">
        <v>0</v>
      </c>
      <c r="K164" s="56"/>
      <c r="L164" s="52"/>
      <c r="M164" s="52"/>
      <c r="N164" s="57">
        <f t="shared" si="9"/>
        <v>0</v>
      </c>
      <c r="O164" s="156"/>
      <c r="P164" s="312"/>
      <c r="Q164" s="39"/>
      <c r="R164" s="40"/>
      <c r="S164" s="41"/>
      <c r="T164" s="42"/>
      <c r="U164" s="43"/>
      <c r="V164" s="44"/>
    </row>
    <row r="165" spans="1:22" ht="17.25" x14ac:dyDescent="0.25">
      <c r="A165" s="153"/>
      <c r="B165" s="107"/>
      <c r="C165" s="154"/>
      <c r="D165" s="154"/>
      <c r="E165" s="155"/>
      <c r="F165" s="51"/>
      <c r="G165" s="127"/>
      <c r="H165" s="131"/>
      <c r="I165" s="51"/>
      <c r="J165" s="35">
        <f t="shared" si="8"/>
        <v>0</v>
      </c>
      <c r="K165" s="56"/>
      <c r="L165" s="52"/>
      <c r="M165" s="52"/>
      <c r="N165" s="57">
        <f t="shared" si="9"/>
        <v>0</v>
      </c>
      <c r="O165" s="156"/>
      <c r="P165" s="312"/>
      <c r="Q165" s="39"/>
      <c r="R165" s="40"/>
      <c r="S165" s="41"/>
      <c r="T165" s="42"/>
      <c r="U165" s="43"/>
      <c r="V165" s="44"/>
    </row>
    <row r="166" spans="1:22" ht="17.25" x14ac:dyDescent="0.3">
      <c r="A166" s="171"/>
      <c r="B166" s="61"/>
      <c r="C166" s="157"/>
      <c r="D166" s="157"/>
      <c r="E166" s="158"/>
      <c r="F166" s="51"/>
      <c r="G166" s="49"/>
      <c r="H166" s="131"/>
      <c r="I166" s="51"/>
      <c r="J166" s="35">
        <f>I166-F166</f>
        <v>0</v>
      </c>
      <c r="K166" s="56"/>
      <c r="L166" s="52"/>
      <c r="M166" s="52"/>
      <c r="N166" s="57">
        <f>K166*I166</f>
        <v>0</v>
      </c>
      <c r="O166" s="301"/>
      <c r="P166" s="317"/>
      <c r="Q166" s="39"/>
      <c r="R166" s="40"/>
      <c r="S166" s="41"/>
      <c r="T166" s="42"/>
      <c r="U166" s="43"/>
      <c r="V166" s="44"/>
    </row>
    <row r="167" spans="1:22" ht="17.25" x14ac:dyDescent="0.25">
      <c r="A167" s="115"/>
      <c r="B167" s="107"/>
      <c r="C167" s="172"/>
      <c r="D167" s="172"/>
      <c r="E167" s="173"/>
      <c r="F167" s="51"/>
      <c r="G167" s="127"/>
      <c r="H167" s="131"/>
      <c r="I167" s="51"/>
      <c r="J167" s="35">
        <f t="shared" si="8"/>
        <v>0</v>
      </c>
      <c r="K167" s="56"/>
      <c r="L167" s="52"/>
      <c r="M167" s="52"/>
      <c r="N167" s="57">
        <f t="shared" si="9"/>
        <v>0</v>
      </c>
      <c r="O167" s="156"/>
      <c r="P167" s="312"/>
      <c r="Q167" s="39"/>
      <c r="R167" s="40"/>
      <c r="S167" s="41"/>
      <c r="T167" s="42"/>
      <c r="U167" s="43"/>
      <c r="V167" s="44"/>
    </row>
    <row r="168" spans="1:22" ht="17.25" x14ac:dyDescent="0.25">
      <c r="A168" s="115"/>
      <c r="B168" s="107"/>
      <c r="C168" s="172"/>
      <c r="D168" s="172"/>
      <c r="E168" s="173"/>
      <c r="F168" s="51"/>
      <c r="G168" s="127"/>
      <c r="H168" s="131"/>
      <c r="I168" s="51"/>
      <c r="J168" s="35">
        <f t="shared" si="8"/>
        <v>0</v>
      </c>
      <c r="K168" s="56"/>
      <c r="L168" s="52"/>
      <c r="M168" s="52"/>
      <c r="N168" s="57">
        <f t="shared" si="9"/>
        <v>0</v>
      </c>
      <c r="O168" s="156"/>
      <c r="P168" s="312"/>
      <c r="Q168" s="39"/>
      <c r="R168" s="40"/>
      <c r="S168" s="41"/>
      <c r="T168" s="42"/>
      <c r="U168" s="43"/>
      <c r="V168" s="44"/>
    </row>
    <row r="169" spans="1:22" ht="17.25" x14ac:dyDescent="0.25">
      <c r="A169" s="115"/>
      <c r="B169" s="107"/>
      <c r="C169" s="172"/>
      <c r="D169" s="172"/>
      <c r="E169" s="173"/>
      <c r="F169" s="51"/>
      <c r="G169" s="127"/>
      <c r="H169" s="174"/>
      <c r="I169" s="51"/>
      <c r="J169" s="35">
        <f t="shared" si="8"/>
        <v>0</v>
      </c>
      <c r="K169" s="56"/>
      <c r="L169" s="52"/>
      <c r="M169" s="52"/>
      <c r="N169" s="57">
        <f t="shared" si="9"/>
        <v>0</v>
      </c>
      <c r="O169" s="156"/>
      <c r="P169" s="312"/>
      <c r="Q169" s="39"/>
      <c r="R169" s="40"/>
      <c r="S169" s="41"/>
      <c r="T169" s="42"/>
      <c r="U169" s="43"/>
      <c r="V169" s="44"/>
    </row>
    <row r="170" spans="1:22" ht="17.25" x14ac:dyDescent="0.25">
      <c r="A170" s="115"/>
      <c r="B170" s="107"/>
      <c r="C170" s="172"/>
      <c r="D170" s="172"/>
      <c r="E170" s="173"/>
      <c r="F170" s="175"/>
      <c r="G170" s="63"/>
      <c r="H170" s="174"/>
      <c r="I170" s="51"/>
      <c r="J170" s="35">
        <f t="shared" si="8"/>
        <v>0</v>
      </c>
      <c r="K170" s="56"/>
      <c r="L170" s="52"/>
      <c r="M170" s="52"/>
      <c r="N170" s="57">
        <f t="shared" si="9"/>
        <v>0</v>
      </c>
      <c r="O170" s="156"/>
      <c r="P170" s="312"/>
      <c r="Q170" s="39"/>
      <c r="R170" s="40"/>
      <c r="S170" s="41"/>
      <c r="T170" s="42"/>
      <c r="U170" s="43"/>
      <c r="V170" s="44"/>
    </row>
    <row r="171" spans="1:22" ht="17.25" x14ac:dyDescent="0.25">
      <c r="A171" s="115"/>
      <c r="B171" s="107"/>
      <c r="C171" s="172"/>
      <c r="D171" s="172"/>
      <c r="E171" s="173"/>
      <c r="F171" s="175"/>
      <c r="G171" s="63"/>
      <c r="H171" s="131"/>
      <c r="I171" s="51"/>
      <c r="J171" s="35">
        <f t="shared" si="8"/>
        <v>0</v>
      </c>
      <c r="K171" s="56"/>
      <c r="L171" s="52"/>
      <c r="M171" s="52"/>
      <c r="N171" s="57">
        <f t="shared" si="9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ht="17.25" x14ac:dyDescent="0.25">
      <c r="A172" s="115"/>
      <c r="B172" s="107"/>
      <c r="C172" s="172"/>
      <c r="D172" s="172"/>
      <c r="E172" s="173"/>
      <c r="F172" s="175"/>
      <c r="G172" s="63"/>
      <c r="H172" s="131"/>
      <c r="I172" s="51"/>
      <c r="J172" s="35">
        <f t="shared" si="8"/>
        <v>0</v>
      </c>
      <c r="K172" s="56"/>
      <c r="L172" s="52"/>
      <c r="M172" s="52"/>
      <c r="N172" s="57">
        <f t="shared" si="9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ht="17.25" x14ac:dyDescent="0.25">
      <c r="A173" s="115"/>
      <c r="B173" s="107"/>
      <c r="C173" s="172"/>
      <c r="D173" s="172"/>
      <c r="E173" s="173"/>
      <c r="F173" s="175"/>
      <c r="G173" s="63"/>
      <c r="H173" s="131"/>
      <c r="I173" s="51"/>
      <c r="J173" s="35">
        <f t="shared" si="8"/>
        <v>0</v>
      </c>
      <c r="K173" s="56"/>
      <c r="L173" s="52"/>
      <c r="M173" s="52"/>
      <c r="N173" s="57">
        <f t="shared" si="9"/>
        <v>0</v>
      </c>
      <c r="O173" s="156"/>
      <c r="P173" s="312"/>
      <c r="Q173" s="39"/>
      <c r="R173" s="40"/>
      <c r="S173" s="41"/>
      <c r="T173" s="42"/>
      <c r="U173" s="43"/>
      <c r="V173" s="44"/>
    </row>
    <row r="174" spans="1:22" ht="17.25" x14ac:dyDescent="0.25">
      <c r="A174" s="115"/>
      <c r="B174" s="107"/>
      <c r="C174" s="172"/>
      <c r="D174" s="172"/>
      <c r="E174" s="173"/>
      <c r="F174" s="175"/>
      <c r="G174" s="63"/>
      <c r="H174" s="131"/>
      <c r="I174" s="51"/>
      <c r="J174" s="35">
        <f t="shared" si="8"/>
        <v>0</v>
      </c>
      <c r="K174" s="56"/>
      <c r="L174" s="52"/>
      <c r="M174" s="52"/>
      <c r="N174" s="57">
        <f t="shared" si="9"/>
        <v>0</v>
      </c>
      <c r="O174" s="156"/>
      <c r="P174" s="312"/>
      <c r="Q174" s="39"/>
      <c r="R174" s="40"/>
      <c r="S174" s="41"/>
      <c r="T174" s="42"/>
      <c r="U174" s="43"/>
      <c r="V174" s="44"/>
    </row>
    <row r="175" spans="1:22" ht="17.25" x14ac:dyDescent="0.25">
      <c r="A175" s="115"/>
      <c r="B175" s="107"/>
      <c r="C175" s="172"/>
      <c r="D175" s="172"/>
      <c r="E175" s="173"/>
      <c r="F175" s="175"/>
      <c r="G175" s="63"/>
      <c r="H175" s="131"/>
      <c r="I175" s="51"/>
      <c r="J175" s="35">
        <f t="shared" si="8"/>
        <v>0</v>
      </c>
      <c r="K175" s="56"/>
      <c r="L175" s="52"/>
      <c r="M175" s="52"/>
      <c r="N175" s="57">
        <f t="shared" si="9"/>
        <v>0</v>
      </c>
      <c r="O175" s="156"/>
      <c r="P175" s="312"/>
      <c r="Q175" s="39"/>
      <c r="R175" s="40"/>
      <c r="S175" s="41"/>
      <c r="T175" s="42"/>
      <c r="U175" s="43"/>
      <c r="V175" s="44"/>
    </row>
    <row r="176" spans="1:22" ht="17.25" x14ac:dyDescent="0.25">
      <c r="A176" s="115"/>
      <c r="B176" s="107"/>
      <c r="C176" s="172"/>
      <c r="D176" s="172"/>
      <c r="E176" s="173"/>
      <c r="F176" s="175"/>
      <c r="G176" s="63"/>
      <c r="H176" s="131"/>
      <c r="I176" s="51"/>
      <c r="J176" s="35">
        <f t="shared" si="8"/>
        <v>0</v>
      </c>
      <c r="K176" s="56"/>
      <c r="L176" s="52"/>
      <c r="M176" s="52"/>
      <c r="N176" s="57">
        <f t="shared" si="9"/>
        <v>0</v>
      </c>
      <c r="O176" s="156"/>
      <c r="P176" s="312"/>
      <c r="Q176" s="39"/>
      <c r="R176" s="40"/>
      <c r="S176" s="41"/>
      <c r="T176" s="42"/>
      <c r="U176" s="43"/>
      <c r="V176" s="44"/>
    </row>
    <row r="177" spans="1:22" ht="17.25" x14ac:dyDescent="0.25">
      <c r="A177" s="115"/>
      <c r="B177" s="107"/>
      <c r="C177" s="172"/>
      <c r="D177" s="172"/>
      <c r="E177" s="173"/>
      <c r="F177" s="51"/>
      <c r="G177" s="63"/>
      <c r="H177" s="131"/>
      <c r="I177" s="51"/>
      <c r="J177" s="35">
        <f t="shared" si="8"/>
        <v>0</v>
      </c>
      <c r="K177" s="56"/>
      <c r="L177" s="52"/>
      <c r="M177" s="52"/>
      <c r="N177" s="57">
        <f t="shared" si="9"/>
        <v>0</v>
      </c>
      <c r="O177" s="156"/>
      <c r="P177" s="312"/>
      <c r="Q177" s="39"/>
      <c r="R177" s="40"/>
      <c r="S177" s="41"/>
      <c r="T177" s="42"/>
      <c r="U177" s="43"/>
      <c r="V177" s="44"/>
    </row>
    <row r="178" spans="1:22" ht="17.25" x14ac:dyDescent="0.25">
      <c r="A178" s="115"/>
      <c r="B178" s="107"/>
      <c r="C178" s="148"/>
      <c r="D178" s="148"/>
      <c r="E178" s="130"/>
      <c r="F178" s="51"/>
      <c r="G178" s="127"/>
      <c r="H178" s="131"/>
      <c r="I178" s="51"/>
      <c r="J178" s="35">
        <f t="shared" si="8"/>
        <v>0</v>
      </c>
      <c r="K178" s="56"/>
      <c r="L178" s="52"/>
      <c r="M178" s="52"/>
      <c r="N178" s="57">
        <f t="shared" si="9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ht="17.25" x14ac:dyDescent="0.25">
      <c r="A179" s="115"/>
      <c r="B179" s="107"/>
      <c r="C179" s="148"/>
      <c r="D179" s="148"/>
      <c r="E179" s="130"/>
      <c r="F179" s="51"/>
      <c r="G179" s="127"/>
      <c r="H179" s="131"/>
      <c r="I179" s="51"/>
      <c r="J179" s="35">
        <f t="shared" si="8"/>
        <v>0</v>
      </c>
      <c r="K179" s="56"/>
      <c r="L179" s="52"/>
      <c r="M179" s="52"/>
      <c r="N179" s="57">
        <f t="shared" si="9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ht="17.25" x14ac:dyDescent="0.25">
      <c r="A180" s="115"/>
      <c r="B180" s="107"/>
      <c r="C180" s="148"/>
      <c r="D180" s="148"/>
      <c r="E180" s="130"/>
      <c r="F180" s="51"/>
      <c r="G180" s="127"/>
      <c r="H180" s="131"/>
      <c r="I180" s="51"/>
      <c r="J180" s="35">
        <f t="shared" si="8"/>
        <v>0</v>
      </c>
      <c r="K180" s="56"/>
      <c r="L180" s="52"/>
      <c r="M180" s="52"/>
      <c r="N180" s="57">
        <f t="shared" si="9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7.25" x14ac:dyDescent="0.25">
      <c r="A181" s="115"/>
      <c r="B181" s="107"/>
      <c r="C181" s="148"/>
      <c r="D181" s="148"/>
      <c r="E181" s="130"/>
      <c r="F181" s="51"/>
      <c r="G181" s="127"/>
      <c r="H181" s="131"/>
      <c r="I181" s="51"/>
      <c r="J181" s="35">
        <f t="shared" si="8"/>
        <v>0</v>
      </c>
      <c r="K181" s="56"/>
      <c r="L181" s="52"/>
      <c r="M181" s="52"/>
      <c r="N181" s="57">
        <f t="shared" si="9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ht="17.25" x14ac:dyDescent="0.25">
      <c r="A182" s="115"/>
      <c r="B182" s="107"/>
      <c r="C182" s="148"/>
      <c r="D182" s="148"/>
      <c r="E182" s="130"/>
      <c r="F182" s="51"/>
      <c r="G182" s="127"/>
      <c r="H182" s="131"/>
      <c r="I182" s="51"/>
      <c r="J182" s="35">
        <f t="shared" si="8"/>
        <v>0</v>
      </c>
      <c r="K182" s="56"/>
      <c r="L182" s="52"/>
      <c r="M182" s="52"/>
      <c r="N182" s="57">
        <f t="shared" si="9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ht="17.25" x14ac:dyDescent="0.25">
      <c r="A183" s="115"/>
      <c r="B183" s="107"/>
      <c r="C183" s="148"/>
      <c r="D183" s="148"/>
      <c r="E183" s="130"/>
      <c r="F183" s="51"/>
      <c r="G183" s="127"/>
      <c r="H183" s="131"/>
      <c r="I183" s="51"/>
      <c r="J183" s="35">
        <f t="shared" si="8"/>
        <v>0</v>
      </c>
      <c r="K183" s="56"/>
      <c r="L183" s="52"/>
      <c r="M183" s="52"/>
      <c r="N183" s="57">
        <f t="shared" si="9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ht="17.25" x14ac:dyDescent="0.25">
      <c r="A184" s="115"/>
      <c r="B184" s="107"/>
      <c r="C184" s="148"/>
      <c r="D184" s="148"/>
      <c r="E184" s="130"/>
      <c r="F184" s="51"/>
      <c r="G184" s="127"/>
      <c r="H184" s="131"/>
      <c r="I184" s="51"/>
      <c r="J184" s="35">
        <f t="shared" si="8"/>
        <v>0</v>
      </c>
      <c r="K184" s="56"/>
      <c r="L184" s="52"/>
      <c r="M184" s="52"/>
      <c r="N184" s="57">
        <f t="shared" si="9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7.25" x14ac:dyDescent="0.25">
      <c r="A185" s="115"/>
      <c r="B185" s="107"/>
      <c r="C185" s="148"/>
      <c r="D185" s="148"/>
      <c r="E185" s="130"/>
      <c r="F185" s="51"/>
      <c r="G185" s="127"/>
      <c r="H185" s="131"/>
      <c r="I185" s="51"/>
      <c r="J185" s="35">
        <f t="shared" si="8"/>
        <v>0</v>
      </c>
      <c r="K185" s="56"/>
      <c r="L185" s="52"/>
      <c r="M185" s="52"/>
      <c r="N185" s="57">
        <f t="shared" si="9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x14ac:dyDescent="0.25">
      <c r="A186" s="107"/>
      <c r="B186" s="159"/>
      <c r="C186" s="148"/>
      <c r="D186" s="148"/>
      <c r="E186" s="130"/>
      <c r="F186" s="51"/>
      <c r="G186" s="49"/>
      <c r="H186" s="50"/>
      <c r="I186" s="51"/>
      <c r="J186" s="35">
        <f t="shared" si="8"/>
        <v>0</v>
      </c>
      <c r="K186" s="56"/>
      <c r="L186" s="52"/>
      <c r="M186" s="52"/>
      <c r="N186" s="57">
        <f t="shared" si="9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7.25" x14ac:dyDescent="0.25">
      <c r="A187" s="171"/>
      <c r="B187" s="107"/>
      <c r="C187" s="148"/>
      <c r="D187" s="148"/>
      <c r="E187" s="130"/>
      <c r="F187" s="51"/>
      <c r="G187" s="127"/>
      <c r="H187" s="131"/>
      <c r="I187" s="51"/>
      <c r="J187" s="35">
        <f t="shared" si="8"/>
        <v>0</v>
      </c>
      <c r="K187" s="56"/>
      <c r="L187" s="52"/>
      <c r="M187" s="52"/>
      <c r="N187" s="57">
        <f t="shared" si="9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7.25" x14ac:dyDescent="0.25">
      <c r="A188" s="171"/>
      <c r="B188" s="107"/>
      <c r="C188" s="148"/>
      <c r="D188" s="148"/>
      <c r="E188" s="130"/>
      <c r="F188" s="51"/>
      <c r="G188" s="127"/>
      <c r="H188" s="131"/>
      <c r="I188" s="51"/>
      <c r="J188" s="35">
        <f t="shared" si="8"/>
        <v>0</v>
      </c>
      <c r="K188" s="56"/>
      <c r="L188" s="52"/>
      <c r="M188" s="52"/>
      <c r="N188" s="57">
        <f t="shared" si="9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ht="17.25" x14ac:dyDescent="0.25">
      <c r="A189" s="171"/>
      <c r="B189" s="107"/>
      <c r="C189" s="148"/>
      <c r="D189" s="148"/>
      <c r="E189" s="130"/>
      <c r="F189" s="51"/>
      <c r="G189" s="127"/>
      <c r="H189" s="131"/>
      <c r="I189" s="51"/>
      <c r="J189" s="35">
        <f t="shared" si="8"/>
        <v>0</v>
      </c>
      <c r="K189" s="56"/>
      <c r="L189" s="52"/>
      <c r="M189" s="52"/>
      <c r="N189" s="57">
        <f t="shared" si="9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7.25" x14ac:dyDescent="0.25">
      <c r="A190" s="171"/>
      <c r="B190" s="107"/>
      <c r="C190" s="148"/>
      <c r="D190" s="148"/>
      <c r="E190" s="130"/>
      <c r="F190" s="51"/>
      <c r="G190" s="127"/>
      <c r="H190" s="131"/>
      <c r="I190" s="51"/>
      <c r="J190" s="35">
        <f t="shared" si="8"/>
        <v>0</v>
      </c>
      <c r="K190" s="56"/>
      <c r="L190" s="52"/>
      <c r="M190" s="52"/>
      <c r="N190" s="57">
        <f t="shared" si="9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ht="17.25" x14ac:dyDescent="0.25">
      <c r="A191" s="176"/>
      <c r="B191" s="107"/>
      <c r="C191" s="148"/>
      <c r="D191" s="148"/>
      <c r="E191" s="130"/>
      <c r="F191" s="51"/>
      <c r="G191" s="127"/>
      <c r="H191" s="131"/>
      <c r="I191" s="51"/>
      <c r="J191" s="35">
        <f t="shared" si="8"/>
        <v>0</v>
      </c>
      <c r="K191" s="56"/>
      <c r="L191" s="52"/>
      <c r="M191" s="52"/>
      <c r="N191" s="57">
        <f t="shared" si="9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7.25" x14ac:dyDescent="0.25">
      <c r="A192" s="115"/>
      <c r="B192" s="107"/>
      <c r="C192" s="148"/>
      <c r="D192" s="148"/>
      <c r="E192" s="130"/>
      <c r="F192" s="51"/>
      <c r="G192" s="127"/>
      <c r="H192" s="131"/>
      <c r="I192" s="51"/>
      <c r="J192" s="35">
        <f t="shared" si="8"/>
        <v>0</v>
      </c>
      <c r="K192" s="56"/>
      <c r="L192" s="52"/>
      <c r="M192" s="52"/>
      <c r="N192" s="57">
        <f t="shared" si="9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ht="17.25" x14ac:dyDescent="0.25">
      <c r="A193" s="115"/>
      <c r="B193" s="107"/>
      <c r="C193" s="148"/>
      <c r="D193" s="148"/>
      <c r="E193" s="130"/>
      <c r="F193" s="51"/>
      <c r="G193" s="127"/>
      <c r="H193" s="131"/>
      <c r="I193" s="51"/>
      <c r="J193" s="35">
        <f t="shared" si="8"/>
        <v>0</v>
      </c>
      <c r="K193" s="56"/>
      <c r="L193" s="52"/>
      <c r="M193" s="52"/>
      <c r="N193" s="57">
        <f t="shared" si="9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ht="17.25" x14ac:dyDescent="0.25">
      <c r="A194" s="115"/>
      <c r="B194" s="107"/>
      <c r="C194" s="148"/>
      <c r="D194" s="148"/>
      <c r="E194" s="130"/>
      <c r="F194" s="51"/>
      <c r="G194" s="127"/>
      <c r="H194" s="131"/>
      <c r="I194" s="51"/>
      <c r="J194" s="35">
        <f t="shared" si="8"/>
        <v>0</v>
      </c>
      <c r="K194" s="56"/>
      <c r="L194" s="52"/>
      <c r="M194" s="52"/>
      <c r="N194" s="57">
        <f t="shared" si="9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ht="17.25" x14ac:dyDescent="0.25">
      <c r="A195" s="115"/>
      <c r="B195" s="107"/>
      <c r="C195" s="148"/>
      <c r="D195" s="148"/>
      <c r="E195" s="130"/>
      <c r="F195" s="51"/>
      <c r="G195" s="127"/>
      <c r="H195" s="131"/>
      <c r="I195" s="51"/>
      <c r="J195" s="35">
        <f t="shared" si="8"/>
        <v>0</v>
      </c>
      <c r="K195" s="56"/>
      <c r="L195" s="52"/>
      <c r="M195" s="52"/>
      <c r="N195" s="57">
        <f t="shared" si="9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7.25" x14ac:dyDescent="0.25">
      <c r="A196" s="115"/>
      <c r="B196" s="107"/>
      <c r="C196" s="148"/>
      <c r="D196" s="148"/>
      <c r="E196" s="130"/>
      <c r="F196" s="51"/>
      <c r="G196" s="127"/>
      <c r="H196" s="131"/>
      <c r="I196" s="51"/>
      <c r="J196" s="35">
        <f t="shared" si="8"/>
        <v>0</v>
      </c>
      <c r="K196" s="56"/>
      <c r="L196" s="52"/>
      <c r="M196" s="52"/>
      <c r="N196" s="57">
        <f t="shared" si="9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7.25" x14ac:dyDescent="0.25">
      <c r="A197" s="115"/>
      <c r="B197" s="107"/>
      <c r="C197" s="148"/>
      <c r="D197" s="148"/>
      <c r="E197" s="130"/>
      <c r="F197" s="51"/>
      <c r="G197" s="127"/>
      <c r="H197" s="131"/>
      <c r="I197" s="51"/>
      <c r="J197" s="35">
        <f t="shared" si="8"/>
        <v>0</v>
      </c>
      <c r="K197" s="56"/>
      <c r="L197" s="52"/>
      <c r="M197" s="52"/>
      <c r="N197" s="57">
        <f t="shared" si="9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ht="17.25" x14ac:dyDescent="0.25">
      <c r="A198" s="115"/>
      <c r="B198" s="107"/>
      <c r="C198" s="148"/>
      <c r="D198" s="148"/>
      <c r="E198" s="130"/>
      <c r="F198" s="51"/>
      <c r="G198" s="127"/>
      <c r="H198" s="131"/>
      <c r="I198" s="51"/>
      <c r="J198" s="35">
        <f t="shared" si="8"/>
        <v>0</v>
      </c>
      <c r="K198" s="56"/>
      <c r="L198" s="52"/>
      <c r="M198" s="52"/>
      <c r="N198" s="57">
        <f t="shared" si="9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7.25" x14ac:dyDescent="0.25">
      <c r="A199" s="115"/>
      <c r="B199" s="107"/>
      <c r="C199" s="148"/>
      <c r="D199" s="148"/>
      <c r="E199" s="130"/>
      <c r="F199" s="51"/>
      <c r="G199" s="127"/>
      <c r="H199" s="131"/>
      <c r="I199" s="51"/>
      <c r="J199" s="35">
        <f t="shared" si="8"/>
        <v>0</v>
      </c>
      <c r="K199" s="56"/>
      <c r="L199" s="52"/>
      <c r="M199" s="52"/>
      <c r="N199" s="57">
        <f t="shared" si="9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7.25" x14ac:dyDescent="0.25">
      <c r="A200" s="115"/>
      <c r="B200" s="107"/>
      <c r="C200" s="148"/>
      <c r="D200" s="148"/>
      <c r="E200" s="130"/>
      <c r="F200" s="51"/>
      <c r="G200" s="127"/>
      <c r="H200" s="131"/>
      <c r="I200" s="51"/>
      <c r="J200" s="35">
        <f t="shared" si="8"/>
        <v>0</v>
      </c>
      <c r="K200" s="56"/>
      <c r="L200" s="52"/>
      <c r="M200" s="52"/>
      <c r="N200" s="57">
        <f t="shared" si="9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ht="17.25" x14ac:dyDescent="0.25">
      <c r="A201" s="115"/>
      <c r="B201" s="107"/>
      <c r="C201" s="177"/>
      <c r="D201" s="177"/>
      <c r="E201" s="97"/>
      <c r="F201" s="51"/>
      <c r="G201" s="127"/>
      <c r="H201" s="131"/>
      <c r="I201" s="51"/>
      <c r="J201" s="35">
        <f t="shared" si="8"/>
        <v>0</v>
      </c>
      <c r="K201" s="56"/>
      <c r="L201" s="52"/>
      <c r="M201" s="52"/>
      <c r="N201" s="57">
        <f t="shared" si="9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ht="17.25" x14ac:dyDescent="0.25">
      <c r="A202" s="115"/>
      <c r="B202" s="107"/>
      <c r="C202" s="148"/>
      <c r="D202" s="148"/>
      <c r="E202" s="130"/>
      <c r="F202" s="51"/>
      <c r="G202" s="127"/>
      <c r="H202" s="131"/>
      <c r="I202" s="51"/>
      <c r="J202" s="35">
        <f t="shared" si="8"/>
        <v>0</v>
      </c>
      <c r="K202" s="56"/>
      <c r="L202" s="52"/>
      <c r="M202" s="52"/>
      <c r="N202" s="57">
        <f t="shared" si="9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ht="17.25" x14ac:dyDescent="0.25">
      <c r="A203" s="115"/>
      <c r="B203" s="107"/>
      <c r="C203" s="169"/>
      <c r="D203" s="169"/>
      <c r="E203" s="114"/>
      <c r="F203" s="51"/>
      <c r="G203" s="127"/>
      <c r="H203" s="131"/>
      <c r="I203" s="51"/>
      <c r="J203" s="35">
        <f t="shared" si="8"/>
        <v>0</v>
      </c>
      <c r="K203" s="56"/>
      <c r="L203" s="52"/>
      <c r="M203" s="52"/>
      <c r="N203" s="57">
        <f t="shared" si="9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7.25" x14ac:dyDescent="0.25">
      <c r="A204" s="115"/>
      <c r="B204" s="107"/>
      <c r="C204" s="170"/>
      <c r="D204" s="170"/>
      <c r="E204" s="109"/>
      <c r="F204" s="51"/>
      <c r="G204" s="127"/>
      <c r="H204" s="131"/>
      <c r="I204" s="51"/>
      <c r="J204" s="35">
        <f t="shared" si="8"/>
        <v>0</v>
      </c>
      <c r="K204" s="56"/>
      <c r="L204" s="52"/>
      <c r="M204" s="52"/>
      <c r="N204" s="57">
        <f t="shared" si="9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7.25" x14ac:dyDescent="0.25">
      <c r="A205" s="115"/>
      <c r="B205" s="107"/>
      <c r="C205" s="170"/>
      <c r="D205" s="170"/>
      <c r="E205" s="109"/>
      <c r="F205" s="51"/>
      <c r="G205" s="127"/>
      <c r="H205" s="131"/>
      <c r="I205" s="51"/>
      <c r="J205" s="35">
        <f t="shared" si="8"/>
        <v>0</v>
      </c>
      <c r="K205" s="56"/>
      <c r="L205" s="52"/>
      <c r="M205" s="52"/>
      <c r="N205" s="57">
        <f t="shared" si="9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7.25" x14ac:dyDescent="0.25">
      <c r="A206" s="115"/>
      <c r="B206" s="107"/>
      <c r="C206" s="169"/>
      <c r="D206" s="169"/>
      <c r="E206" s="114"/>
      <c r="F206" s="51"/>
      <c r="G206" s="127"/>
      <c r="H206" s="131"/>
      <c r="I206" s="51"/>
      <c r="J206" s="35">
        <f t="shared" si="8"/>
        <v>0</v>
      </c>
      <c r="K206" s="56"/>
      <c r="L206" s="52"/>
      <c r="M206" s="52"/>
      <c r="N206" s="57">
        <f t="shared" si="9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t="17.25" x14ac:dyDescent="0.25">
      <c r="A207" s="115"/>
      <c r="B207" s="107"/>
      <c r="C207" s="154"/>
      <c r="D207" s="154"/>
      <c r="E207" s="155"/>
      <c r="F207" s="51"/>
      <c r="G207" s="127"/>
      <c r="H207" s="131"/>
      <c r="I207" s="51"/>
      <c r="J207" s="35">
        <f t="shared" si="8"/>
        <v>0</v>
      </c>
      <c r="K207" s="56"/>
      <c r="L207" s="52"/>
      <c r="M207" s="52"/>
      <c r="N207" s="57">
        <f t="shared" si="9"/>
        <v>0</v>
      </c>
      <c r="O207" s="156"/>
      <c r="P207" s="312"/>
      <c r="Q207" s="39"/>
      <c r="R207" s="40"/>
      <c r="S207" s="41"/>
      <c r="T207" s="42"/>
      <c r="U207" s="43"/>
      <c r="V207" s="44"/>
    </row>
    <row r="208" spans="1:22" ht="17.25" x14ac:dyDescent="0.25">
      <c r="A208" s="115"/>
      <c r="B208" s="107"/>
      <c r="C208" s="96"/>
      <c r="D208" s="96"/>
      <c r="E208" s="97"/>
      <c r="F208" s="51"/>
      <c r="G208" s="127"/>
      <c r="H208" s="131"/>
      <c r="I208" s="51"/>
      <c r="J208" s="35">
        <f t="shared" si="8"/>
        <v>0</v>
      </c>
      <c r="K208" s="56"/>
      <c r="L208" s="52"/>
      <c r="M208" s="52"/>
      <c r="N208" s="57">
        <f t="shared" si="9"/>
        <v>0</v>
      </c>
      <c r="O208" s="156"/>
      <c r="P208" s="312"/>
      <c r="Q208" s="39"/>
      <c r="R208" s="40"/>
      <c r="S208" s="41"/>
      <c r="T208" s="42"/>
      <c r="U208" s="43"/>
      <c r="V208" s="44"/>
    </row>
    <row r="209" spans="1:22" ht="17.25" x14ac:dyDescent="0.25">
      <c r="A209" s="108"/>
      <c r="B209" s="107"/>
      <c r="C209" s="129"/>
      <c r="D209" s="129"/>
      <c r="E209" s="130"/>
      <c r="F209" s="51"/>
      <c r="G209" s="127"/>
      <c r="H209" s="131"/>
      <c r="I209" s="51"/>
      <c r="J209" s="35">
        <f t="shared" si="8"/>
        <v>0</v>
      </c>
      <c r="K209" s="56"/>
      <c r="L209" s="52"/>
      <c r="M209" s="52"/>
      <c r="N209" s="57">
        <f t="shared" si="9"/>
        <v>0</v>
      </c>
      <c r="O209" s="156"/>
      <c r="P209" s="312"/>
      <c r="Q209" s="39"/>
      <c r="R209" s="40"/>
      <c r="S209" s="41"/>
      <c r="T209" s="42"/>
      <c r="U209" s="43"/>
      <c r="V209" s="44"/>
    </row>
    <row r="210" spans="1:22" ht="17.25" x14ac:dyDescent="0.25">
      <c r="A210" s="115"/>
      <c r="B210" s="107"/>
      <c r="C210" s="129"/>
      <c r="D210" s="129"/>
      <c r="E210" s="130"/>
      <c r="F210" s="51"/>
      <c r="G210" s="127"/>
      <c r="H210" s="131"/>
      <c r="I210" s="51"/>
      <c r="J210" s="35">
        <f t="shared" si="8"/>
        <v>0</v>
      </c>
      <c r="K210" s="56"/>
      <c r="L210" s="52"/>
      <c r="M210" s="52"/>
      <c r="N210" s="57">
        <f t="shared" si="9"/>
        <v>0</v>
      </c>
      <c r="O210" s="156"/>
      <c r="P210" s="312"/>
      <c r="Q210" s="39"/>
      <c r="R210" s="40"/>
      <c r="S210" s="41"/>
      <c r="T210" s="42"/>
      <c r="U210" s="43"/>
      <c r="V210" s="44"/>
    </row>
    <row r="211" spans="1:22" ht="17.25" x14ac:dyDescent="0.25">
      <c r="A211" s="115"/>
      <c r="B211" s="107"/>
      <c r="C211" s="129"/>
      <c r="D211" s="129"/>
      <c r="E211" s="130"/>
      <c r="F211" s="51"/>
      <c r="G211" s="127"/>
      <c r="H211" s="131"/>
      <c r="I211" s="51"/>
      <c r="J211" s="35">
        <f t="shared" si="8"/>
        <v>0</v>
      </c>
      <c r="K211" s="56"/>
      <c r="L211" s="52"/>
      <c r="M211" s="52"/>
      <c r="N211" s="57">
        <f t="shared" si="9"/>
        <v>0</v>
      </c>
      <c r="O211" s="156"/>
      <c r="P211" s="312"/>
      <c r="Q211" s="39"/>
      <c r="R211" s="40"/>
      <c r="S211" s="41"/>
      <c r="T211" s="42"/>
      <c r="U211" s="43"/>
      <c r="V211" s="44"/>
    </row>
    <row r="212" spans="1:22" ht="17.25" x14ac:dyDescent="0.25">
      <c r="A212" s="178"/>
      <c r="B212" s="179"/>
      <c r="C212" s="129"/>
      <c r="D212" s="129"/>
      <c r="E212" s="130"/>
      <c r="F212" s="51"/>
      <c r="G212" s="127"/>
      <c r="H212" s="131"/>
      <c r="I212" s="51"/>
      <c r="J212" s="180">
        <f t="shared" si="8"/>
        <v>0</v>
      </c>
      <c r="K212" s="56"/>
      <c r="L212" s="52"/>
      <c r="M212" s="52"/>
      <c r="N212" s="57">
        <f t="shared" si="9"/>
        <v>0</v>
      </c>
      <c r="O212" s="156"/>
      <c r="P212" s="312"/>
      <c r="Q212" s="39"/>
      <c r="R212" s="40"/>
      <c r="S212" s="41"/>
      <c r="T212" s="42"/>
      <c r="U212" s="43"/>
      <c r="V212" s="44"/>
    </row>
    <row r="213" spans="1:22" x14ac:dyDescent="0.25">
      <c r="A213" s="108"/>
      <c r="B213" s="179"/>
      <c r="C213" s="129"/>
      <c r="D213" s="129"/>
      <c r="E213" s="130"/>
      <c r="F213" s="51"/>
      <c r="G213" s="127"/>
      <c r="H213" s="50"/>
      <c r="I213" s="51"/>
      <c r="J213" s="180">
        <f t="shared" si="8"/>
        <v>0</v>
      </c>
      <c r="K213" s="56"/>
      <c r="L213" s="52"/>
      <c r="M213" s="52"/>
      <c r="N213" s="57">
        <f t="shared" si="9"/>
        <v>0</v>
      </c>
      <c r="O213" s="156"/>
      <c r="P213" s="312"/>
      <c r="Q213" s="39"/>
      <c r="R213" s="40"/>
      <c r="S213" s="41"/>
      <c r="T213" s="42"/>
      <c r="U213" s="43"/>
      <c r="V213" s="44"/>
    </row>
    <row r="214" spans="1:22" ht="17.25" x14ac:dyDescent="0.25">
      <c r="A214" s="108"/>
      <c r="B214" s="179"/>
      <c r="C214" s="129"/>
      <c r="D214" s="129"/>
      <c r="E214" s="130"/>
      <c r="F214" s="51"/>
      <c r="G214" s="127"/>
      <c r="H214" s="131"/>
      <c r="I214" s="51"/>
      <c r="J214" s="180">
        <f t="shared" si="8"/>
        <v>0</v>
      </c>
      <c r="K214" s="56"/>
      <c r="L214" s="52"/>
      <c r="M214" s="52"/>
      <c r="N214" s="57">
        <f t="shared" si="9"/>
        <v>0</v>
      </c>
      <c r="O214" s="156"/>
      <c r="P214" s="312"/>
      <c r="Q214" s="39"/>
      <c r="R214" s="40"/>
      <c r="S214" s="41"/>
      <c r="T214" s="42"/>
      <c r="U214" s="43"/>
      <c r="V214" s="44"/>
    </row>
    <row r="215" spans="1:22" ht="17.25" x14ac:dyDescent="0.25">
      <c r="A215" s="115"/>
      <c r="B215" s="179"/>
      <c r="C215" s="95"/>
      <c r="D215" s="95"/>
      <c r="E215" s="114"/>
      <c r="F215" s="51"/>
      <c r="G215" s="127"/>
      <c r="H215" s="131"/>
      <c r="I215" s="51"/>
      <c r="J215" s="180">
        <f t="shared" si="8"/>
        <v>0</v>
      </c>
      <c r="K215" s="56"/>
      <c r="L215" s="52"/>
      <c r="M215" s="52"/>
      <c r="N215" s="57">
        <f t="shared" si="9"/>
        <v>0</v>
      </c>
      <c r="O215" s="156"/>
      <c r="P215" s="312"/>
      <c r="Q215" s="39"/>
      <c r="R215" s="40"/>
      <c r="S215" s="41"/>
      <c r="T215" s="42"/>
      <c r="U215" s="43"/>
      <c r="V215" s="44"/>
    </row>
    <row r="216" spans="1:22" ht="17.25" x14ac:dyDescent="0.25">
      <c r="A216" s="115"/>
      <c r="B216" s="179"/>
      <c r="C216" s="95"/>
      <c r="D216" s="95"/>
      <c r="E216" s="114"/>
      <c r="F216" s="51"/>
      <c r="G216" s="127"/>
      <c r="H216" s="131"/>
      <c r="I216" s="51"/>
      <c r="J216" s="180">
        <f t="shared" si="8"/>
        <v>0</v>
      </c>
      <c r="K216" s="56"/>
      <c r="L216" s="52"/>
      <c r="M216" s="52"/>
      <c r="N216" s="57">
        <f t="shared" si="9"/>
        <v>0</v>
      </c>
      <c r="O216" s="156"/>
      <c r="P216" s="312"/>
      <c r="Q216" s="39"/>
      <c r="R216" s="40"/>
      <c r="S216" s="41"/>
      <c r="T216" s="42"/>
      <c r="U216" s="43"/>
      <c r="V216" s="44"/>
    </row>
    <row r="217" spans="1:22" x14ac:dyDescent="0.25">
      <c r="A217" s="108"/>
      <c r="B217" s="179"/>
      <c r="C217" s="146"/>
      <c r="D217" s="146"/>
      <c r="E217" s="147"/>
      <c r="F217" s="51"/>
      <c r="G217" s="127"/>
      <c r="H217" s="143"/>
      <c r="I217" s="51"/>
      <c r="J217" s="180">
        <f t="shared" si="8"/>
        <v>0</v>
      </c>
      <c r="K217" s="56"/>
      <c r="L217" s="52"/>
      <c r="M217" s="52"/>
      <c r="N217" s="57">
        <f t="shared" si="9"/>
        <v>0</v>
      </c>
      <c r="O217" s="299"/>
      <c r="P217" s="316"/>
      <c r="Q217" s="39"/>
      <c r="R217" s="40"/>
      <c r="S217" s="41"/>
      <c r="T217" s="42"/>
      <c r="U217" s="43"/>
      <c r="V217" s="44"/>
    </row>
    <row r="218" spans="1:22" x14ac:dyDescent="0.25">
      <c r="A218" s="108"/>
      <c r="B218" s="179"/>
      <c r="C218" s="181"/>
      <c r="D218" s="181"/>
      <c r="E218" s="158"/>
      <c r="F218" s="51"/>
      <c r="G218" s="127"/>
      <c r="H218" s="143"/>
      <c r="I218" s="51"/>
      <c r="J218" s="180">
        <f t="shared" si="8"/>
        <v>0</v>
      </c>
      <c r="K218" s="56"/>
      <c r="L218" s="182"/>
      <c r="M218" s="183"/>
      <c r="N218" s="57">
        <f t="shared" ref="N218:N227" si="10">K218*I218-M218</f>
        <v>0</v>
      </c>
      <c r="O218" s="299"/>
      <c r="P218" s="316"/>
      <c r="Q218" s="39"/>
      <c r="R218" s="40"/>
      <c r="S218" s="41"/>
      <c r="T218" s="42"/>
      <c r="U218" s="43"/>
      <c r="V218" s="44"/>
    </row>
    <row r="219" spans="1:22" x14ac:dyDescent="0.25">
      <c r="A219" s="108"/>
      <c r="B219" s="184"/>
      <c r="C219" s="116"/>
      <c r="D219" s="116"/>
      <c r="E219" s="117"/>
      <c r="F219" s="116"/>
      <c r="G219" s="116"/>
      <c r="H219" s="92"/>
      <c r="I219" s="48"/>
      <c r="J219" s="180">
        <f t="shared" si="8"/>
        <v>0</v>
      </c>
      <c r="K219" s="56"/>
      <c r="L219" s="182"/>
      <c r="M219" s="183"/>
      <c r="N219" s="57">
        <f t="shared" si="10"/>
        <v>0</v>
      </c>
      <c r="O219" s="299"/>
      <c r="P219" s="316"/>
      <c r="Q219" s="39"/>
      <c r="R219" s="40"/>
      <c r="S219" s="41"/>
      <c r="T219" s="42"/>
      <c r="U219" s="43"/>
      <c r="V219" s="44"/>
    </row>
    <row r="220" spans="1:22" x14ac:dyDescent="0.25">
      <c r="A220" s="108"/>
      <c r="B220" s="184"/>
      <c r="C220" s="116"/>
      <c r="D220" s="116"/>
      <c r="E220" s="117"/>
      <c r="F220" s="116"/>
      <c r="G220" s="116"/>
      <c r="H220" s="92"/>
      <c r="I220" s="48"/>
      <c r="J220" s="180">
        <f t="shared" si="8"/>
        <v>0</v>
      </c>
      <c r="K220" s="56"/>
      <c r="L220" s="182"/>
      <c r="M220" s="183"/>
      <c r="N220" s="57">
        <f t="shared" si="10"/>
        <v>0</v>
      </c>
      <c r="O220" s="299"/>
      <c r="P220" s="316"/>
      <c r="Q220" s="39"/>
      <c r="R220" s="40"/>
      <c r="S220" s="41"/>
      <c r="T220" s="42"/>
      <c r="U220" s="43"/>
      <c r="V220" s="44"/>
    </row>
    <row r="221" spans="1:22" x14ac:dyDescent="0.25">
      <c r="A221" s="108"/>
      <c r="B221" s="185"/>
      <c r="C221" s="116"/>
      <c r="D221" s="116"/>
      <c r="E221" s="117"/>
      <c r="F221" s="116"/>
      <c r="G221" s="116"/>
      <c r="H221" s="92"/>
      <c r="I221" s="48"/>
      <c r="J221" s="180">
        <f t="shared" si="8"/>
        <v>0</v>
      </c>
      <c r="K221" s="56"/>
      <c r="L221" s="182"/>
      <c r="M221" s="183"/>
      <c r="N221" s="57">
        <f t="shared" si="10"/>
        <v>0</v>
      </c>
      <c r="O221" s="156"/>
      <c r="P221" s="59"/>
      <c r="Q221" s="39"/>
      <c r="R221" s="40"/>
      <c r="S221" s="41"/>
      <c r="T221" s="42"/>
      <c r="U221" s="43"/>
      <c r="V221" s="44"/>
    </row>
    <row r="222" spans="1:22" x14ac:dyDescent="0.25">
      <c r="A222" s="108"/>
      <c r="B222" s="185"/>
      <c r="C222" s="116"/>
      <c r="D222" s="116"/>
      <c r="E222" s="117"/>
      <c r="F222" s="116"/>
      <c r="G222" s="116"/>
      <c r="H222" s="92"/>
      <c r="I222" s="48"/>
      <c r="J222" s="180">
        <f t="shared" si="8"/>
        <v>0</v>
      </c>
      <c r="K222" s="56"/>
      <c r="L222" s="182"/>
      <c r="M222" s="183"/>
      <c r="N222" s="57">
        <f t="shared" si="10"/>
        <v>0</v>
      </c>
      <c r="O222" s="156"/>
      <c r="P222" s="59"/>
      <c r="Q222" s="39"/>
      <c r="R222" s="40"/>
      <c r="S222" s="41"/>
      <c r="T222" s="42"/>
      <c r="U222" s="43"/>
      <c r="V222" s="44"/>
    </row>
    <row r="223" spans="1:22" x14ac:dyDescent="0.25">
      <c r="A223" s="108"/>
      <c r="B223" s="185"/>
      <c r="C223" s="116"/>
      <c r="D223" s="116"/>
      <c r="E223" s="117"/>
      <c r="F223" s="116"/>
      <c r="G223" s="116"/>
      <c r="H223" s="92"/>
      <c r="I223" s="48"/>
      <c r="J223" s="180">
        <f t="shared" si="8"/>
        <v>0</v>
      </c>
      <c r="K223" s="56"/>
      <c r="L223" s="182"/>
      <c r="M223" s="183"/>
      <c r="N223" s="57">
        <f t="shared" si="10"/>
        <v>0</v>
      </c>
      <c r="O223" s="156"/>
      <c r="P223" s="59"/>
      <c r="Q223" s="39"/>
      <c r="R223" s="40"/>
      <c r="S223" s="41"/>
      <c r="T223" s="42"/>
      <c r="U223" s="43"/>
      <c r="V223" s="44"/>
    </row>
    <row r="224" spans="1:22" ht="18.75" x14ac:dyDescent="0.3">
      <c r="A224" s="108"/>
      <c r="B224" s="107"/>
      <c r="C224" s="186"/>
      <c r="D224" s="187"/>
      <c r="E224" s="188"/>
      <c r="F224" s="34"/>
      <c r="G224" s="189"/>
      <c r="H224" s="190"/>
      <c r="I224" s="51"/>
      <c r="J224" s="180">
        <f t="shared" si="8"/>
        <v>0</v>
      </c>
      <c r="K224" s="56"/>
      <c r="L224" s="182"/>
      <c r="M224" s="191"/>
      <c r="N224" s="57">
        <f t="shared" si="10"/>
        <v>0</v>
      </c>
      <c r="O224" s="299"/>
      <c r="P224" s="316"/>
      <c r="Q224" s="39"/>
      <c r="R224" s="40"/>
      <c r="S224" s="41"/>
      <c r="T224" s="42"/>
      <c r="U224" s="43"/>
      <c r="V224" s="44"/>
    </row>
    <row r="225" spans="1:22" ht="18.75" x14ac:dyDescent="0.3">
      <c r="A225" s="108"/>
      <c r="B225" s="107"/>
      <c r="C225" s="186"/>
      <c r="D225" s="186"/>
      <c r="E225" s="192"/>
      <c r="F225" s="51"/>
      <c r="G225" s="127"/>
      <c r="H225" s="143"/>
      <c r="I225" s="51"/>
      <c r="J225" s="180">
        <f t="shared" si="8"/>
        <v>0</v>
      </c>
      <c r="K225" s="56"/>
      <c r="L225" s="182"/>
      <c r="M225" s="191"/>
      <c r="N225" s="57">
        <f t="shared" si="10"/>
        <v>0</v>
      </c>
      <c r="O225" s="299"/>
      <c r="P225" s="316"/>
      <c r="Q225" s="39"/>
      <c r="R225" s="40"/>
      <c r="S225" s="41"/>
      <c r="T225" s="42"/>
      <c r="U225" s="43"/>
      <c r="V225" s="44"/>
    </row>
    <row r="226" spans="1:22" ht="18.75" x14ac:dyDescent="0.3">
      <c r="A226" s="108"/>
      <c r="B226" s="107"/>
      <c r="C226" s="186"/>
      <c r="D226" s="186"/>
      <c r="E226" s="192"/>
      <c r="F226" s="51"/>
      <c r="G226" s="127"/>
      <c r="H226" s="143"/>
      <c r="I226" s="51"/>
      <c r="J226" s="180">
        <f t="shared" si="8"/>
        <v>0</v>
      </c>
      <c r="K226" s="56"/>
      <c r="L226" s="182"/>
      <c r="M226" s="191"/>
      <c r="N226" s="57">
        <f t="shared" si="10"/>
        <v>0</v>
      </c>
      <c r="O226" s="299"/>
      <c r="P226" s="316"/>
      <c r="Q226" s="39"/>
      <c r="R226" s="40"/>
      <c r="S226" s="41"/>
      <c r="T226" s="42"/>
      <c r="U226" s="43"/>
      <c r="V226" s="44"/>
    </row>
    <row r="227" spans="1:22" ht="18.75" x14ac:dyDescent="0.3">
      <c r="A227" s="108"/>
      <c r="B227" s="107"/>
      <c r="C227" s="193"/>
      <c r="D227" s="193"/>
      <c r="E227" s="194"/>
      <c r="F227" s="51"/>
      <c r="G227" s="127"/>
      <c r="H227" s="143"/>
      <c r="I227" s="51"/>
      <c r="J227" s="180">
        <f t="shared" si="8"/>
        <v>0</v>
      </c>
      <c r="K227" s="56"/>
      <c r="L227" s="182"/>
      <c r="M227" s="191"/>
      <c r="N227" s="57">
        <f t="shared" si="10"/>
        <v>0</v>
      </c>
      <c r="O227" s="299"/>
      <c r="P227" s="316"/>
      <c r="Q227" s="39"/>
      <c r="R227" s="40"/>
      <c r="S227" s="41"/>
      <c r="T227" s="42"/>
      <c r="U227" s="43"/>
      <c r="V227" s="44"/>
    </row>
    <row r="228" spans="1:22" x14ac:dyDescent="0.25">
      <c r="A228" s="195"/>
      <c r="B228" s="107"/>
      <c r="C228" s="107"/>
      <c r="D228" s="107"/>
      <c r="E228" s="196"/>
      <c r="F228" s="161"/>
      <c r="G228" s="127"/>
      <c r="H228" s="162"/>
      <c r="I228" s="161">
        <v>0</v>
      </c>
      <c r="J228" s="197">
        <f t="shared" ref="J228:J235" si="11">I228-F228</f>
        <v>0</v>
      </c>
      <c r="K228" s="198"/>
      <c r="L228" s="198"/>
      <c r="M228" s="198"/>
      <c r="N228" s="199">
        <f t="shared" ref="N228:N239" si="12">K228*I228</f>
        <v>0</v>
      </c>
      <c r="O228" s="303"/>
      <c r="P228" s="316"/>
      <c r="Q228" s="39"/>
      <c r="R228" s="200"/>
      <c r="S228" s="201"/>
      <c r="T228" s="202"/>
      <c r="U228" s="164"/>
      <c r="V228" s="168"/>
    </row>
    <row r="229" spans="1:22" x14ac:dyDescent="0.25">
      <c r="A229" s="195"/>
      <c r="B229" s="107"/>
      <c r="C229" s="107"/>
      <c r="D229" s="107"/>
      <c r="E229" s="196"/>
      <c r="F229" s="161"/>
      <c r="G229" s="127"/>
      <c r="H229" s="162"/>
      <c r="I229" s="161">
        <v>0</v>
      </c>
      <c r="J229" s="197">
        <f t="shared" si="11"/>
        <v>0</v>
      </c>
      <c r="K229" s="198"/>
      <c r="L229" s="198"/>
      <c r="M229" s="198"/>
      <c r="N229" s="199">
        <f t="shared" si="12"/>
        <v>0</v>
      </c>
      <c r="O229" s="303"/>
      <c r="P229" s="316"/>
      <c r="Q229" s="39"/>
      <c r="R229" s="200"/>
      <c r="S229" s="201"/>
      <c r="T229" s="202"/>
      <c r="U229" s="164"/>
      <c r="V229" s="168"/>
    </row>
    <row r="230" spans="1:22" x14ac:dyDescent="0.25">
      <c r="A230" s="195"/>
      <c r="B230" s="107"/>
      <c r="C230" s="107"/>
      <c r="D230" s="107"/>
      <c r="E230" s="196"/>
      <c r="F230" s="161"/>
      <c r="G230" s="127"/>
      <c r="H230" s="162"/>
      <c r="I230" s="161">
        <v>0</v>
      </c>
      <c r="J230" s="197">
        <f t="shared" si="11"/>
        <v>0</v>
      </c>
      <c r="K230" s="198"/>
      <c r="L230" s="198"/>
      <c r="M230" s="198"/>
      <c r="N230" s="199">
        <f t="shared" si="12"/>
        <v>0</v>
      </c>
      <c r="O230" s="303"/>
      <c r="P230" s="316"/>
      <c r="Q230" s="39"/>
      <c r="R230" s="200"/>
      <c r="S230" s="201"/>
      <c r="T230" s="202"/>
      <c r="U230" s="164"/>
      <c r="V230" s="168"/>
    </row>
    <row r="231" spans="1:22" x14ac:dyDescent="0.25">
      <c r="A231" s="195"/>
      <c r="B231" s="107"/>
      <c r="C231" s="107"/>
      <c r="D231" s="107"/>
      <c r="E231" s="196"/>
      <c r="F231" s="161"/>
      <c r="G231" s="127"/>
      <c r="H231" s="203"/>
      <c r="I231" s="161">
        <v>0</v>
      </c>
      <c r="J231" s="197">
        <f t="shared" si="11"/>
        <v>0</v>
      </c>
      <c r="K231" s="198"/>
      <c r="L231" s="198"/>
      <c r="M231" s="198"/>
      <c r="N231" s="199">
        <f t="shared" si="12"/>
        <v>0</v>
      </c>
      <c r="O231" s="303"/>
      <c r="P231" s="316"/>
      <c r="Q231" s="39"/>
      <c r="R231" s="200"/>
      <c r="S231" s="201"/>
      <c r="T231" s="202"/>
      <c r="U231" s="164"/>
      <c r="V231" s="168"/>
    </row>
    <row r="232" spans="1:22" x14ac:dyDescent="0.25">
      <c r="A232" s="204"/>
      <c r="B232" s="107"/>
      <c r="C232" s="107"/>
      <c r="D232" s="107"/>
      <c r="E232" s="196"/>
      <c r="F232" s="161"/>
      <c r="G232" s="127"/>
      <c r="H232" s="205"/>
      <c r="I232" s="161">
        <v>0</v>
      </c>
      <c r="J232" s="197">
        <f t="shared" si="11"/>
        <v>0</v>
      </c>
      <c r="K232" s="198"/>
      <c r="L232" s="198"/>
      <c r="M232" s="198"/>
      <c r="N232" s="199">
        <f t="shared" si="12"/>
        <v>0</v>
      </c>
      <c r="O232" s="303"/>
      <c r="P232" s="316"/>
      <c r="Q232" s="39"/>
      <c r="R232" s="200"/>
      <c r="S232" s="201"/>
      <c r="T232" s="202"/>
      <c r="U232" s="43"/>
      <c r="V232" s="44"/>
    </row>
    <row r="233" spans="1:22" x14ac:dyDescent="0.25">
      <c r="A233" s="206"/>
      <c r="B233" s="207"/>
      <c r="H233" s="212"/>
      <c r="I233" s="210">
        <v>0</v>
      </c>
      <c r="J233" s="210">
        <f t="shared" si="11"/>
        <v>0</v>
      </c>
      <c r="K233" s="213"/>
      <c r="L233" s="213"/>
      <c r="M233" s="213"/>
      <c r="N233" s="199">
        <f t="shared" si="12"/>
        <v>0</v>
      </c>
      <c r="O233" s="303"/>
      <c r="P233" s="316"/>
      <c r="Q233" s="163"/>
      <c r="R233" s="200"/>
      <c r="S233" s="201"/>
      <c r="T233" s="202"/>
      <c r="U233" s="43"/>
      <c r="V233" s="44"/>
    </row>
    <row r="234" spans="1:22" x14ac:dyDescent="0.25">
      <c r="A234" s="206"/>
      <c r="B234" s="207"/>
      <c r="I234" s="210">
        <v>0</v>
      </c>
      <c r="J234" s="210">
        <f t="shared" si="11"/>
        <v>0</v>
      </c>
      <c r="K234" s="213"/>
      <c r="L234" s="213"/>
      <c r="M234" s="213"/>
      <c r="N234" s="199">
        <f t="shared" si="12"/>
        <v>0</v>
      </c>
      <c r="O234" s="303"/>
      <c r="P234" s="316"/>
      <c r="Q234" s="163"/>
      <c r="R234" s="200"/>
      <c r="S234" s="201"/>
      <c r="T234" s="202"/>
      <c r="U234" s="43"/>
      <c r="V234" s="44"/>
    </row>
    <row r="235" spans="1:22" ht="16.5" thickBot="1" x14ac:dyDescent="0.3">
      <c r="A235" s="206"/>
      <c r="B235" s="207"/>
      <c r="I235" s="215">
        <v>0</v>
      </c>
      <c r="J235" s="210">
        <f t="shared" si="11"/>
        <v>0</v>
      </c>
      <c r="K235" s="213"/>
      <c r="L235" s="213"/>
      <c r="M235" s="213"/>
      <c r="N235" s="199">
        <f t="shared" si="12"/>
        <v>0</v>
      </c>
      <c r="O235" s="303"/>
      <c r="P235" s="316"/>
      <c r="Q235" s="163"/>
      <c r="R235" s="200"/>
      <c r="S235" s="201"/>
      <c r="T235" s="202"/>
      <c r="U235" s="43"/>
      <c r="V235" s="44"/>
    </row>
    <row r="236" spans="1:22" ht="19.5" thickTop="1" x14ac:dyDescent="0.3">
      <c r="A236" s="206"/>
      <c r="B236" s="207"/>
      <c r="F236" s="625" t="s">
        <v>19</v>
      </c>
      <c r="G236" s="625"/>
      <c r="H236" s="626"/>
      <c r="I236" s="216">
        <f>SUM(I6:I235)</f>
        <v>434282.17000000004</v>
      </c>
      <c r="J236" s="217"/>
      <c r="K236" s="213"/>
      <c r="L236" s="218"/>
      <c r="M236" s="213"/>
      <c r="N236" s="199">
        <f t="shared" si="12"/>
        <v>0</v>
      </c>
      <c r="O236" s="303"/>
      <c r="P236" s="316"/>
      <c r="Q236" s="163"/>
      <c r="R236" s="200"/>
      <c r="S236" s="219"/>
      <c r="T236" s="166"/>
      <c r="U236" s="167"/>
      <c r="V236" s="44"/>
    </row>
    <row r="237" spans="1:22" ht="19.5" thickBot="1" x14ac:dyDescent="0.3">
      <c r="A237" s="220"/>
      <c r="B237" s="207"/>
      <c r="I237" s="221"/>
      <c r="J237" s="217"/>
      <c r="K237" s="213"/>
      <c r="L237" s="218"/>
      <c r="M237" s="213"/>
      <c r="N237" s="199">
        <f t="shared" si="12"/>
        <v>0</v>
      </c>
      <c r="O237" s="304"/>
      <c r="Q237" s="10"/>
      <c r="R237" s="222"/>
      <c r="S237" s="223"/>
      <c r="T237" s="224"/>
      <c r="V237" s="15"/>
    </row>
    <row r="238" spans="1:22" ht="16.5" thickTop="1" x14ac:dyDescent="0.25">
      <c r="A238" s="206"/>
      <c r="B238" s="207"/>
      <c r="J238" s="210"/>
      <c r="K238" s="213"/>
      <c r="L238" s="213"/>
      <c r="M238" s="213"/>
      <c r="N238" s="199">
        <f t="shared" si="12"/>
        <v>0</v>
      </c>
      <c r="O238" s="304"/>
      <c r="Q238" s="10"/>
      <c r="R238" s="222"/>
      <c r="S238" s="223"/>
      <c r="T238" s="224"/>
      <c r="V238" s="15"/>
    </row>
    <row r="239" spans="1:22" ht="16.5" thickBot="1" x14ac:dyDescent="0.3">
      <c r="A239" s="206"/>
      <c r="B239" s="207"/>
      <c r="J239" s="210"/>
      <c r="K239" s="226"/>
      <c r="N239" s="199">
        <f t="shared" si="12"/>
        <v>0</v>
      </c>
      <c r="O239" s="305"/>
      <c r="Q239" s="10"/>
      <c r="R239" s="222"/>
      <c r="S239" s="223"/>
      <c r="T239" s="227"/>
      <c r="V239" s="15"/>
    </row>
    <row r="240" spans="1:22" ht="17.25" thickTop="1" thickBot="1" x14ac:dyDescent="0.3">
      <c r="A240" s="206"/>
      <c r="H240" s="228"/>
      <c r="I240" s="229" t="s">
        <v>20</v>
      </c>
      <c r="J240" s="230"/>
      <c r="K240" s="230"/>
      <c r="L240" s="231">
        <f>SUM(L228:L239)</f>
        <v>0</v>
      </c>
      <c r="M240" s="232"/>
      <c r="N240" s="233">
        <f>SUM(N6:N239)</f>
        <v>15337795.354999999</v>
      </c>
      <c r="O240" s="306"/>
      <c r="Q240" s="234">
        <f>SUM(Q6:Q239)</f>
        <v>275490.92</v>
      </c>
      <c r="R240" s="9"/>
      <c r="S240" s="235">
        <f>SUM(S18:S239)</f>
        <v>0</v>
      </c>
      <c r="T240" s="236"/>
      <c r="U240" s="237"/>
      <c r="V240" s="238">
        <f>SUM(V228:V239)</f>
        <v>0</v>
      </c>
    </row>
    <row r="241" spans="1:22" x14ac:dyDescent="0.25">
      <c r="A241" s="206"/>
      <c r="H241" s="228"/>
      <c r="I241" s="239"/>
      <c r="J241" s="240"/>
      <c r="K241" s="241"/>
      <c r="L241" s="241"/>
      <c r="M241" s="241"/>
      <c r="N241" s="199"/>
      <c r="O241" s="306"/>
      <c r="R241" s="222"/>
      <c r="S241" s="243"/>
      <c r="U241" s="245"/>
      <c r="V241"/>
    </row>
    <row r="242" spans="1:22" ht="16.5" thickBot="1" x14ac:dyDescent="0.3">
      <c r="A242" s="206"/>
      <c r="H242" s="228"/>
      <c r="I242" s="239"/>
      <c r="J242" s="240"/>
      <c r="K242" s="241"/>
      <c r="L242" s="241"/>
      <c r="M242" s="241"/>
      <c r="N242" s="199"/>
      <c r="O242" s="306"/>
      <c r="R242" s="222"/>
      <c r="S242" s="243"/>
      <c r="U242" s="245"/>
      <c r="V242"/>
    </row>
    <row r="243" spans="1:22" ht="19.5" thickTop="1" x14ac:dyDescent="0.25">
      <c r="A243" s="206"/>
      <c r="I243" s="246" t="s">
        <v>21</v>
      </c>
      <c r="J243" s="247"/>
      <c r="K243" s="247"/>
      <c r="L243" s="248"/>
      <c r="M243" s="248"/>
      <c r="N243" s="249">
        <f>V240+S240+Q240+N240+L240</f>
        <v>15613286.274999999</v>
      </c>
      <c r="O243" s="307"/>
      <c r="R243" s="222"/>
      <c r="S243" s="243"/>
      <c r="U243" s="245"/>
      <c r="V243"/>
    </row>
    <row r="244" spans="1:22" ht="19.5" thickBot="1" x14ac:dyDescent="0.3">
      <c r="A244" s="250"/>
      <c r="I244" s="251"/>
      <c r="J244" s="252"/>
      <c r="K244" s="252"/>
      <c r="L244" s="253"/>
      <c r="M244" s="253"/>
      <c r="N244" s="254"/>
      <c r="O244" s="308"/>
      <c r="R244" s="222"/>
      <c r="S244" s="243"/>
      <c r="U244" s="245"/>
      <c r="V244"/>
    </row>
    <row r="245" spans="1:22" ht="16.5" thickTop="1" x14ac:dyDescent="0.25">
      <c r="A245" s="250"/>
      <c r="I245" s="239"/>
      <c r="J245" s="240"/>
      <c r="K245" s="241"/>
      <c r="L245" s="241"/>
      <c r="M245" s="241"/>
      <c r="N245" s="199"/>
      <c r="O245" s="306"/>
      <c r="R245" s="222"/>
      <c r="S245" s="243"/>
      <c r="U245" s="245"/>
      <c r="V245"/>
    </row>
    <row r="246" spans="1:22" x14ac:dyDescent="0.25">
      <c r="A246" s="206"/>
      <c r="I246" s="239"/>
      <c r="J246" s="240"/>
      <c r="K246" s="241"/>
      <c r="L246" s="241"/>
      <c r="M246" s="241"/>
      <c r="N246" s="199"/>
      <c r="O246" s="306"/>
      <c r="R246" s="222"/>
      <c r="S246" s="243"/>
      <c r="U246" s="245"/>
      <c r="V246"/>
    </row>
    <row r="247" spans="1:22" x14ac:dyDescent="0.25">
      <c r="A247" s="206"/>
      <c r="I247" s="239"/>
      <c r="J247" s="255"/>
      <c r="K247" s="241"/>
      <c r="L247" s="241"/>
      <c r="M247" s="241"/>
      <c r="N247" s="199"/>
      <c r="O247" s="309"/>
      <c r="R247" s="222"/>
      <c r="S247" s="243"/>
      <c r="U247" s="245"/>
      <c r="V247"/>
    </row>
    <row r="248" spans="1:22" x14ac:dyDescent="0.25">
      <c r="A248" s="250"/>
      <c r="N248" s="199"/>
      <c r="O248" s="310"/>
      <c r="R248" s="222"/>
      <c r="S248" s="243"/>
      <c r="U248" s="245"/>
      <c r="V248"/>
    </row>
    <row r="249" spans="1:22" x14ac:dyDescent="0.25">
      <c r="A249" s="250"/>
      <c r="O249" s="310"/>
      <c r="S249" s="243"/>
      <c r="U249" s="245"/>
      <c r="V249"/>
    </row>
    <row r="250" spans="1:22" x14ac:dyDescent="0.25">
      <c r="A250" s="206"/>
      <c r="B250" s="207"/>
      <c r="N250" s="199"/>
      <c r="O250" s="306"/>
      <c r="S250" s="243"/>
      <c r="U250" s="245"/>
      <c r="V250"/>
    </row>
    <row r="251" spans="1:22" x14ac:dyDescent="0.25">
      <c r="A251" s="250"/>
      <c r="B251" s="207"/>
      <c r="N251" s="199"/>
      <c r="O251" s="306"/>
      <c r="S251" s="243"/>
      <c r="U251" s="245"/>
      <c r="V251"/>
    </row>
    <row r="252" spans="1:22" x14ac:dyDescent="0.25">
      <c r="A252" s="206"/>
      <c r="B252" s="207"/>
      <c r="I252" s="239"/>
      <c r="J252" s="240"/>
      <c r="K252" s="241"/>
      <c r="L252" s="241"/>
      <c r="M252" s="241"/>
      <c r="N252" s="199"/>
      <c r="O252" s="306"/>
      <c r="S252" s="243"/>
      <c r="U252" s="245"/>
      <c r="V252"/>
    </row>
    <row r="253" spans="1:22" x14ac:dyDescent="0.25">
      <c r="A253" s="250"/>
      <c r="B253" s="207"/>
      <c r="I253" s="239"/>
      <c r="J253" s="240"/>
      <c r="K253" s="241"/>
      <c r="L253" s="241"/>
      <c r="M253" s="241"/>
      <c r="N253" s="199"/>
      <c r="O253" s="306"/>
      <c r="S253" s="243"/>
      <c r="U253" s="245"/>
      <c r="V253"/>
    </row>
    <row r="254" spans="1:22" x14ac:dyDescent="0.25">
      <c r="A254" s="206"/>
      <c r="B254" s="207"/>
      <c r="I254" s="258"/>
      <c r="J254" s="237"/>
      <c r="K254" s="237"/>
      <c r="N254" s="199"/>
      <c r="O254" s="306"/>
      <c r="S254" s="243"/>
      <c r="U254" s="245"/>
      <c r="V254"/>
    </row>
    <row r="255" spans="1:22" x14ac:dyDescent="0.25">
      <c r="A255" s="250"/>
      <c r="S255" s="243"/>
      <c r="U255" s="245"/>
      <c r="V255"/>
    </row>
    <row r="256" spans="1:22" x14ac:dyDescent="0.25">
      <c r="A256" s="206"/>
      <c r="S256" s="243"/>
      <c r="U256" s="245"/>
      <c r="V256"/>
    </row>
    <row r="257" spans="1:22" x14ac:dyDescent="0.25">
      <c r="A257" s="206"/>
      <c r="B257" s="259"/>
      <c r="C257" s="259"/>
      <c r="D257" s="259"/>
      <c r="E257" s="260"/>
      <c r="F257" s="261"/>
      <c r="G257"/>
      <c r="H257" s="262"/>
      <c r="I257" s="263"/>
      <c r="J257"/>
      <c r="K257"/>
      <c r="L257"/>
      <c r="M257"/>
      <c r="P257" s="318"/>
      <c r="Q257" s="243"/>
      <c r="S257" s="243"/>
      <c r="U257" s="245"/>
      <c r="V257"/>
    </row>
    <row r="258" spans="1:22" x14ac:dyDescent="0.25">
      <c r="A258" s="250"/>
      <c r="B258" s="259"/>
      <c r="C258" s="259"/>
      <c r="D258" s="259"/>
      <c r="E258" s="260"/>
      <c r="F258" s="261"/>
      <c r="G258"/>
      <c r="H258" s="262"/>
      <c r="I258" s="263"/>
      <c r="J258"/>
      <c r="K258"/>
      <c r="L258"/>
      <c r="M258"/>
      <c r="P258" s="318"/>
      <c r="Q258" s="243"/>
      <c r="S258" s="243"/>
      <c r="U258" s="245"/>
      <c r="V258"/>
    </row>
    <row r="259" spans="1:22" x14ac:dyDescent="0.25">
      <c r="A259" s="250"/>
      <c r="B259" s="259"/>
      <c r="C259" s="259"/>
      <c r="D259" s="259"/>
      <c r="E259" s="260"/>
      <c r="F259" s="261"/>
      <c r="G259"/>
      <c r="H259" s="262"/>
      <c r="I259" s="263"/>
      <c r="J259"/>
      <c r="K259"/>
      <c r="L259"/>
      <c r="M259"/>
      <c r="P259" s="318"/>
      <c r="Q259" s="243"/>
      <c r="S259" s="243"/>
      <c r="U259" s="245"/>
      <c r="V259"/>
    </row>
    <row r="260" spans="1:22" x14ac:dyDescent="0.25">
      <c r="A260" s="250"/>
      <c r="B260" s="259"/>
      <c r="C260" s="259"/>
      <c r="D260" s="259"/>
      <c r="E260" s="260"/>
      <c r="F260" s="261"/>
      <c r="G260"/>
      <c r="H260" s="262"/>
      <c r="I260" s="263"/>
      <c r="J260"/>
      <c r="K260"/>
      <c r="L260"/>
      <c r="M260"/>
      <c r="P260" s="318"/>
      <c r="Q260" s="243"/>
      <c r="S260" s="243"/>
      <c r="U260" s="245"/>
      <c r="V260"/>
    </row>
    <row r="261" spans="1:22" x14ac:dyDescent="0.25">
      <c r="A261" s="264"/>
      <c r="B261" s="259"/>
      <c r="C261" s="259"/>
      <c r="D261" s="259"/>
      <c r="E261" s="260"/>
      <c r="F261" s="261"/>
      <c r="G261"/>
      <c r="H261" s="262"/>
      <c r="I261" s="263"/>
      <c r="J261"/>
      <c r="K261"/>
      <c r="L261"/>
      <c r="M261"/>
      <c r="P261" s="318"/>
      <c r="Q261" s="243"/>
      <c r="S261" s="243"/>
      <c r="U261" s="245"/>
      <c r="V261"/>
    </row>
    <row r="262" spans="1:22" x14ac:dyDescent="0.25">
      <c r="A262" s="220"/>
      <c r="B262" s="259"/>
      <c r="C262" s="259"/>
      <c r="D262" s="259"/>
      <c r="E262" s="260"/>
      <c r="F262" s="261"/>
      <c r="G262"/>
      <c r="H262" s="262"/>
      <c r="I262" s="263"/>
      <c r="J262"/>
      <c r="K262"/>
      <c r="L262"/>
      <c r="M262"/>
      <c r="P262" s="318"/>
      <c r="Q262" s="243"/>
      <c r="S262" s="243"/>
      <c r="U262" s="245"/>
      <c r="V262"/>
    </row>
    <row r="263" spans="1:22" x14ac:dyDescent="0.25">
      <c r="A263" s="206"/>
      <c r="B263" s="259"/>
      <c r="C263" s="259"/>
      <c r="D263" s="259"/>
      <c r="E263" s="260"/>
      <c r="F263" s="261"/>
      <c r="G263"/>
      <c r="H263" s="262"/>
      <c r="I263" s="263"/>
      <c r="J263"/>
      <c r="K263"/>
      <c r="L263"/>
      <c r="M263"/>
      <c r="P263" s="318"/>
      <c r="Q263" s="243"/>
      <c r="S263" s="243"/>
      <c r="U263" s="245"/>
      <c r="V263"/>
    </row>
    <row r="264" spans="1:22" x14ac:dyDescent="0.25">
      <c r="A264" s="206"/>
      <c r="B264" s="259"/>
      <c r="C264" s="259"/>
      <c r="D264" s="259"/>
      <c r="E264" s="260"/>
      <c r="F264" s="261"/>
      <c r="G264"/>
      <c r="H264" s="262"/>
      <c r="I264" s="263"/>
      <c r="J264"/>
      <c r="K264"/>
      <c r="L264"/>
      <c r="M264"/>
      <c r="P264" s="318"/>
      <c r="Q264" s="243"/>
      <c r="S264" s="243"/>
      <c r="U264" s="245"/>
      <c r="V264"/>
    </row>
    <row r="265" spans="1:22" x14ac:dyDescent="0.25">
      <c r="A265" s="206"/>
      <c r="B265" s="259"/>
      <c r="C265" s="259"/>
      <c r="D265" s="259"/>
      <c r="E265" s="260"/>
      <c r="F265" s="261"/>
      <c r="G265"/>
      <c r="H265" s="262"/>
      <c r="I265" s="263"/>
      <c r="J265"/>
      <c r="K265"/>
      <c r="L265"/>
      <c r="M265"/>
      <c r="P265" s="318"/>
      <c r="Q265" s="243"/>
      <c r="S265" s="243"/>
      <c r="U265" s="245"/>
      <c r="V265"/>
    </row>
    <row r="266" spans="1:22" x14ac:dyDescent="0.25">
      <c r="A266" s="206"/>
      <c r="B266" s="259"/>
      <c r="C266" s="259"/>
      <c r="D266" s="259"/>
      <c r="E266" s="260"/>
      <c r="F266" s="261"/>
      <c r="G266"/>
      <c r="H266" s="262"/>
      <c r="I266" s="263"/>
      <c r="J266"/>
      <c r="K266"/>
      <c r="L266"/>
      <c r="M266"/>
      <c r="P266" s="318"/>
      <c r="Q266" s="243"/>
      <c r="S266" s="243"/>
      <c r="U266" s="245"/>
      <c r="V266"/>
    </row>
    <row r="267" spans="1:22" x14ac:dyDescent="0.25">
      <c r="A267" s="206"/>
      <c r="B267" s="259"/>
      <c r="C267" s="259"/>
      <c r="D267" s="259"/>
      <c r="E267" s="260"/>
      <c r="F267" s="261"/>
      <c r="G267"/>
      <c r="H267" s="262"/>
      <c r="I267" s="263"/>
      <c r="J267"/>
      <c r="K267"/>
      <c r="L267"/>
      <c r="M267"/>
      <c r="P267" s="318"/>
      <c r="Q267" s="243"/>
      <c r="S267" s="243"/>
      <c r="U267" s="245"/>
      <c r="V267"/>
    </row>
    <row r="268" spans="1:22" x14ac:dyDescent="0.25">
      <c r="A268" s="206"/>
      <c r="B268" s="259"/>
      <c r="C268" s="259"/>
      <c r="D268" s="259"/>
      <c r="E268" s="260"/>
      <c r="F268" s="261"/>
      <c r="G268"/>
      <c r="H268" s="262"/>
      <c r="I268" s="263"/>
      <c r="J268"/>
      <c r="K268"/>
      <c r="L268"/>
      <c r="M268"/>
      <c r="P268" s="318"/>
      <c r="Q268" s="243"/>
      <c r="S268" s="243"/>
      <c r="U268" s="245"/>
      <c r="V268"/>
    </row>
    <row r="269" spans="1:22" x14ac:dyDescent="0.25">
      <c r="A269" s="206"/>
      <c r="B269" s="259"/>
      <c r="C269" s="259"/>
      <c r="D269" s="259"/>
      <c r="E269" s="260"/>
      <c r="F269" s="261"/>
      <c r="G269"/>
      <c r="H269" s="262"/>
      <c r="I269" s="263"/>
      <c r="J269"/>
      <c r="K269"/>
      <c r="L269"/>
      <c r="M269"/>
      <c r="P269" s="318"/>
      <c r="Q269" s="243"/>
      <c r="S269" s="243"/>
      <c r="U269" s="245"/>
      <c r="V269"/>
    </row>
  </sheetData>
  <mergeCells count="39">
    <mergeCell ref="P67:P68"/>
    <mergeCell ref="P78:P79"/>
    <mergeCell ref="A80:A81"/>
    <mergeCell ref="C80:C81"/>
    <mergeCell ref="H80:H81"/>
    <mergeCell ref="O80:O81"/>
    <mergeCell ref="P80:P81"/>
    <mergeCell ref="A78:A79"/>
    <mergeCell ref="C78:C79"/>
    <mergeCell ref="H78:H79"/>
    <mergeCell ref="A67:A68"/>
    <mergeCell ref="C67:C68"/>
    <mergeCell ref="G67:G68"/>
    <mergeCell ref="H67:H68"/>
    <mergeCell ref="P63:P64"/>
    <mergeCell ref="W1:X1"/>
    <mergeCell ref="A1:J2"/>
    <mergeCell ref="C55:C56"/>
    <mergeCell ref="H55:H56"/>
    <mergeCell ref="A60:A61"/>
    <mergeCell ref="C60:C61"/>
    <mergeCell ref="H60:H61"/>
    <mergeCell ref="P60:P61"/>
    <mergeCell ref="A55:A56"/>
    <mergeCell ref="O55:O56"/>
    <mergeCell ref="P55:P56"/>
    <mergeCell ref="A63:A64"/>
    <mergeCell ref="F236:H236"/>
    <mergeCell ref="O60:O61"/>
    <mergeCell ref="C63:C64"/>
    <mergeCell ref="H63:H64"/>
    <mergeCell ref="O63:O64"/>
    <mergeCell ref="O78:O79"/>
    <mergeCell ref="O67:O68"/>
    <mergeCell ref="A65:A66"/>
    <mergeCell ref="C65:C66"/>
    <mergeCell ref="H65:H66"/>
    <mergeCell ref="O65:O66"/>
    <mergeCell ref="P65:P66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EA8F90-F4A3-4E2A-BB2D-3A436C7C29D5}">
  <sheetPr>
    <tabColor rgb="FF00B0F0"/>
  </sheetPr>
  <dimension ref="A1:X100"/>
  <sheetViews>
    <sheetView zoomScaleNormal="100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O50" sqref="O50:O51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customWidth="1"/>
    <col min="4" max="4" width="11" style="208" hidden="1" customWidth="1"/>
    <col min="5" max="5" width="22.140625" style="209" hidden="1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5703125" style="256"/>
    <col min="11" max="11" width="12.42578125" style="9" bestFit="1" customWidth="1"/>
    <col min="12" max="13" width="8.1406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6.42578125" style="257" customWidth="1"/>
    <col min="19" max="19" width="12.42578125" style="265" bestFit="1" customWidth="1"/>
    <col min="20" max="20" width="13" style="244" bestFit="1" customWidth="1"/>
    <col min="21" max="21" width="11.5703125" style="225"/>
    <col min="22" max="22" width="11.5703125" style="237"/>
    <col min="24" max="24" width="14.28515625" customWidth="1"/>
  </cols>
  <sheetData>
    <row r="1" spans="1:24" ht="42.75" thickBot="1" x14ac:dyDescent="0.7">
      <c r="A1" s="638" t="s">
        <v>89</v>
      </c>
      <c r="B1" s="638"/>
      <c r="C1" s="638"/>
      <c r="D1" s="638"/>
      <c r="E1" s="638"/>
      <c r="F1" s="638"/>
      <c r="G1" s="638"/>
      <c r="H1" s="638"/>
      <c r="I1" s="638"/>
      <c r="J1" s="638"/>
      <c r="K1" s="1"/>
      <c r="L1" s="1"/>
      <c r="M1" s="1"/>
      <c r="N1" s="1"/>
      <c r="O1" s="2">
        <v>1</v>
      </c>
      <c r="Q1" s="3" t="s">
        <v>0</v>
      </c>
      <c r="R1" s="4" t="s">
        <v>1</v>
      </c>
      <c r="S1" s="5"/>
      <c r="T1" s="6"/>
      <c r="U1" s="7" t="s">
        <v>2</v>
      </c>
      <c r="V1" s="8" t="s">
        <v>3</v>
      </c>
      <c r="W1" s="636" t="s">
        <v>99</v>
      </c>
      <c r="X1" s="637"/>
    </row>
    <row r="2" spans="1:24" thickBot="1" x14ac:dyDescent="0.3">
      <c r="A2" s="638"/>
      <c r="B2" s="638"/>
      <c r="C2" s="638"/>
      <c r="D2" s="638"/>
      <c r="E2" s="638"/>
      <c r="F2" s="638"/>
      <c r="G2" s="638"/>
      <c r="H2" s="638"/>
      <c r="I2" s="638"/>
      <c r="J2" s="638"/>
      <c r="Q2" s="10"/>
      <c r="R2" s="11"/>
      <c r="S2" s="12"/>
      <c r="T2" s="13"/>
      <c r="U2" s="14"/>
      <c r="V2" s="15"/>
      <c r="W2" s="386"/>
      <c r="X2" s="387"/>
    </row>
    <row r="3" spans="1:24" ht="49.5" thickTop="1" thickBot="1" x14ac:dyDescent="0.35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 t="s">
        <v>23</v>
      </c>
      <c r="L3" s="26" t="s">
        <v>14</v>
      </c>
      <c r="M3" s="26"/>
      <c r="N3" s="17" t="s">
        <v>15</v>
      </c>
      <c r="O3" s="27" t="s">
        <v>16</v>
      </c>
      <c r="P3" s="28" t="s">
        <v>10</v>
      </c>
      <c r="Q3" s="10"/>
      <c r="R3" s="29"/>
      <c r="S3" s="30" t="s">
        <v>15</v>
      </c>
      <c r="T3" s="31" t="s">
        <v>17</v>
      </c>
      <c r="U3" s="417"/>
      <c r="V3" s="418"/>
      <c r="W3" s="388" t="s">
        <v>106</v>
      </c>
      <c r="X3" s="412" t="s">
        <v>15</v>
      </c>
    </row>
    <row r="4" spans="1:24" ht="18.75" thickTop="1" thickBot="1" x14ac:dyDescent="0.35">
      <c r="A4" s="266" t="s">
        <v>91</v>
      </c>
      <c r="B4" s="267" t="s">
        <v>90</v>
      </c>
      <c r="C4" s="268" t="s">
        <v>94</v>
      </c>
      <c r="D4" s="32">
        <v>44.5</v>
      </c>
      <c r="E4" s="269">
        <f>D4*F4</f>
        <v>1053760</v>
      </c>
      <c r="F4" s="270">
        <v>23680</v>
      </c>
      <c r="G4" s="271">
        <v>44228</v>
      </c>
      <c r="H4" s="353" t="s">
        <v>164</v>
      </c>
      <c r="I4" s="34">
        <v>27270</v>
      </c>
      <c r="J4" s="35">
        <f t="shared" ref="J4:J63" si="0">I4-F4</f>
        <v>3590</v>
      </c>
      <c r="K4" s="36">
        <v>30</v>
      </c>
      <c r="L4" s="37"/>
      <c r="M4" s="37"/>
      <c r="N4" s="38">
        <f t="shared" ref="N4:N63" si="1">K4*I4</f>
        <v>818100</v>
      </c>
      <c r="O4" s="360" t="s">
        <v>35</v>
      </c>
      <c r="P4" s="357">
        <v>44256</v>
      </c>
      <c r="Q4" s="358">
        <v>20028.099999999999</v>
      </c>
      <c r="R4" s="361">
        <v>44256</v>
      </c>
      <c r="S4" s="41"/>
      <c r="T4" s="42"/>
      <c r="U4" s="382" t="s">
        <v>216</v>
      </c>
      <c r="V4" s="383">
        <v>5568</v>
      </c>
      <c r="W4" s="415" t="s">
        <v>169</v>
      </c>
      <c r="X4" s="416">
        <v>3960</v>
      </c>
    </row>
    <row r="5" spans="1:24" ht="18.75" thickTop="1" thickBot="1" x14ac:dyDescent="0.35">
      <c r="A5" s="272" t="s">
        <v>92</v>
      </c>
      <c r="B5" s="273" t="s">
        <v>93</v>
      </c>
      <c r="C5" s="274" t="s">
        <v>94</v>
      </c>
      <c r="D5" s="47">
        <v>0</v>
      </c>
      <c r="E5" s="269">
        <f t="shared" ref="E5:E33" si="2">D5*F5</f>
        <v>0</v>
      </c>
      <c r="F5" s="275">
        <v>0</v>
      </c>
      <c r="G5" s="276">
        <v>44228</v>
      </c>
      <c r="H5" s="50" t="s">
        <v>134</v>
      </c>
      <c r="I5" s="51">
        <v>2965</v>
      </c>
      <c r="J5" s="35">
        <f t="shared" si="0"/>
        <v>2965</v>
      </c>
      <c r="K5" s="36">
        <v>30</v>
      </c>
      <c r="L5" s="52"/>
      <c r="M5" s="52"/>
      <c r="N5" s="38">
        <f t="shared" si="1"/>
        <v>88950</v>
      </c>
      <c r="O5" s="156" t="s">
        <v>35</v>
      </c>
      <c r="P5" s="59">
        <v>44250</v>
      </c>
      <c r="Q5" s="39">
        <v>2749.2</v>
      </c>
      <c r="R5" s="40">
        <v>44250</v>
      </c>
      <c r="S5" s="41"/>
      <c r="T5" s="42"/>
      <c r="U5" s="43" t="s">
        <v>216</v>
      </c>
      <c r="V5" s="44">
        <v>0</v>
      </c>
      <c r="W5" s="413" t="s">
        <v>169</v>
      </c>
      <c r="X5" s="414">
        <v>0</v>
      </c>
    </row>
    <row r="6" spans="1:24" ht="18.75" thickTop="1" thickBot="1" x14ac:dyDescent="0.35">
      <c r="A6" s="272" t="s">
        <v>95</v>
      </c>
      <c r="B6" s="273" t="s">
        <v>39</v>
      </c>
      <c r="C6" s="274" t="s">
        <v>141</v>
      </c>
      <c r="D6" s="47">
        <v>44.5</v>
      </c>
      <c r="E6" s="269">
        <f t="shared" si="2"/>
        <v>858405</v>
      </c>
      <c r="F6" s="275">
        <v>19290</v>
      </c>
      <c r="G6" s="276">
        <v>44231</v>
      </c>
      <c r="H6" s="354" t="s">
        <v>163</v>
      </c>
      <c r="I6" s="51">
        <v>24125</v>
      </c>
      <c r="J6" s="35">
        <f t="shared" si="0"/>
        <v>4835</v>
      </c>
      <c r="K6" s="36">
        <v>30</v>
      </c>
      <c r="L6" s="52"/>
      <c r="M6" s="52"/>
      <c r="N6" s="38">
        <f t="shared" si="1"/>
        <v>723750</v>
      </c>
      <c r="O6" s="360" t="s">
        <v>35</v>
      </c>
      <c r="P6" s="357">
        <v>44256</v>
      </c>
      <c r="Q6" s="358">
        <v>16287.14</v>
      </c>
      <c r="R6" s="361">
        <v>44256</v>
      </c>
      <c r="S6" s="41"/>
      <c r="T6" s="42"/>
      <c r="U6" s="43" t="s">
        <v>216</v>
      </c>
      <c r="V6" s="44">
        <v>5568</v>
      </c>
      <c r="W6" s="43" t="s">
        <v>169</v>
      </c>
      <c r="X6" s="362">
        <v>3960</v>
      </c>
    </row>
    <row r="7" spans="1:24" ht="18.75" thickTop="1" thickBot="1" x14ac:dyDescent="0.35">
      <c r="A7" s="272" t="s">
        <v>45</v>
      </c>
      <c r="B7" s="273" t="s">
        <v>30</v>
      </c>
      <c r="C7" s="274" t="s">
        <v>142</v>
      </c>
      <c r="D7" s="47">
        <v>44.5</v>
      </c>
      <c r="E7" s="269">
        <f t="shared" si="2"/>
        <v>860185</v>
      </c>
      <c r="F7" s="275">
        <v>19330</v>
      </c>
      <c r="G7" s="276">
        <v>44232</v>
      </c>
      <c r="H7" s="354" t="s">
        <v>167</v>
      </c>
      <c r="I7" s="51">
        <v>24280</v>
      </c>
      <c r="J7" s="35">
        <f t="shared" si="0"/>
        <v>4950</v>
      </c>
      <c r="K7" s="36">
        <v>30</v>
      </c>
      <c r="L7" s="52"/>
      <c r="M7" s="52"/>
      <c r="N7" s="38">
        <f t="shared" si="1"/>
        <v>728400</v>
      </c>
      <c r="O7" s="360" t="s">
        <v>35</v>
      </c>
      <c r="P7" s="357">
        <v>44257</v>
      </c>
      <c r="Q7" s="358">
        <v>18379.04</v>
      </c>
      <c r="R7" s="361">
        <v>44257</v>
      </c>
      <c r="S7" s="41"/>
      <c r="T7" s="42"/>
      <c r="U7" s="43" t="s">
        <v>216</v>
      </c>
      <c r="V7" s="44">
        <v>5568</v>
      </c>
      <c r="W7" s="43" t="s">
        <v>169</v>
      </c>
      <c r="X7" s="362">
        <v>3960</v>
      </c>
    </row>
    <row r="8" spans="1:24" ht="18.75" thickTop="1" thickBot="1" x14ac:dyDescent="0.35">
      <c r="A8" s="272" t="s">
        <v>95</v>
      </c>
      <c r="B8" s="273" t="s">
        <v>41</v>
      </c>
      <c r="C8" s="274" t="s">
        <v>143</v>
      </c>
      <c r="D8" s="47">
        <v>42.5</v>
      </c>
      <c r="E8" s="269">
        <f t="shared" si="2"/>
        <v>891650</v>
      </c>
      <c r="F8" s="275">
        <v>20980</v>
      </c>
      <c r="G8" s="276">
        <v>44234</v>
      </c>
      <c r="H8" s="354" t="s">
        <v>168</v>
      </c>
      <c r="I8" s="51">
        <v>26805</v>
      </c>
      <c r="J8" s="35">
        <f t="shared" si="0"/>
        <v>5825</v>
      </c>
      <c r="K8" s="36">
        <v>29.5</v>
      </c>
      <c r="L8" s="52"/>
      <c r="M8" s="52"/>
      <c r="N8" s="38">
        <f t="shared" si="1"/>
        <v>790747.5</v>
      </c>
      <c r="O8" s="360" t="s">
        <v>35</v>
      </c>
      <c r="P8" s="357">
        <v>44258</v>
      </c>
      <c r="Q8" s="358">
        <v>22959.3</v>
      </c>
      <c r="R8" s="361">
        <v>44258</v>
      </c>
      <c r="S8" s="41"/>
      <c r="T8" s="42"/>
      <c r="U8" s="43" t="s">
        <v>216</v>
      </c>
      <c r="V8" s="44">
        <v>5568</v>
      </c>
      <c r="W8" s="43" t="s">
        <v>169</v>
      </c>
      <c r="X8" s="362">
        <v>3960</v>
      </c>
    </row>
    <row r="9" spans="1:24" ht="18.75" thickTop="1" thickBot="1" x14ac:dyDescent="0.35">
      <c r="A9" s="277" t="s">
        <v>92</v>
      </c>
      <c r="B9" s="273" t="s">
        <v>188</v>
      </c>
      <c r="C9" s="274" t="s">
        <v>144</v>
      </c>
      <c r="D9" s="47">
        <v>42.5</v>
      </c>
      <c r="E9" s="269">
        <f t="shared" si="2"/>
        <v>910350</v>
      </c>
      <c r="F9" s="275">
        <v>21420</v>
      </c>
      <c r="G9" s="276">
        <v>44236</v>
      </c>
      <c r="H9" s="354" t="s">
        <v>187</v>
      </c>
      <c r="I9" s="51">
        <v>27220</v>
      </c>
      <c r="J9" s="35">
        <f t="shared" si="0"/>
        <v>5800</v>
      </c>
      <c r="K9" s="36">
        <v>29.5</v>
      </c>
      <c r="L9" s="52"/>
      <c r="M9" s="52"/>
      <c r="N9" s="38">
        <f t="shared" si="1"/>
        <v>802990</v>
      </c>
      <c r="O9" s="360" t="s">
        <v>35</v>
      </c>
      <c r="P9" s="357">
        <v>44263</v>
      </c>
      <c r="Q9" s="358">
        <v>22959.3</v>
      </c>
      <c r="R9" s="361">
        <v>44263</v>
      </c>
      <c r="S9" s="41"/>
      <c r="T9" s="42"/>
      <c r="U9" s="43" t="s">
        <v>216</v>
      </c>
      <c r="V9" s="44">
        <v>5568</v>
      </c>
      <c r="W9" s="43" t="s">
        <v>169</v>
      </c>
      <c r="X9" s="362">
        <v>3960</v>
      </c>
    </row>
    <row r="10" spans="1:24" ht="18.75" thickTop="1" thickBot="1" x14ac:dyDescent="0.35">
      <c r="A10" s="277" t="s">
        <v>95</v>
      </c>
      <c r="B10" s="273" t="s">
        <v>119</v>
      </c>
      <c r="C10" s="274" t="s">
        <v>145</v>
      </c>
      <c r="D10" s="54">
        <v>42.5</v>
      </c>
      <c r="E10" s="269">
        <f t="shared" si="2"/>
        <v>937125</v>
      </c>
      <c r="F10" s="275">
        <v>22050</v>
      </c>
      <c r="G10" s="276">
        <v>44238</v>
      </c>
      <c r="H10" s="354" t="s">
        <v>189</v>
      </c>
      <c r="I10" s="51">
        <v>28005</v>
      </c>
      <c r="J10" s="35">
        <f t="shared" si="0"/>
        <v>5955</v>
      </c>
      <c r="K10" s="36">
        <v>29.5</v>
      </c>
      <c r="L10" s="52"/>
      <c r="M10" s="52"/>
      <c r="N10" s="38">
        <f t="shared" si="1"/>
        <v>826147.5</v>
      </c>
      <c r="O10" s="360" t="s">
        <v>35</v>
      </c>
      <c r="P10" s="357">
        <v>44264</v>
      </c>
      <c r="Q10" s="358">
        <v>22959.3</v>
      </c>
      <c r="R10" s="361">
        <v>44264</v>
      </c>
      <c r="S10" s="41"/>
      <c r="T10" s="42"/>
      <c r="U10" s="43" t="s">
        <v>216</v>
      </c>
      <c r="V10" s="44">
        <v>5568</v>
      </c>
      <c r="W10" s="43" t="s">
        <v>169</v>
      </c>
      <c r="X10" s="362">
        <v>3960</v>
      </c>
    </row>
    <row r="11" spans="1:24" ht="18.75" thickTop="1" thickBot="1" x14ac:dyDescent="0.35">
      <c r="A11" s="277" t="s">
        <v>131</v>
      </c>
      <c r="B11" s="273" t="s">
        <v>47</v>
      </c>
      <c r="C11" s="274" t="s">
        <v>146</v>
      </c>
      <c r="D11" s="47">
        <v>42.5</v>
      </c>
      <c r="E11" s="269">
        <f t="shared" si="2"/>
        <v>906525</v>
      </c>
      <c r="F11" s="275">
        <v>21330</v>
      </c>
      <c r="G11" s="276">
        <v>44239</v>
      </c>
      <c r="H11" s="354" t="s">
        <v>192</v>
      </c>
      <c r="I11" s="51">
        <v>25020</v>
      </c>
      <c r="J11" s="35">
        <f t="shared" si="0"/>
        <v>3690</v>
      </c>
      <c r="K11" s="36">
        <v>29.5</v>
      </c>
      <c r="L11" s="52"/>
      <c r="M11" s="52"/>
      <c r="N11" s="38">
        <f t="shared" si="1"/>
        <v>738090</v>
      </c>
      <c r="O11" s="360" t="s">
        <v>35</v>
      </c>
      <c r="P11" s="357">
        <v>44265</v>
      </c>
      <c r="Q11" s="358">
        <v>21127.89</v>
      </c>
      <c r="R11" s="361">
        <v>44265</v>
      </c>
      <c r="S11" s="41"/>
      <c r="T11" s="42"/>
      <c r="U11" s="43" t="s">
        <v>216</v>
      </c>
      <c r="V11" s="44">
        <v>5568</v>
      </c>
      <c r="W11" s="43" t="s">
        <v>169</v>
      </c>
      <c r="X11" s="362">
        <v>3960</v>
      </c>
    </row>
    <row r="12" spans="1:24" ht="18.75" thickTop="1" thickBot="1" x14ac:dyDescent="0.35">
      <c r="A12" s="277" t="s">
        <v>95</v>
      </c>
      <c r="B12" s="273" t="s">
        <v>120</v>
      </c>
      <c r="C12" s="274" t="s">
        <v>146</v>
      </c>
      <c r="D12" s="47">
        <v>0</v>
      </c>
      <c r="E12" s="269">
        <f t="shared" si="2"/>
        <v>0</v>
      </c>
      <c r="F12" s="275">
        <v>0</v>
      </c>
      <c r="G12" s="276">
        <v>44239</v>
      </c>
      <c r="H12" s="354" t="s">
        <v>190</v>
      </c>
      <c r="I12" s="51">
        <v>2180</v>
      </c>
      <c r="J12" s="35">
        <f t="shared" si="0"/>
        <v>2180</v>
      </c>
      <c r="K12" s="36">
        <v>29.5</v>
      </c>
      <c r="L12" s="52"/>
      <c r="M12" s="52"/>
      <c r="N12" s="38">
        <f t="shared" si="1"/>
        <v>64310</v>
      </c>
      <c r="O12" s="360" t="s">
        <v>35</v>
      </c>
      <c r="P12" s="357">
        <v>44264</v>
      </c>
      <c r="Q12" s="358">
        <v>1832.8</v>
      </c>
      <c r="R12" s="361">
        <v>44264</v>
      </c>
      <c r="S12" s="41"/>
      <c r="T12" s="42"/>
      <c r="U12" s="43" t="s">
        <v>216</v>
      </c>
      <c r="V12" s="326">
        <v>0</v>
      </c>
      <c r="W12" s="43" t="s">
        <v>169</v>
      </c>
      <c r="X12" s="362">
        <v>0</v>
      </c>
    </row>
    <row r="13" spans="1:24" ht="18.75" thickTop="1" thickBot="1" x14ac:dyDescent="0.35">
      <c r="A13" s="277" t="s">
        <v>95</v>
      </c>
      <c r="B13" s="273" t="s">
        <v>118</v>
      </c>
      <c r="C13" s="274" t="s">
        <v>147</v>
      </c>
      <c r="D13" s="47">
        <v>42.5</v>
      </c>
      <c r="E13" s="269">
        <f t="shared" si="2"/>
        <v>994500</v>
      </c>
      <c r="F13" s="275">
        <v>23400</v>
      </c>
      <c r="G13" s="276">
        <v>44241</v>
      </c>
      <c r="H13" s="354" t="s">
        <v>197</v>
      </c>
      <c r="I13" s="51">
        <v>29335</v>
      </c>
      <c r="J13" s="35">
        <f t="shared" si="0"/>
        <v>5935</v>
      </c>
      <c r="K13" s="36">
        <v>29.5</v>
      </c>
      <c r="L13" s="52"/>
      <c r="M13" s="52"/>
      <c r="N13" s="38">
        <f t="shared" si="1"/>
        <v>865382.5</v>
      </c>
      <c r="O13" s="360" t="s">
        <v>35</v>
      </c>
      <c r="P13" s="357">
        <v>44267</v>
      </c>
      <c r="Q13" s="358">
        <v>22867.46</v>
      </c>
      <c r="R13" s="361">
        <v>44267</v>
      </c>
      <c r="S13" s="41"/>
      <c r="T13" s="42"/>
      <c r="U13" s="43" t="s">
        <v>216</v>
      </c>
      <c r="V13" s="44">
        <v>5568</v>
      </c>
      <c r="W13" s="43" t="s">
        <v>169</v>
      </c>
      <c r="X13" s="362">
        <v>3960</v>
      </c>
    </row>
    <row r="14" spans="1:24" ht="18.75" thickTop="1" thickBot="1" x14ac:dyDescent="0.35">
      <c r="A14" s="277" t="s">
        <v>95</v>
      </c>
      <c r="B14" s="273" t="s">
        <v>121</v>
      </c>
      <c r="C14" s="274" t="s">
        <v>151</v>
      </c>
      <c r="D14" s="47">
        <v>42.5</v>
      </c>
      <c r="E14" s="269">
        <f t="shared" si="2"/>
        <v>787950</v>
      </c>
      <c r="F14" s="275">
        <v>18540</v>
      </c>
      <c r="G14" s="276">
        <v>44243</v>
      </c>
      <c r="H14" s="355" t="s">
        <v>202</v>
      </c>
      <c r="I14" s="51">
        <v>23340</v>
      </c>
      <c r="J14" s="35">
        <f t="shared" si="0"/>
        <v>4800</v>
      </c>
      <c r="K14" s="36">
        <v>29.5</v>
      </c>
      <c r="L14" s="52"/>
      <c r="M14" s="52"/>
      <c r="N14" s="38">
        <f t="shared" si="1"/>
        <v>688530</v>
      </c>
      <c r="O14" s="360" t="s">
        <v>35</v>
      </c>
      <c r="P14" s="357">
        <v>44271</v>
      </c>
      <c r="Q14" s="358">
        <v>18560.490000000002</v>
      </c>
      <c r="R14" s="361">
        <v>44271</v>
      </c>
      <c r="S14" s="41"/>
      <c r="T14" s="42"/>
      <c r="U14" s="43" t="s">
        <v>269</v>
      </c>
      <c r="V14" s="44">
        <v>5568</v>
      </c>
      <c r="W14" s="43" t="s">
        <v>169</v>
      </c>
      <c r="X14" s="362">
        <v>3960</v>
      </c>
    </row>
    <row r="15" spans="1:24" ht="18.75" thickTop="1" thickBot="1" x14ac:dyDescent="0.35">
      <c r="A15" s="277" t="s">
        <v>95</v>
      </c>
      <c r="B15" s="273" t="s">
        <v>122</v>
      </c>
      <c r="C15" s="274" t="s">
        <v>152</v>
      </c>
      <c r="D15" s="47">
        <v>42.5</v>
      </c>
      <c r="E15" s="269">
        <f t="shared" si="2"/>
        <v>967725</v>
      </c>
      <c r="F15" s="275">
        <v>22770</v>
      </c>
      <c r="G15" s="276">
        <v>44244</v>
      </c>
      <c r="H15" s="355" t="s">
        <v>203</v>
      </c>
      <c r="I15" s="51">
        <v>28275</v>
      </c>
      <c r="J15" s="35">
        <f t="shared" si="0"/>
        <v>5505</v>
      </c>
      <c r="K15" s="36">
        <v>29.5</v>
      </c>
      <c r="L15" s="52"/>
      <c r="M15" s="52"/>
      <c r="N15" s="38">
        <f t="shared" si="1"/>
        <v>834112.5</v>
      </c>
      <c r="O15" s="360" t="s">
        <v>35</v>
      </c>
      <c r="P15" s="357">
        <v>44271</v>
      </c>
      <c r="Q15" s="358">
        <v>22959.3</v>
      </c>
      <c r="R15" s="361">
        <v>44271</v>
      </c>
      <c r="S15" s="41"/>
      <c r="T15" s="42"/>
      <c r="U15" s="43" t="s">
        <v>269</v>
      </c>
      <c r="V15" s="44">
        <v>5568</v>
      </c>
      <c r="W15" s="43" t="s">
        <v>169</v>
      </c>
      <c r="X15" s="362">
        <v>3960</v>
      </c>
    </row>
    <row r="16" spans="1:24" ht="18.75" thickTop="1" thickBot="1" x14ac:dyDescent="0.35">
      <c r="A16" s="285" t="s">
        <v>123</v>
      </c>
      <c r="B16" s="273" t="s">
        <v>71</v>
      </c>
      <c r="C16" s="274" t="s">
        <v>153</v>
      </c>
      <c r="D16" s="47">
        <v>42.5</v>
      </c>
      <c r="E16" s="269">
        <f t="shared" si="2"/>
        <v>950725</v>
      </c>
      <c r="F16" s="275">
        <v>22370</v>
      </c>
      <c r="G16" s="276">
        <v>44245</v>
      </c>
      <c r="H16" s="354" t="s">
        <v>207</v>
      </c>
      <c r="I16" s="51">
        <v>22510</v>
      </c>
      <c r="J16" s="35">
        <f t="shared" si="0"/>
        <v>140</v>
      </c>
      <c r="K16" s="56">
        <v>29.5</v>
      </c>
      <c r="L16" s="52"/>
      <c r="M16" s="52"/>
      <c r="N16" s="57">
        <f t="shared" si="1"/>
        <v>664045</v>
      </c>
      <c r="O16" s="360" t="s">
        <v>35</v>
      </c>
      <c r="P16" s="357">
        <v>44273</v>
      </c>
      <c r="Q16" s="358" t="s">
        <v>18</v>
      </c>
      <c r="R16" s="361">
        <v>44273</v>
      </c>
      <c r="S16" s="41"/>
      <c r="T16" s="42"/>
      <c r="U16" s="43" t="s">
        <v>269</v>
      </c>
      <c r="V16" s="44">
        <v>5568</v>
      </c>
      <c r="W16" s="43" t="s">
        <v>169</v>
      </c>
      <c r="X16" s="362">
        <v>3960</v>
      </c>
    </row>
    <row r="17" spans="1:24" ht="18.75" thickTop="1" thickBot="1" x14ac:dyDescent="0.35">
      <c r="A17" s="279" t="s">
        <v>92</v>
      </c>
      <c r="B17" s="273" t="s">
        <v>124</v>
      </c>
      <c r="C17" s="274" t="s">
        <v>153</v>
      </c>
      <c r="D17" s="47">
        <v>0</v>
      </c>
      <c r="E17" s="269">
        <f t="shared" si="2"/>
        <v>0</v>
      </c>
      <c r="F17" s="275">
        <v>0</v>
      </c>
      <c r="G17" s="276">
        <v>44245</v>
      </c>
      <c r="H17" s="354" t="s">
        <v>199</v>
      </c>
      <c r="I17" s="51">
        <v>5470</v>
      </c>
      <c r="J17" s="35">
        <f t="shared" si="0"/>
        <v>5470</v>
      </c>
      <c r="K17" s="56">
        <v>29.5</v>
      </c>
      <c r="L17" s="52"/>
      <c r="M17" s="52"/>
      <c r="N17" s="57">
        <f t="shared" si="1"/>
        <v>161365</v>
      </c>
      <c r="O17" s="360" t="s">
        <v>35</v>
      </c>
      <c r="P17" s="357">
        <v>44271</v>
      </c>
      <c r="Q17" s="358">
        <v>4582</v>
      </c>
      <c r="R17" s="361">
        <v>44271</v>
      </c>
      <c r="S17" s="41"/>
      <c r="T17" s="42"/>
      <c r="U17" s="43" t="s">
        <v>269</v>
      </c>
      <c r="V17" s="44">
        <v>0</v>
      </c>
      <c r="W17" s="43" t="s">
        <v>169</v>
      </c>
      <c r="X17" s="362">
        <v>0</v>
      </c>
    </row>
    <row r="18" spans="1:24" ht="18.75" thickTop="1" thickBot="1" x14ac:dyDescent="0.35">
      <c r="A18" s="279" t="s">
        <v>125</v>
      </c>
      <c r="B18" s="273" t="s">
        <v>39</v>
      </c>
      <c r="C18" s="274" t="s">
        <v>154</v>
      </c>
      <c r="D18" s="47">
        <v>42.5</v>
      </c>
      <c r="E18" s="269">
        <f t="shared" si="2"/>
        <v>903975</v>
      </c>
      <c r="F18" s="275">
        <v>21270</v>
      </c>
      <c r="G18" s="276">
        <v>44246</v>
      </c>
      <c r="H18" s="355" t="s">
        <v>200</v>
      </c>
      <c r="I18" s="51">
        <v>21540</v>
      </c>
      <c r="J18" s="35">
        <f t="shared" si="0"/>
        <v>270</v>
      </c>
      <c r="K18" s="56">
        <v>29.5</v>
      </c>
      <c r="L18" s="52"/>
      <c r="M18" s="52"/>
      <c r="N18" s="57">
        <f t="shared" si="1"/>
        <v>635430</v>
      </c>
      <c r="O18" s="360" t="s">
        <v>35</v>
      </c>
      <c r="P18" s="357">
        <v>44273</v>
      </c>
      <c r="Q18" s="358">
        <v>18287.14</v>
      </c>
      <c r="R18" s="361">
        <v>44273</v>
      </c>
      <c r="S18" s="41"/>
      <c r="T18" s="42"/>
      <c r="U18" s="43" t="s">
        <v>269</v>
      </c>
      <c r="V18" s="44">
        <v>5568</v>
      </c>
      <c r="W18" s="43" t="s">
        <v>169</v>
      </c>
      <c r="X18" s="362">
        <v>3960</v>
      </c>
    </row>
    <row r="19" spans="1:24" ht="18.75" thickTop="1" thickBot="1" x14ac:dyDescent="0.35">
      <c r="A19" s="279" t="s">
        <v>92</v>
      </c>
      <c r="B19" s="273" t="s">
        <v>124</v>
      </c>
      <c r="C19" s="274" t="s">
        <v>154</v>
      </c>
      <c r="D19" s="47">
        <v>0</v>
      </c>
      <c r="E19" s="269">
        <f t="shared" si="2"/>
        <v>0</v>
      </c>
      <c r="F19" s="275">
        <v>0</v>
      </c>
      <c r="G19" s="276">
        <v>44246</v>
      </c>
      <c r="H19" s="355" t="s">
        <v>198</v>
      </c>
      <c r="I19" s="51">
        <v>5370</v>
      </c>
      <c r="J19" s="35">
        <f t="shared" si="0"/>
        <v>5370</v>
      </c>
      <c r="K19" s="56">
        <v>29.5</v>
      </c>
      <c r="L19" s="52"/>
      <c r="M19" s="52"/>
      <c r="N19" s="57">
        <f t="shared" si="1"/>
        <v>158415</v>
      </c>
      <c r="O19" s="360" t="s">
        <v>35</v>
      </c>
      <c r="P19" s="357">
        <v>44271</v>
      </c>
      <c r="Q19" s="358">
        <v>4582</v>
      </c>
      <c r="R19" s="361">
        <v>44271</v>
      </c>
      <c r="S19" s="41"/>
      <c r="T19" s="42"/>
      <c r="U19" s="43" t="s">
        <v>269</v>
      </c>
      <c r="V19" s="44">
        <v>0</v>
      </c>
      <c r="W19" s="43" t="s">
        <v>169</v>
      </c>
      <c r="X19" s="362">
        <v>0</v>
      </c>
    </row>
    <row r="20" spans="1:24" ht="18.75" thickTop="1" thickBot="1" x14ac:dyDescent="0.35">
      <c r="A20" s="279" t="s">
        <v>37</v>
      </c>
      <c r="B20" s="273" t="s">
        <v>41</v>
      </c>
      <c r="C20" s="274" t="s">
        <v>155</v>
      </c>
      <c r="D20" s="47">
        <v>42.5</v>
      </c>
      <c r="E20" s="269">
        <f t="shared" si="2"/>
        <v>946900</v>
      </c>
      <c r="F20" s="275">
        <v>22280</v>
      </c>
      <c r="G20" s="276">
        <v>44248</v>
      </c>
      <c r="H20" s="354" t="s">
        <v>227</v>
      </c>
      <c r="I20" s="51">
        <v>27965</v>
      </c>
      <c r="J20" s="35">
        <f t="shared" si="0"/>
        <v>5685</v>
      </c>
      <c r="K20" s="56">
        <v>29.5</v>
      </c>
      <c r="L20" s="52"/>
      <c r="M20" s="52"/>
      <c r="N20" s="57">
        <f t="shared" si="1"/>
        <v>824967.5</v>
      </c>
      <c r="O20" s="360" t="s">
        <v>35</v>
      </c>
      <c r="P20" s="357">
        <v>44277</v>
      </c>
      <c r="Q20" s="358">
        <v>22959.3</v>
      </c>
      <c r="R20" s="361">
        <v>44277</v>
      </c>
      <c r="S20" s="41"/>
      <c r="T20" s="42"/>
      <c r="U20" s="43" t="s">
        <v>269</v>
      </c>
      <c r="V20" s="44">
        <v>5568</v>
      </c>
      <c r="W20" s="43" t="s">
        <v>169</v>
      </c>
      <c r="X20" s="362">
        <v>3960</v>
      </c>
    </row>
    <row r="21" spans="1:24" ht="18.75" thickTop="1" thickBot="1" x14ac:dyDescent="0.35">
      <c r="A21" s="280" t="s">
        <v>131</v>
      </c>
      <c r="B21" s="273" t="s">
        <v>132</v>
      </c>
      <c r="C21" s="274" t="s">
        <v>156</v>
      </c>
      <c r="D21" s="47">
        <v>42.5</v>
      </c>
      <c r="E21" s="269">
        <f t="shared" si="2"/>
        <v>946050</v>
      </c>
      <c r="F21" s="275">
        <v>22260</v>
      </c>
      <c r="G21" s="276">
        <v>44250</v>
      </c>
      <c r="H21" s="354" t="s">
        <v>201</v>
      </c>
      <c r="I21" s="51">
        <v>22320</v>
      </c>
      <c r="J21" s="35">
        <f t="shared" si="0"/>
        <v>60</v>
      </c>
      <c r="K21" s="56">
        <v>29.5</v>
      </c>
      <c r="L21" s="52"/>
      <c r="M21" s="52"/>
      <c r="N21" s="57">
        <f t="shared" si="1"/>
        <v>658440</v>
      </c>
      <c r="O21" s="360" t="s">
        <v>35</v>
      </c>
      <c r="P21" s="357">
        <v>44274</v>
      </c>
      <c r="Q21" s="358">
        <v>18287.14</v>
      </c>
      <c r="R21" s="361">
        <v>19.3</v>
      </c>
      <c r="S21" s="41"/>
      <c r="T21" s="42"/>
      <c r="U21" s="43" t="s">
        <v>269</v>
      </c>
      <c r="V21" s="44">
        <v>5568</v>
      </c>
      <c r="W21" s="43" t="s">
        <v>169</v>
      </c>
      <c r="X21" s="362">
        <v>3960</v>
      </c>
    </row>
    <row r="22" spans="1:24" ht="18.75" thickTop="1" thickBot="1" x14ac:dyDescent="0.35">
      <c r="A22" s="281" t="s">
        <v>92</v>
      </c>
      <c r="B22" s="273" t="s">
        <v>43</v>
      </c>
      <c r="C22" s="274" t="s">
        <v>156</v>
      </c>
      <c r="D22" s="47">
        <v>0</v>
      </c>
      <c r="E22" s="269">
        <f t="shared" si="2"/>
        <v>0</v>
      </c>
      <c r="F22" s="275">
        <v>0</v>
      </c>
      <c r="G22" s="276">
        <v>44250</v>
      </c>
      <c r="H22" s="354" t="s">
        <v>226</v>
      </c>
      <c r="I22" s="51">
        <v>5795</v>
      </c>
      <c r="J22" s="35">
        <f t="shared" si="0"/>
        <v>5795</v>
      </c>
      <c r="K22" s="56">
        <v>29.5</v>
      </c>
      <c r="L22" s="52"/>
      <c r="M22" s="52"/>
      <c r="N22" s="57">
        <f t="shared" si="1"/>
        <v>170952.5</v>
      </c>
      <c r="O22" s="360" t="s">
        <v>35</v>
      </c>
      <c r="P22" s="357">
        <v>44277</v>
      </c>
      <c r="Q22" s="358">
        <v>4582</v>
      </c>
      <c r="R22" s="361">
        <v>44277</v>
      </c>
      <c r="S22" s="41"/>
      <c r="T22" s="42"/>
      <c r="U22" s="43" t="s">
        <v>269</v>
      </c>
      <c r="V22" s="44">
        <v>0</v>
      </c>
      <c r="W22" s="43" t="s">
        <v>169</v>
      </c>
      <c r="X22" s="362">
        <v>0</v>
      </c>
    </row>
    <row r="23" spans="1:24" ht="33" thickTop="1" thickBot="1" x14ac:dyDescent="0.35">
      <c r="A23" s="419" t="s">
        <v>125</v>
      </c>
      <c r="B23" s="273" t="s">
        <v>30</v>
      </c>
      <c r="C23" s="274" t="s">
        <v>157</v>
      </c>
      <c r="D23" s="47">
        <v>42.5</v>
      </c>
      <c r="E23" s="269">
        <f t="shared" si="2"/>
        <v>909075</v>
      </c>
      <c r="F23" s="275">
        <v>21390</v>
      </c>
      <c r="G23" s="276">
        <v>44252</v>
      </c>
      <c r="H23" s="354" t="s">
        <v>228</v>
      </c>
      <c r="I23" s="51">
        <f>21430-107.15</f>
        <v>21322.85</v>
      </c>
      <c r="J23" s="35">
        <v>0</v>
      </c>
      <c r="K23" s="56">
        <v>29.5</v>
      </c>
      <c r="L23" s="52"/>
      <c r="M23" s="52"/>
      <c r="N23" s="62">
        <f t="shared" si="1"/>
        <v>629024.07499999995</v>
      </c>
      <c r="O23" s="360" t="s">
        <v>35</v>
      </c>
      <c r="P23" s="357">
        <v>44278</v>
      </c>
      <c r="Q23" s="358">
        <v>18379.04</v>
      </c>
      <c r="R23" s="361">
        <v>44278</v>
      </c>
      <c r="S23" s="65"/>
      <c r="T23" s="65"/>
      <c r="U23" s="43" t="s">
        <v>269</v>
      </c>
      <c r="V23" s="44">
        <v>5568</v>
      </c>
      <c r="W23" s="43" t="s">
        <v>169</v>
      </c>
      <c r="X23" s="362">
        <v>3960</v>
      </c>
    </row>
    <row r="24" spans="1:24" ht="18.75" thickTop="1" thickBot="1" x14ac:dyDescent="0.35">
      <c r="A24" s="281" t="s">
        <v>92</v>
      </c>
      <c r="B24" s="273" t="s">
        <v>124</v>
      </c>
      <c r="C24" s="274" t="s">
        <v>157</v>
      </c>
      <c r="D24" s="47">
        <v>0</v>
      </c>
      <c r="E24" s="269">
        <f t="shared" si="2"/>
        <v>0</v>
      </c>
      <c r="F24" s="275">
        <v>0</v>
      </c>
      <c r="G24" s="276">
        <v>44252</v>
      </c>
      <c r="H24" s="354" t="s">
        <v>221</v>
      </c>
      <c r="I24" s="51">
        <v>5600</v>
      </c>
      <c r="J24" s="35">
        <f t="shared" ref="J24:J55" si="3">I24-F24</f>
        <v>5600</v>
      </c>
      <c r="K24" s="56">
        <v>29.5</v>
      </c>
      <c r="L24" s="52"/>
      <c r="M24" s="52"/>
      <c r="N24" s="57">
        <f t="shared" si="1"/>
        <v>165200</v>
      </c>
      <c r="O24" s="360" t="s">
        <v>35</v>
      </c>
      <c r="P24" s="357">
        <v>44278</v>
      </c>
      <c r="Q24" s="358">
        <v>4582</v>
      </c>
      <c r="R24" s="361">
        <v>44278</v>
      </c>
      <c r="S24" s="41"/>
      <c r="T24" s="42"/>
      <c r="U24" s="43" t="s">
        <v>269</v>
      </c>
      <c r="V24" s="44">
        <v>0</v>
      </c>
      <c r="W24" s="43" t="s">
        <v>169</v>
      </c>
      <c r="X24" s="362">
        <v>0</v>
      </c>
    </row>
    <row r="25" spans="1:24" ht="18.75" thickTop="1" thickBot="1" x14ac:dyDescent="0.35">
      <c r="A25" s="281" t="s">
        <v>149</v>
      </c>
      <c r="B25" s="273" t="s">
        <v>30</v>
      </c>
      <c r="C25" s="274" t="s">
        <v>158</v>
      </c>
      <c r="D25" s="47">
        <v>42.5</v>
      </c>
      <c r="E25" s="269">
        <f t="shared" si="2"/>
        <v>968575</v>
      </c>
      <c r="F25" s="275">
        <v>22790</v>
      </c>
      <c r="G25" s="276">
        <v>44253</v>
      </c>
      <c r="H25" s="354" t="s">
        <v>220</v>
      </c>
      <c r="I25" s="51">
        <v>22680</v>
      </c>
      <c r="J25" s="35">
        <f t="shared" si="3"/>
        <v>-110</v>
      </c>
      <c r="K25" s="56">
        <v>29.5</v>
      </c>
      <c r="L25" s="52"/>
      <c r="M25" s="52"/>
      <c r="N25" s="57">
        <f t="shared" si="1"/>
        <v>669060</v>
      </c>
      <c r="O25" s="360" t="s">
        <v>35</v>
      </c>
      <c r="P25" s="357">
        <v>44278</v>
      </c>
      <c r="Q25" s="358">
        <v>18379.04</v>
      </c>
      <c r="R25" s="361">
        <v>44278</v>
      </c>
      <c r="S25" s="41"/>
      <c r="T25" s="42"/>
      <c r="U25" s="43" t="s">
        <v>269</v>
      </c>
      <c r="V25" s="44">
        <v>5568</v>
      </c>
      <c r="W25" s="43" t="s">
        <v>169</v>
      </c>
      <c r="X25" s="362">
        <v>3960</v>
      </c>
    </row>
    <row r="26" spans="1:24" ht="18.75" thickTop="1" thickBot="1" x14ac:dyDescent="0.35">
      <c r="A26" s="281" t="s">
        <v>45</v>
      </c>
      <c r="B26" s="273" t="s">
        <v>124</v>
      </c>
      <c r="C26" s="274" t="s">
        <v>158</v>
      </c>
      <c r="D26" s="47">
        <v>0</v>
      </c>
      <c r="E26" s="269">
        <f t="shared" si="2"/>
        <v>0</v>
      </c>
      <c r="F26" s="275">
        <v>0</v>
      </c>
      <c r="G26" s="276">
        <v>44253</v>
      </c>
      <c r="H26" s="354" t="s">
        <v>232</v>
      </c>
      <c r="I26" s="51">
        <v>5260</v>
      </c>
      <c r="J26" s="35">
        <f t="shared" si="3"/>
        <v>5260</v>
      </c>
      <c r="K26" s="459">
        <v>29.9</v>
      </c>
      <c r="L26" s="52"/>
      <c r="M26" s="52"/>
      <c r="N26" s="57">
        <f t="shared" si="1"/>
        <v>157274</v>
      </c>
      <c r="O26" s="360" t="s">
        <v>35</v>
      </c>
      <c r="P26" s="357">
        <v>44279</v>
      </c>
      <c r="Q26" s="358">
        <v>4582</v>
      </c>
      <c r="R26" s="361">
        <v>44279</v>
      </c>
      <c r="S26" s="67"/>
      <c r="T26" s="67"/>
      <c r="U26" s="43" t="s">
        <v>269</v>
      </c>
      <c r="V26" s="44">
        <v>0</v>
      </c>
      <c r="W26" s="43" t="s">
        <v>169</v>
      </c>
      <c r="X26" s="362">
        <v>0</v>
      </c>
    </row>
    <row r="27" spans="1:24" ht="18.75" thickTop="1" thickBot="1" x14ac:dyDescent="0.35">
      <c r="A27" s="281" t="s">
        <v>150</v>
      </c>
      <c r="B27" s="273" t="s">
        <v>30</v>
      </c>
      <c r="C27" s="274" t="s">
        <v>159</v>
      </c>
      <c r="D27" s="47">
        <v>42.5</v>
      </c>
      <c r="E27" s="269">
        <f t="shared" si="2"/>
        <v>963050</v>
      </c>
      <c r="F27" s="275">
        <v>22660</v>
      </c>
      <c r="G27" s="276">
        <v>44255</v>
      </c>
      <c r="H27" s="354" t="s">
        <v>233</v>
      </c>
      <c r="I27" s="51">
        <v>22850</v>
      </c>
      <c r="J27" s="35">
        <f t="shared" si="3"/>
        <v>190</v>
      </c>
      <c r="K27" s="56">
        <v>29.9</v>
      </c>
      <c r="L27" s="52"/>
      <c r="M27" s="52"/>
      <c r="N27" s="57">
        <f t="shared" si="1"/>
        <v>683215</v>
      </c>
      <c r="O27" s="360" t="s">
        <v>35</v>
      </c>
      <c r="P27" s="357">
        <v>44279</v>
      </c>
      <c r="Q27" s="358">
        <v>18379.04</v>
      </c>
      <c r="R27" s="361">
        <v>44279</v>
      </c>
      <c r="S27" s="67"/>
      <c r="T27" s="67"/>
      <c r="U27" s="43" t="s">
        <v>269</v>
      </c>
      <c r="V27" s="44">
        <v>5568</v>
      </c>
      <c r="W27" s="43" t="s">
        <v>169</v>
      </c>
      <c r="X27" s="362">
        <v>3960</v>
      </c>
    </row>
    <row r="28" spans="1:24" ht="18.75" thickTop="1" thickBot="1" x14ac:dyDescent="0.35">
      <c r="A28" s="272" t="s">
        <v>92</v>
      </c>
      <c r="B28" s="283" t="s">
        <v>124</v>
      </c>
      <c r="C28" s="274" t="s">
        <v>159</v>
      </c>
      <c r="D28" s="47">
        <v>0</v>
      </c>
      <c r="E28" s="269">
        <f t="shared" si="2"/>
        <v>0</v>
      </c>
      <c r="F28" s="275">
        <v>0</v>
      </c>
      <c r="G28" s="276">
        <v>44255</v>
      </c>
      <c r="H28" s="354" t="s">
        <v>236</v>
      </c>
      <c r="I28" s="51">
        <v>5695</v>
      </c>
      <c r="J28" s="35">
        <f t="shared" si="3"/>
        <v>5695</v>
      </c>
      <c r="K28" s="56">
        <v>29.5</v>
      </c>
      <c r="L28" s="52"/>
      <c r="M28" s="52"/>
      <c r="N28" s="57">
        <f t="shared" si="1"/>
        <v>168002.5</v>
      </c>
      <c r="O28" s="360" t="s">
        <v>206</v>
      </c>
      <c r="P28" s="357">
        <v>44280</v>
      </c>
      <c r="Q28" s="358">
        <v>4582</v>
      </c>
      <c r="R28" s="361">
        <v>44280</v>
      </c>
      <c r="S28" s="67"/>
      <c r="T28" s="67"/>
      <c r="U28" s="43" t="s">
        <v>269</v>
      </c>
      <c r="V28" s="44">
        <v>0</v>
      </c>
      <c r="W28" s="43" t="s">
        <v>169</v>
      </c>
      <c r="X28" s="362">
        <v>0</v>
      </c>
    </row>
    <row r="29" spans="1:24" ht="18.75" thickTop="1" thickBot="1" x14ac:dyDescent="0.35">
      <c r="A29" s="272"/>
      <c r="B29" s="283"/>
      <c r="C29" s="274"/>
      <c r="D29" s="47"/>
      <c r="E29" s="269">
        <f t="shared" si="2"/>
        <v>0</v>
      </c>
      <c r="F29" s="275"/>
      <c r="G29" s="276"/>
      <c r="H29" s="50"/>
      <c r="I29" s="51"/>
      <c r="J29" s="35">
        <f t="shared" si="3"/>
        <v>0</v>
      </c>
      <c r="K29" s="56"/>
      <c r="L29" s="52"/>
      <c r="M29" s="52"/>
      <c r="N29" s="57">
        <f t="shared" si="1"/>
        <v>0</v>
      </c>
      <c r="O29" s="156"/>
      <c r="P29" s="59"/>
      <c r="Q29" s="39"/>
      <c r="R29" s="40"/>
      <c r="S29" s="67"/>
      <c r="T29" s="67"/>
      <c r="U29" s="43"/>
      <c r="V29" s="44">
        <v>0</v>
      </c>
      <c r="W29" s="43"/>
      <c r="X29" s="362"/>
    </row>
    <row r="30" spans="1:24" ht="18.75" thickTop="1" thickBot="1" x14ac:dyDescent="0.35">
      <c r="A30" s="277"/>
      <c r="B30" s="283"/>
      <c r="C30" s="274"/>
      <c r="D30" s="47"/>
      <c r="E30" s="269">
        <f t="shared" si="2"/>
        <v>0</v>
      </c>
      <c r="F30" s="275"/>
      <c r="G30" s="276"/>
      <c r="H30" s="55"/>
      <c r="I30" s="51"/>
      <c r="J30" s="35">
        <f t="shared" si="3"/>
        <v>0</v>
      </c>
      <c r="K30" s="56"/>
      <c r="L30" s="52"/>
      <c r="M30" s="52"/>
      <c r="N30" s="57">
        <f t="shared" si="1"/>
        <v>0</v>
      </c>
      <c r="O30" s="156"/>
      <c r="P30" s="59"/>
      <c r="Q30" s="39"/>
      <c r="R30" s="40"/>
      <c r="S30" s="67"/>
      <c r="T30" s="67"/>
      <c r="U30" s="43"/>
      <c r="V30" s="44">
        <v>0</v>
      </c>
      <c r="W30" s="43"/>
      <c r="X30" s="362"/>
    </row>
    <row r="31" spans="1:24" ht="18.75" thickTop="1" thickBot="1" x14ac:dyDescent="0.35">
      <c r="A31" s="277"/>
      <c r="B31" s="283"/>
      <c r="C31" s="274"/>
      <c r="D31" s="47"/>
      <c r="E31" s="269">
        <f t="shared" si="2"/>
        <v>0</v>
      </c>
      <c r="F31" s="275"/>
      <c r="G31" s="276"/>
      <c r="H31" s="55"/>
      <c r="I31" s="51"/>
      <c r="J31" s="35">
        <f t="shared" si="3"/>
        <v>0</v>
      </c>
      <c r="K31" s="56"/>
      <c r="L31" s="52"/>
      <c r="M31" s="52"/>
      <c r="N31" s="57">
        <f t="shared" si="1"/>
        <v>0</v>
      </c>
      <c r="O31" s="156"/>
      <c r="P31" s="59"/>
      <c r="Q31" s="39"/>
      <c r="R31" s="40"/>
      <c r="S31" s="67"/>
      <c r="T31" s="67"/>
      <c r="U31" s="43"/>
      <c r="V31" s="44"/>
      <c r="W31" s="43"/>
      <c r="X31" s="362"/>
    </row>
    <row r="32" spans="1:24" ht="18.75" thickTop="1" thickBot="1" x14ac:dyDescent="0.35">
      <c r="A32" s="281"/>
      <c r="B32" s="283"/>
      <c r="C32" s="274"/>
      <c r="D32" s="47"/>
      <c r="E32" s="269">
        <f t="shared" si="2"/>
        <v>0</v>
      </c>
      <c r="F32" s="275"/>
      <c r="G32" s="276"/>
      <c r="H32" s="50"/>
      <c r="I32" s="51"/>
      <c r="J32" s="35">
        <f t="shared" si="3"/>
        <v>0</v>
      </c>
      <c r="K32" s="56"/>
      <c r="L32" s="52"/>
      <c r="M32" s="52"/>
      <c r="N32" s="57">
        <f>SUM(N4:N31)</f>
        <v>13714900.574999999</v>
      </c>
      <c r="O32" s="156"/>
      <c r="P32" s="59"/>
      <c r="Q32" s="39"/>
      <c r="R32" s="40"/>
      <c r="S32" s="67"/>
      <c r="T32" s="67"/>
      <c r="U32" s="43"/>
      <c r="V32" s="44"/>
      <c r="W32" s="43"/>
      <c r="X32" s="362"/>
    </row>
    <row r="33" spans="1:24" ht="18" thickTop="1" x14ac:dyDescent="0.3">
      <c r="A33" s="281"/>
      <c r="B33" s="283"/>
      <c r="C33" s="274"/>
      <c r="D33" s="47"/>
      <c r="E33" s="269">
        <f t="shared" si="2"/>
        <v>0</v>
      </c>
      <c r="F33" s="275"/>
      <c r="G33" s="276"/>
      <c r="H33" s="50"/>
      <c r="I33" s="51"/>
      <c r="J33" s="35">
        <f t="shared" si="3"/>
        <v>0</v>
      </c>
      <c r="K33" s="56"/>
      <c r="L33" s="52"/>
      <c r="M33" s="52"/>
      <c r="N33" s="57">
        <f t="shared" si="1"/>
        <v>0</v>
      </c>
      <c r="O33" s="156"/>
      <c r="P33" s="59"/>
      <c r="Q33" s="39"/>
      <c r="R33" s="40"/>
      <c r="S33" s="67"/>
      <c r="T33" s="67"/>
      <c r="U33" s="43"/>
      <c r="V33" s="44"/>
      <c r="W33" s="43"/>
      <c r="X33" s="362"/>
    </row>
    <row r="34" spans="1:24" ht="17.25" x14ac:dyDescent="0.3">
      <c r="A34" s="60"/>
      <c r="B34" s="61"/>
      <c r="C34" s="69"/>
      <c r="D34" s="47"/>
      <c r="E34" s="47"/>
      <c r="F34" s="51"/>
      <c r="G34" s="49"/>
      <c r="H34" s="50"/>
      <c r="I34" s="51"/>
      <c r="J34" s="35">
        <f t="shared" si="3"/>
        <v>0</v>
      </c>
      <c r="K34" s="56"/>
      <c r="L34" s="52"/>
      <c r="M34" s="52"/>
      <c r="N34" s="57">
        <f t="shared" si="1"/>
        <v>0</v>
      </c>
      <c r="O34" s="156"/>
      <c r="P34" s="59"/>
      <c r="Q34" s="39"/>
      <c r="R34" s="40"/>
      <c r="S34" s="67"/>
      <c r="T34" s="67"/>
      <c r="U34" s="43"/>
      <c r="V34" s="44"/>
    </row>
    <row r="35" spans="1:24" ht="17.25" x14ac:dyDescent="0.3">
      <c r="A35" s="60"/>
      <c r="B35" s="61"/>
      <c r="C35" s="69"/>
      <c r="D35" s="69"/>
      <c r="E35" s="47"/>
      <c r="F35" s="51"/>
      <c r="G35" s="49"/>
      <c r="H35" s="50"/>
      <c r="I35" s="51"/>
      <c r="J35" s="35">
        <f t="shared" si="3"/>
        <v>0</v>
      </c>
      <c r="K35" s="56"/>
      <c r="L35" s="52"/>
      <c r="M35" s="52"/>
      <c r="N35" s="57">
        <f t="shared" si="1"/>
        <v>0</v>
      </c>
      <c r="O35" s="156"/>
      <c r="P35" s="59"/>
      <c r="Q35" s="39"/>
      <c r="R35" s="40"/>
      <c r="S35" s="67"/>
      <c r="T35" s="67"/>
      <c r="U35" s="43"/>
      <c r="V35" s="44"/>
    </row>
    <row r="36" spans="1:24" ht="17.25" x14ac:dyDescent="0.3">
      <c r="A36" s="60"/>
      <c r="B36" s="61"/>
      <c r="C36" s="69"/>
      <c r="D36" s="69"/>
      <c r="E36" s="47"/>
      <c r="F36" s="51"/>
      <c r="G36" s="49"/>
      <c r="H36" s="50"/>
      <c r="I36" s="51"/>
      <c r="J36" s="35">
        <f t="shared" si="3"/>
        <v>0</v>
      </c>
      <c r="K36" s="56"/>
      <c r="L36" s="52"/>
      <c r="M36" s="52"/>
      <c r="N36" s="57">
        <f t="shared" si="1"/>
        <v>0</v>
      </c>
      <c r="O36" s="156"/>
      <c r="P36" s="59"/>
      <c r="Q36" s="39"/>
      <c r="R36" s="40"/>
      <c r="S36" s="67"/>
      <c r="T36" s="67"/>
      <c r="U36" s="43"/>
      <c r="V36" s="44"/>
    </row>
    <row r="37" spans="1:24" ht="18" thickBot="1" x14ac:dyDescent="0.35">
      <c r="A37" s="70"/>
      <c r="B37" s="71"/>
      <c r="C37" s="319"/>
      <c r="D37" s="72"/>
      <c r="E37" s="73"/>
      <c r="F37" s="74"/>
      <c r="G37" s="75"/>
      <c r="H37" s="76"/>
      <c r="I37" s="74"/>
      <c r="J37" s="77">
        <f t="shared" si="3"/>
        <v>0</v>
      </c>
      <c r="K37" s="78"/>
      <c r="L37" s="79"/>
      <c r="M37" s="79"/>
      <c r="N37" s="80">
        <f t="shared" si="1"/>
        <v>0</v>
      </c>
      <c r="O37" s="332"/>
      <c r="P37" s="333"/>
      <c r="Q37" s="81"/>
      <c r="R37" s="82"/>
      <c r="S37" s="83"/>
      <c r="T37" s="83"/>
      <c r="U37" s="84"/>
      <c r="V37" s="85"/>
    </row>
    <row r="38" spans="1:24" s="327" customFormat="1" ht="27.75" customHeight="1" x14ac:dyDescent="0.3">
      <c r="A38" s="694" t="s">
        <v>138</v>
      </c>
      <c r="B38" s="328" t="s">
        <v>56</v>
      </c>
      <c r="C38" s="692" t="s">
        <v>184</v>
      </c>
      <c r="D38" s="329"/>
      <c r="E38" s="47"/>
      <c r="F38" s="320">
        <v>1321.6</v>
      </c>
      <c r="G38" s="321">
        <v>44228</v>
      </c>
      <c r="H38" s="696">
        <v>245</v>
      </c>
      <c r="I38" s="275">
        <v>1321.6</v>
      </c>
      <c r="J38" s="35">
        <f t="shared" si="3"/>
        <v>0</v>
      </c>
      <c r="K38" s="322">
        <v>74.5</v>
      </c>
      <c r="L38" s="323"/>
      <c r="M38" s="323"/>
      <c r="N38" s="331">
        <f t="shared" si="1"/>
        <v>98459.199999999997</v>
      </c>
      <c r="O38" s="653" t="s">
        <v>35</v>
      </c>
      <c r="P38" s="655">
        <v>44251</v>
      </c>
      <c r="Q38" s="94"/>
      <c r="R38" s="324"/>
      <c r="S38" s="67"/>
      <c r="T38" s="67"/>
      <c r="U38" s="325"/>
      <c r="V38" s="326"/>
      <c r="W38"/>
      <c r="X38"/>
    </row>
    <row r="39" spans="1:24" ht="24.75" customHeight="1" thickBot="1" x14ac:dyDescent="0.35">
      <c r="A39" s="695"/>
      <c r="B39" s="328" t="s">
        <v>139</v>
      </c>
      <c r="C39" s="693"/>
      <c r="D39" s="330"/>
      <c r="E39" s="47"/>
      <c r="F39" s="51">
        <v>69.599999999999994</v>
      </c>
      <c r="G39" s="87">
        <v>44228</v>
      </c>
      <c r="H39" s="697"/>
      <c r="I39" s="48">
        <v>69.599999999999994</v>
      </c>
      <c r="J39" s="35">
        <f t="shared" si="3"/>
        <v>0</v>
      </c>
      <c r="K39" s="36">
        <v>71</v>
      </c>
      <c r="L39" s="52"/>
      <c r="M39" s="52"/>
      <c r="N39" s="331">
        <f t="shared" si="1"/>
        <v>4941.5999999999995</v>
      </c>
      <c r="O39" s="654"/>
      <c r="P39" s="656"/>
      <c r="Q39" s="94"/>
      <c r="R39" s="40"/>
      <c r="S39" s="67"/>
      <c r="T39" s="67"/>
      <c r="U39" s="43"/>
      <c r="V39" s="44"/>
    </row>
    <row r="40" spans="1:24" ht="24.75" customHeight="1" thickBot="1" x14ac:dyDescent="0.35">
      <c r="A40" s="410" t="s">
        <v>138</v>
      </c>
      <c r="B40" s="328" t="s">
        <v>56</v>
      </c>
      <c r="C40" s="445" t="s">
        <v>185</v>
      </c>
      <c r="D40" s="330"/>
      <c r="E40" s="47"/>
      <c r="F40" s="51">
        <v>342.6</v>
      </c>
      <c r="G40" s="87">
        <v>44228</v>
      </c>
      <c r="H40" s="411">
        <v>246</v>
      </c>
      <c r="I40" s="48">
        <v>342.6</v>
      </c>
      <c r="J40" s="35">
        <f t="shared" si="3"/>
        <v>0</v>
      </c>
      <c r="K40" s="36">
        <v>74.5</v>
      </c>
      <c r="L40" s="52"/>
      <c r="M40" s="52"/>
      <c r="N40" s="331">
        <f t="shared" si="1"/>
        <v>25523.7</v>
      </c>
      <c r="O40" s="447" t="s">
        <v>35</v>
      </c>
      <c r="P40" s="446">
        <v>44260</v>
      </c>
      <c r="Q40" s="94"/>
      <c r="R40" s="40"/>
      <c r="S40" s="67"/>
      <c r="T40" s="67"/>
      <c r="U40" s="43"/>
      <c r="V40" s="44"/>
    </row>
    <row r="41" spans="1:24" ht="18" thickBot="1" x14ac:dyDescent="0.35">
      <c r="A41" s="342" t="s">
        <v>138</v>
      </c>
      <c r="B41" s="328" t="s">
        <v>58</v>
      </c>
      <c r="C41" s="445" t="s">
        <v>183</v>
      </c>
      <c r="D41" s="330"/>
      <c r="E41" s="47"/>
      <c r="F41" s="51">
        <v>184</v>
      </c>
      <c r="G41" s="87">
        <v>44229</v>
      </c>
      <c r="H41" s="339">
        <v>292</v>
      </c>
      <c r="I41" s="48">
        <v>184</v>
      </c>
      <c r="J41" s="35">
        <f t="shared" si="3"/>
        <v>0</v>
      </c>
      <c r="K41" s="36">
        <v>80</v>
      </c>
      <c r="L41" s="52"/>
      <c r="M41" s="52"/>
      <c r="N41" s="331">
        <f t="shared" si="1"/>
        <v>14720</v>
      </c>
      <c r="O41" s="447" t="s">
        <v>35</v>
      </c>
      <c r="P41" s="446">
        <v>44260</v>
      </c>
      <c r="Q41" s="94"/>
      <c r="R41" s="40"/>
      <c r="S41" s="67"/>
      <c r="T41" s="67"/>
      <c r="U41" s="43"/>
      <c r="V41" s="44"/>
    </row>
    <row r="42" spans="1:24" ht="47.25" x14ac:dyDescent="0.3">
      <c r="A42" s="451" t="s">
        <v>138</v>
      </c>
      <c r="B42" s="86" t="s">
        <v>56</v>
      </c>
      <c r="C42" s="409" t="s">
        <v>173</v>
      </c>
      <c r="D42" s="69"/>
      <c r="E42" s="47"/>
      <c r="F42" s="51">
        <v>1446</v>
      </c>
      <c r="G42" s="87">
        <v>44235</v>
      </c>
      <c r="H42" s="90">
        <v>260</v>
      </c>
      <c r="I42" s="48">
        <v>1446</v>
      </c>
      <c r="J42" s="35">
        <f t="shared" si="3"/>
        <v>0</v>
      </c>
      <c r="K42" s="36">
        <v>74.5</v>
      </c>
      <c r="L42" s="52"/>
      <c r="M42" s="52"/>
      <c r="N42" s="38">
        <f t="shared" si="1"/>
        <v>107727</v>
      </c>
      <c r="O42" s="455" t="s">
        <v>35</v>
      </c>
      <c r="P42" s="425">
        <v>44256</v>
      </c>
      <c r="Q42" s="39"/>
      <c r="R42" s="40"/>
      <c r="S42" s="67"/>
      <c r="T42" s="67"/>
      <c r="U42" s="43"/>
      <c r="V42" s="44"/>
    </row>
    <row r="43" spans="1:24" ht="18" thickBot="1" x14ac:dyDescent="0.35">
      <c r="A43" s="452" t="s">
        <v>138</v>
      </c>
      <c r="B43" s="86" t="s">
        <v>56</v>
      </c>
      <c r="C43" s="454" t="s">
        <v>219</v>
      </c>
      <c r="D43" s="69"/>
      <c r="E43" s="47"/>
      <c r="F43" s="51">
        <v>324.60000000000002</v>
      </c>
      <c r="G43" s="458">
        <v>44237</v>
      </c>
      <c r="H43" s="90">
        <v>262</v>
      </c>
      <c r="I43" s="48">
        <v>324.60000000000002</v>
      </c>
      <c r="J43" s="35">
        <f t="shared" si="3"/>
        <v>0</v>
      </c>
      <c r="K43" s="36">
        <v>74.5</v>
      </c>
      <c r="L43" s="52"/>
      <c r="M43" s="52"/>
      <c r="N43" s="38">
        <f t="shared" si="1"/>
        <v>24182.7</v>
      </c>
      <c r="O43" s="559"/>
      <c r="P43" s="560"/>
      <c r="Q43" s="94"/>
      <c r="R43" s="40"/>
      <c r="S43" s="67"/>
      <c r="T43" s="67"/>
      <c r="U43" s="43"/>
      <c r="V43" s="44"/>
    </row>
    <row r="44" spans="1:24" ht="24" customHeight="1" x14ac:dyDescent="0.3">
      <c r="A44" s="686" t="s">
        <v>138</v>
      </c>
      <c r="B44" s="86" t="s">
        <v>56</v>
      </c>
      <c r="C44" s="682" t="s">
        <v>217</v>
      </c>
      <c r="D44" s="69"/>
      <c r="E44" s="47"/>
      <c r="F44" s="51">
        <v>961.2</v>
      </c>
      <c r="G44" s="688">
        <v>44242</v>
      </c>
      <c r="H44" s="684">
        <v>291</v>
      </c>
      <c r="I44" s="48">
        <v>961.2</v>
      </c>
      <c r="J44" s="35">
        <f t="shared" si="3"/>
        <v>0</v>
      </c>
      <c r="K44" s="36">
        <v>74.5</v>
      </c>
      <c r="L44" s="52"/>
      <c r="M44" s="52"/>
      <c r="N44" s="38">
        <f t="shared" si="1"/>
        <v>71609.400000000009</v>
      </c>
      <c r="O44" s="690" t="s">
        <v>35</v>
      </c>
      <c r="P44" s="680">
        <v>44277</v>
      </c>
      <c r="Q44" s="94"/>
      <c r="R44" s="40"/>
      <c r="S44" s="67"/>
      <c r="T44" s="67"/>
      <c r="U44" s="43"/>
      <c r="V44" s="44"/>
    </row>
    <row r="45" spans="1:24" ht="18" customHeight="1" thickBot="1" x14ac:dyDescent="0.35">
      <c r="A45" s="687"/>
      <c r="B45" s="292" t="s">
        <v>58</v>
      </c>
      <c r="C45" s="683"/>
      <c r="D45" s="293"/>
      <c r="E45" s="93"/>
      <c r="F45" s="51">
        <v>199.4</v>
      </c>
      <c r="G45" s="689"/>
      <c r="H45" s="685"/>
      <c r="I45" s="48">
        <v>199.4</v>
      </c>
      <c r="J45" s="35">
        <f t="shared" si="3"/>
        <v>0</v>
      </c>
      <c r="K45" s="36">
        <v>80</v>
      </c>
      <c r="L45" s="52"/>
      <c r="M45" s="52"/>
      <c r="N45" s="38">
        <f t="shared" si="1"/>
        <v>15952</v>
      </c>
      <c r="O45" s="691"/>
      <c r="P45" s="681"/>
      <c r="Q45" s="94"/>
      <c r="R45" s="40"/>
      <c r="S45" s="41"/>
      <c r="T45" s="42"/>
      <c r="U45" s="43"/>
      <c r="V45" s="44"/>
    </row>
    <row r="46" spans="1:24" ht="18" customHeight="1" thickBot="1" x14ac:dyDescent="0.35">
      <c r="A46" s="452" t="s">
        <v>138</v>
      </c>
      <c r="B46" s="292" t="s">
        <v>56</v>
      </c>
      <c r="C46" s="454" t="s">
        <v>218</v>
      </c>
      <c r="D46" s="293"/>
      <c r="E46" s="93"/>
      <c r="F46" s="51">
        <v>328.4</v>
      </c>
      <c r="G46" s="453">
        <v>44242</v>
      </c>
      <c r="H46" s="290">
        <v>289</v>
      </c>
      <c r="I46" s="48">
        <v>328.4</v>
      </c>
      <c r="J46" s="35">
        <f t="shared" si="3"/>
        <v>0</v>
      </c>
      <c r="K46" s="36">
        <v>74.5</v>
      </c>
      <c r="L46" s="52"/>
      <c r="M46" s="52"/>
      <c r="N46" s="38">
        <f t="shared" si="1"/>
        <v>24465.8</v>
      </c>
      <c r="O46" s="456" t="s">
        <v>35</v>
      </c>
      <c r="P46" s="457">
        <v>44277</v>
      </c>
      <c r="Q46" s="94"/>
      <c r="R46" s="40"/>
      <c r="S46" s="41"/>
      <c r="T46" s="42"/>
      <c r="U46" s="43"/>
      <c r="V46" s="44"/>
    </row>
    <row r="47" spans="1:24" ht="18.600000000000001" customHeight="1" thickBot="1" x14ac:dyDescent="0.35">
      <c r="A47" s="346" t="s">
        <v>138</v>
      </c>
      <c r="B47" s="292" t="s">
        <v>56</v>
      </c>
      <c r="C47" s="348" t="s">
        <v>174</v>
      </c>
      <c r="D47" s="293"/>
      <c r="E47" s="93"/>
      <c r="F47" s="51">
        <v>347.4</v>
      </c>
      <c r="G47" s="87">
        <v>44249</v>
      </c>
      <c r="H47" s="407">
        <v>279</v>
      </c>
      <c r="I47" s="48">
        <v>347.4</v>
      </c>
      <c r="J47" s="35">
        <f t="shared" si="3"/>
        <v>0</v>
      </c>
      <c r="K47" s="36">
        <v>74.5</v>
      </c>
      <c r="L47" s="52"/>
      <c r="M47" s="52"/>
      <c r="N47" s="38">
        <f t="shared" si="1"/>
        <v>25881.3</v>
      </c>
      <c r="O47" s="456" t="s">
        <v>35</v>
      </c>
      <c r="P47" s="457">
        <v>44256</v>
      </c>
      <c r="Q47" s="94"/>
      <c r="R47" s="40"/>
      <c r="S47" s="41"/>
      <c r="T47" s="42"/>
      <c r="U47" s="43"/>
      <c r="V47" s="44"/>
    </row>
    <row r="48" spans="1:24" ht="47.25" x14ac:dyDescent="0.3">
      <c r="A48" s="99" t="s">
        <v>138</v>
      </c>
      <c r="B48" s="86" t="s">
        <v>56</v>
      </c>
      <c r="C48" s="340" t="s">
        <v>225</v>
      </c>
      <c r="D48" s="91"/>
      <c r="E48" s="93"/>
      <c r="F48" s="51">
        <v>1637.8</v>
      </c>
      <c r="G48" s="49">
        <v>44249</v>
      </c>
      <c r="H48" s="295">
        <v>280</v>
      </c>
      <c r="I48" s="51">
        <v>1637.8</v>
      </c>
      <c r="J48" s="35">
        <f t="shared" si="3"/>
        <v>0</v>
      </c>
      <c r="K48" s="36">
        <v>74.5</v>
      </c>
      <c r="L48" s="52"/>
      <c r="M48" s="52"/>
      <c r="N48" s="38">
        <f t="shared" si="1"/>
        <v>122016.09999999999</v>
      </c>
      <c r="O48" s="448" t="s">
        <v>35</v>
      </c>
      <c r="P48" s="449">
        <v>44279</v>
      </c>
      <c r="Q48" s="94"/>
      <c r="R48" s="40"/>
      <c r="S48" s="41"/>
      <c r="T48" s="42"/>
      <c r="U48" s="43"/>
      <c r="V48" s="44"/>
    </row>
    <row r="49" spans="1:22" ht="27" customHeight="1" x14ac:dyDescent="0.3">
      <c r="A49" s="53" t="s">
        <v>138</v>
      </c>
      <c r="B49" s="86" t="s">
        <v>56</v>
      </c>
      <c r="C49" s="478" t="s">
        <v>279</v>
      </c>
      <c r="D49" s="91"/>
      <c r="E49" s="93"/>
      <c r="F49" s="51">
        <v>707.9</v>
      </c>
      <c r="G49" s="49">
        <v>44251</v>
      </c>
      <c r="H49" s="341">
        <v>313</v>
      </c>
      <c r="I49" s="51">
        <v>707.9</v>
      </c>
      <c r="J49" s="35">
        <f t="shared" si="3"/>
        <v>0</v>
      </c>
      <c r="K49" s="36">
        <v>74.5</v>
      </c>
      <c r="L49" s="52"/>
      <c r="M49" s="52"/>
      <c r="N49" s="38">
        <f t="shared" si="1"/>
        <v>52738.549999999996</v>
      </c>
      <c r="O49" s="356" t="s">
        <v>280</v>
      </c>
      <c r="P49" s="357">
        <v>44294</v>
      </c>
      <c r="Q49" s="94"/>
      <c r="R49" s="40"/>
      <c r="S49" s="41"/>
      <c r="T49" s="42"/>
      <c r="U49" s="43"/>
      <c r="V49" s="44"/>
    </row>
    <row r="50" spans="1:22" ht="18.75" customHeight="1" x14ac:dyDescent="0.3">
      <c r="A50" s="390"/>
      <c r="B50" s="86"/>
      <c r="C50" s="629"/>
      <c r="D50" s="91"/>
      <c r="E50" s="93"/>
      <c r="F50" s="51"/>
      <c r="G50" s="49"/>
      <c r="H50" s="404"/>
      <c r="I50" s="51"/>
      <c r="J50" s="35">
        <f t="shared" si="3"/>
        <v>0</v>
      </c>
      <c r="K50" s="36"/>
      <c r="L50" s="52"/>
      <c r="M50" s="52"/>
      <c r="N50" s="38">
        <f t="shared" si="1"/>
        <v>0</v>
      </c>
      <c r="O50" s="632"/>
      <c r="P50" s="634"/>
      <c r="Q50" s="94"/>
      <c r="R50" s="40"/>
      <c r="S50" s="41"/>
      <c r="T50" s="42"/>
      <c r="U50" s="43"/>
      <c r="V50" s="44"/>
    </row>
    <row r="51" spans="1:22" ht="18.75" customHeight="1" x14ac:dyDescent="0.3">
      <c r="A51" s="391"/>
      <c r="B51" s="86"/>
      <c r="C51" s="673"/>
      <c r="D51" s="91"/>
      <c r="E51" s="93"/>
      <c r="F51" s="51"/>
      <c r="G51" s="49"/>
      <c r="H51" s="393"/>
      <c r="I51" s="51"/>
      <c r="J51" s="35">
        <f t="shared" si="3"/>
        <v>0</v>
      </c>
      <c r="K51" s="36"/>
      <c r="L51" s="52"/>
      <c r="M51" s="52"/>
      <c r="N51" s="38">
        <f t="shared" si="1"/>
        <v>0</v>
      </c>
      <c r="O51" s="678"/>
      <c r="P51" s="679"/>
      <c r="Q51" s="94"/>
      <c r="R51" s="40"/>
      <c r="S51" s="41"/>
      <c r="T51" s="42"/>
      <c r="U51" s="43"/>
      <c r="V51" s="44"/>
    </row>
    <row r="52" spans="1:22" ht="18.75" x14ac:dyDescent="0.3">
      <c r="A52" s="53"/>
      <c r="B52" s="86"/>
      <c r="C52" s="91"/>
      <c r="D52" s="91"/>
      <c r="E52" s="93"/>
      <c r="F52" s="51"/>
      <c r="G52" s="49"/>
      <c r="H52" s="341"/>
      <c r="I52" s="51"/>
      <c r="J52" s="35">
        <f t="shared" si="3"/>
        <v>0</v>
      </c>
      <c r="K52" s="36"/>
      <c r="L52" s="52"/>
      <c r="M52" s="52"/>
      <c r="N52" s="38">
        <f t="shared" si="1"/>
        <v>0</v>
      </c>
      <c r="O52" s="156"/>
      <c r="P52" s="59"/>
      <c r="Q52" s="94"/>
      <c r="R52" s="40"/>
      <c r="S52" s="41"/>
      <c r="T52" s="42"/>
      <c r="U52" s="43"/>
      <c r="V52" s="44"/>
    </row>
    <row r="53" spans="1:22" ht="17.25" customHeight="1" x14ac:dyDescent="0.3">
      <c r="A53" s="53"/>
      <c r="B53" s="86"/>
      <c r="C53" s="95"/>
      <c r="D53" s="96"/>
      <c r="E53" s="97"/>
      <c r="F53" s="51"/>
      <c r="G53" s="49"/>
      <c r="H53" s="98"/>
      <c r="I53" s="51"/>
      <c r="J53" s="35">
        <f t="shared" si="3"/>
        <v>0</v>
      </c>
      <c r="K53" s="56"/>
      <c r="L53" s="52"/>
      <c r="M53" s="52"/>
      <c r="N53" s="38">
        <f t="shared" si="1"/>
        <v>0</v>
      </c>
      <c r="O53" s="156"/>
      <c r="P53" s="59"/>
      <c r="Q53" s="94"/>
      <c r="R53" s="40"/>
      <c r="S53" s="41"/>
      <c r="T53" s="42"/>
      <c r="U53" s="43"/>
      <c r="V53" s="44"/>
    </row>
    <row r="54" spans="1:22" ht="17.25" customHeight="1" x14ac:dyDescent="0.3">
      <c r="A54" s="99"/>
      <c r="B54" s="61"/>
      <c r="C54" s="100"/>
      <c r="D54" s="96"/>
      <c r="E54" s="97"/>
      <c r="F54" s="51"/>
      <c r="G54" s="49"/>
      <c r="H54" s="101"/>
      <c r="I54" s="51"/>
      <c r="J54" s="35">
        <f t="shared" si="3"/>
        <v>0</v>
      </c>
      <c r="K54" s="56"/>
      <c r="L54" s="52"/>
      <c r="M54" s="52"/>
      <c r="N54" s="38">
        <f t="shared" si="1"/>
        <v>0</v>
      </c>
      <c r="O54" s="156"/>
      <c r="P54" s="59"/>
      <c r="Q54" s="94"/>
      <c r="R54" s="40"/>
      <c r="S54" s="41"/>
      <c r="T54" s="42"/>
      <c r="U54" s="43"/>
      <c r="V54" s="44"/>
    </row>
    <row r="55" spans="1:22" ht="17.25" x14ac:dyDescent="0.3">
      <c r="A55" s="60" t="s">
        <v>52</v>
      </c>
      <c r="B55" s="61" t="s">
        <v>53</v>
      </c>
      <c r="C55" s="96"/>
      <c r="D55" s="96"/>
      <c r="E55" s="97"/>
      <c r="F55" s="51">
        <v>3600</v>
      </c>
      <c r="G55" s="49">
        <v>44230</v>
      </c>
      <c r="H55" s="50">
        <v>1231</v>
      </c>
      <c r="I55" s="51">
        <v>3600</v>
      </c>
      <c r="J55" s="35">
        <f t="shared" si="3"/>
        <v>0</v>
      </c>
      <c r="K55" s="56">
        <v>21</v>
      </c>
      <c r="L55" s="52"/>
      <c r="M55" s="52"/>
      <c r="N55" s="57">
        <f t="shared" si="1"/>
        <v>75600</v>
      </c>
      <c r="O55" s="343" t="s">
        <v>35</v>
      </c>
      <c r="P55" s="344">
        <v>44239</v>
      </c>
      <c r="Q55" s="39"/>
      <c r="R55" s="40"/>
      <c r="S55" s="41"/>
      <c r="T55" s="42"/>
      <c r="U55" s="43"/>
      <c r="V55" s="44"/>
    </row>
    <row r="56" spans="1:22" ht="17.25" x14ac:dyDescent="0.3">
      <c r="A56" s="60" t="s">
        <v>32</v>
      </c>
      <c r="B56" s="61" t="s">
        <v>33</v>
      </c>
      <c r="C56" s="96"/>
      <c r="D56" s="96"/>
      <c r="E56" s="97"/>
      <c r="F56" s="51">
        <v>1209</v>
      </c>
      <c r="G56" s="49">
        <v>44232</v>
      </c>
      <c r="H56" s="50" t="s">
        <v>111</v>
      </c>
      <c r="I56" s="51">
        <v>1209</v>
      </c>
      <c r="J56" s="35">
        <f t="shared" si="0"/>
        <v>0</v>
      </c>
      <c r="K56" s="56">
        <v>50</v>
      </c>
      <c r="L56" s="52"/>
      <c r="M56" s="52"/>
      <c r="N56" s="57">
        <f t="shared" si="1"/>
        <v>60450</v>
      </c>
      <c r="O56" s="156" t="s">
        <v>35</v>
      </c>
      <c r="P56" s="59">
        <v>44235</v>
      </c>
      <c r="Q56" s="39"/>
      <c r="R56" s="40"/>
      <c r="S56" s="41"/>
      <c r="T56" s="42"/>
      <c r="U56" s="43"/>
      <c r="V56" s="44"/>
    </row>
    <row r="57" spans="1:22" ht="17.25" x14ac:dyDescent="0.3">
      <c r="A57" s="45" t="s">
        <v>52</v>
      </c>
      <c r="B57" s="61" t="s">
        <v>53</v>
      </c>
      <c r="C57" s="96"/>
      <c r="D57" s="96"/>
      <c r="E57" s="97"/>
      <c r="F57" s="51">
        <v>1200</v>
      </c>
      <c r="G57" s="49">
        <v>44235</v>
      </c>
      <c r="H57" s="50">
        <v>1236</v>
      </c>
      <c r="I57" s="51">
        <v>1200</v>
      </c>
      <c r="J57" s="35">
        <f t="shared" si="0"/>
        <v>0</v>
      </c>
      <c r="K57" s="56">
        <v>21</v>
      </c>
      <c r="L57" s="52"/>
      <c r="M57" s="52"/>
      <c r="N57" s="57">
        <f t="shared" si="1"/>
        <v>25200</v>
      </c>
      <c r="O57" s="156" t="s">
        <v>35</v>
      </c>
      <c r="P57" s="59">
        <v>44250</v>
      </c>
      <c r="Q57" s="39"/>
      <c r="R57" s="40"/>
      <c r="S57" s="41"/>
      <c r="T57" s="42"/>
      <c r="U57" s="43"/>
      <c r="V57" s="44"/>
    </row>
    <row r="58" spans="1:22" ht="17.25" x14ac:dyDescent="0.3">
      <c r="A58" s="45" t="s">
        <v>165</v>
      </c>
      <c r="B58" s="71" t="s">
        <v>166</v>
      </c>
      <c r="C58" s="96" t="s">
        <v>175</v>
      </c>
      <c r="D58" s="96"/>
      <c r="E58" s="97"/>
      <c r="F58" s="51">
        <v>9016.5</v>
      </c>
      <c r="G58" s="49">
        <v>44246</v>
      </c>
      <c r="H58" s="50">
        <v>14465</v>
      </c>
      <c r="I58" s="51">
        <v>9016.5</v>
      </c>
      <c r="J58" s="35">
        <f t="shared" si="0"/>
        <v>0</v>
      </c>
      <c r="K58" s="56">
        <v>41</v>
      </c>
      <c r="L58" s="52"/>
      <c r="M58" s="52"/>
      <c r="N58" s="57">
        <f t="shared" si="1"/>
        <v>369676.5</v>
      </c>
      <c r="O58" s="360" t="s">
        <v>35</v>
      </c>
      <c r="P58" s="357">
        <v>44257</v>
      </c>
      <c r="Q58" s="39"/>
      <c r="R58" s="40"/>
      <c r="S58" s="41"/>
      <c r="T58" s="42"/>
      <c r="U58" s="43"/>
      <c r="V58" s="44"/>
    </row>
    <row r="59" spans="1:22" ht="17.25" x14ac:dyDescent="0.3">
      <c r="A59" s="45" t="s">
        <v>32</v>
      </c>
      <c r="B59" s="61" t="s">
        <v>33</v>
      </c>
      <c r="C59" s="96"/>
      <c r="D59" s="96"/>
      <c r="E59" s="97"/>
      <c r="F59" s="51">
        <v>1261</v>
      </c>
      <c r="G59" s="49">
        <v>44249</v>
      </c>
      <c r="H59" s="50" t="s">
        <v>136</v>
      </c>
      <c r="I59" s="51">
        <v>1261</v>
      </c>
      <c r="J59" s="35">
        <f t="shared" si="0"/>
        <v>0</v>
      </c>
      <c r="K59" s="56">
        <v>50</v>
      </c>
      <c r="L59" s="52"/>
      <c r="M59" s="52"/>
      <c r="N59" s="57">
        <f t="shared" si="1"/>
        <v>63050</v>
      </c>
      <c r="O59" s="156" t="s">
        <v>35</v>
      </c>
      <c r="P59" s="59">
        <v>44250</v>
      </c>
      <c r="Q59" s="39"/>
      <c r="R59" s="40"/>
      <c r="S59" s="41"/>
      <c r="T59" s="42"/>
      <c r="U59" s="43"/>
      <c r="V59" s="44"/>
    </row>
    <row r="60" spans="1:22" ht="17.25" x14ac:dyDescent="0.3">
      <c r="A60" s="45" t="s">
        <v>165</v>
      </c>
      <c r="B60" s="71" t="s">
        <v>166</v>
      </c>
      <c r="C60" s="96" t="s">
        <v>176</v>
      </c>
      <c r="D60" s="96"/>
      <c r="E60" s="97"/>
      <c r="F60" s="51">
        <v>9242</v>
      </c>
      <c r="G60" s="49">
        <v>44249</v>
      </c>
      <c r="H60" s="50">
        <v>14496</v>
      </c>
      <c r="I60" s="51">
        <v>9242</v>
      </c>
      <c r="J60" s="35">
        <f t="shared" si="0"/>
        <v>0</v>
      </c>
      <c r="K60" s="56">
        <v>41</v>
      </c>
      <c r="L60" s="52"/>
      <c r="M60" s="52"/>
      <c r="N60" s="57">
        <f t="shared" si="1"/>
        <v>378922</v>
      </c>
      <c r="O60" s="360" t="s">
        <v>35</v>
      </c>
      <c r="P60" s="357">
        <v>44260</v>
      </c>
      <c r="Q60" s="39"/>
      <c r="R60" s="40"/>
      <c r="S60" s="41"/>
      <c r="T60" s="42"/>
      <c r="U60" s="43"/>
      <c r="V60" s="44"/>
    </row>
    <row r="61" spans="1:22" ht="17.25" x14ac:dyDescent="0.25">
      <c r="A61" s="102" t="s">
        <v>237</v>
      </c>
      <c r="B61" s="58" t="s">
        <v>181</v>
      </c>
      <c r="C61" s="91" t="s">
        <v>238</v>
      </c>
      <c r="D61" s="91"/>
      <c r="E61" s="93"/>
      <c r="F61" s="51">
        <v>149.6</v>
      </c>
      <c r="G61" s="49">
        <v>44253</v>
      </c>
      <c r="H61" s="50">
        <v>32043</v>
      </c>
      <c r="I61" s="51">
        <v>149.6</v>
      </c>
      <c r="J61" s="35">
        <f t="shared" si="0"/>
        <v>0</v>
      </c>
      <c r="K61" s="56">
        <v>50</v>
      </c>
      <c r="L61" s="52"/>
      <c r="M61" s="52"/>
      <c r="N61" s="57">
        <f t="shared" si="1"/>
        <v>7480</v>
      </c>
      <c r="O61" s="156" t="s">
        <v>206</v>
      </c>
      <c r="P61" s="59">
        <v>44284</v>
      </c>
      <c r="Q61" s="39"/>
      <c r="R61" s="40"/>
      <c r="S61" s="41"/>
      <c r="T61" s="42"/>
      <c r="U61" s="43"/>
      <c r="V61" s="44"/>
    </row>
    <row r="62" spans="1:22" ht="17.25" x14ac:dyDescent="0.25">
      <c r="A62" s="102"/>
      <c r="B62" s="58"/>
      <c r="C62" s="96"/>
      <c r="D62" s="96"/>
      <c r="E62" s="97"/>
      <c r="F62" s="51"/>
      <c r="G62" s="49"/>
      <c r="H62" s="50"/>
      <c r="I62" s="51"/>
      <c r="J62" s="35">
        <f t="shared" si="0"/>
        <v>0</v>
      </c>
      <c r="K62" s="56"/>
      <c r="L62" s="52"/>
      <c r="M62" s="52"/>
      <c r="N62" s="57">
        <f t="shared" si="1"/>
        <v>0</v>
      </c>
      <c r="O62" s="156"/>
      <c r="P62" s="59"/>
      <c r="Q62" s="39"/>
      <c r="R62" s="40"/>
      <c r="S62" s="41"/>
      <c r="T62" s="42"/>
      <c r="U62" s="43"/>
      <c r="V62" s="44"/>
    </row>
    <row r="63" spans="1:22" ht="17.25" x14ac:dyDescent="0.25">
      <c r="A63" s="102"/>
      <c r="B63" s="58"/>
      <c r="C63" s="96"/>
      <c r="D63" s="96"/>
      <c r="E63" s="97"/>
      <c r="F63" s="51"/>
      <c r="G63" s="49"/>
      <c r="H63" s="50"/>
      <c r="I63" s="51"/>
      <c r="J63" s="35">
        <f t="shared" si="0"/>
        <v>0</v>
      </c>
      <c r="K63" s="56"/>
      <c r="L63" s="52"/>
      <c r="M63" s="52"/>
      <c r="N63" s="57">
        <f t="shared" si="1"/>
        <v>0</v>
      </c>
      <c r="O63" s="156"/>
      <c r="P63" s="59"/>
      <c r="Q63" s="39"/>
      <c r="R63" s="40"/>
      <c r="S63" s="41"/>
      <c r="T63" s="42"/>
      <c r="U63" s="43"/>
      <c r="V63" s="44"/>
    </row>
    <row r="64" spans="1:22" x14ac:dyDescent="0.25">
      <c r="A64" s="206"/>
      <c r="B64" s="207"/>
      <c r="H64" s="212"/>
      <c r="I64" s="210">
        <v>0</v>
      </c>
      <c r="J64" s="210">
        <f t="shared" ref="J64:J66" si="4">I64-F64</f>
        <v>0</v>
      </c>
      <c r="K64" s="213"/>
      <c r="L64" s="213"/>
      <c r="M64" s="213"/>
      <c r="N64" s="199">
        <f t="shared" ref="N64:N70" si="5">K64*I64</f>
        <v>0</v>
      </c>
      <c r="O64" s="303"/>
      <c r="P64" s="316"/>
      <c r="Q64" s="163"/>
      <c r="R64" s="200"/>
      <c r="S64" s="201"/>
      <c r="T64" s="202"/>
      <c r="U64" s="43"/>
      <c r="V64" s="44"/>
    </row>
    <row r="65" spans="1:24" x14ac:dyDescent="0.25">
      <c r="A65" s="206"/>
      <c r="B65" s="207"/>
      <c r="I65" s="210">
        <v>0</v>
      </c>
      <c r="J65" s="210">
        <f t="shared" si="4"/>
        <v>0</v>
      </c>
      <c r="K65" s="213"/>
      <c r="L65" s="213"/>
      <c r="M65" s="213"/>
      <c r="N65" s="199">
        <f t="shared" si="5"/>
        <v>0</v>
      </c>
      <c r="O65" s="303"/>
      <c r="P65" s="316"/>
      <c r="Q65" s="163"/>
      <c r="R65" s="200"/>
      <c r="S65" s="201"/>
      <c r="T65" s="202"/>
      <c r="U65" s="43"/>
      <c r="V65" s="44"/>
    </row>
    <row r="66" spans="1:24" ht="16.5" thickBot="1" x14ac:dyDescent="0.3">
      <c r="A66" s="206"/>
      <c r="B66" s="207"/>
      <c r="I66" s="215">
        <v>0</v>
      </c>
      <c r="J66" s="210">
        <f t="shared" si="4"/>
        <v>0</v>
      </c>
      <c r="K66" s="213"/>
      <c r="L66" s="213"/>
      <c r="M66" s="213"/>
      <c r="N66" s="199">
        <f t="shared" si="5"/>
        <v>0</v>
      </c>
      <c r="O66" s="303"/>
      <c r="P66" s="316"/>
      <c r="Q66" s="163"/>
      <c r="R66" s="200"/>
      <c r="S66" s="201"/>
      <c r="T66" s="202"/>
      <c r="U66" s="43"/>
      <c r="V66" s="44"/>
    </row>
    <row r="67" spans="1:24" ht="19.5" thickTop="1" x14ac:dyDescent="0.3">
      <c r="A67" s="206"/>
      <c r="B67" s="207"/>
      <c r="F67" s="625" t="s">
        <v>19</v>
      </c>
      <c r="G67" s="625"/>
      <c r="H67" s="626"/>
      <c r="I67" s="216">
        <f>SUM(I4:I66)</f>
        <v>496746.44999999995</v>
      </c>
      <c r="J67" s="217"/>
      <c r="K67" s="213"/>
      <c r="L67" s="218"/>
      <c r="M67" s="213"/>
      <c r="N67" s="199">
        <f t="shared" si="5"/>
        <v>0</v>
      </c>
      <c r="O67" s="303"/>
      <c r="P67" s="316"/>
      <c r="Q67" s="163"/>
      <c r="R67" s="200"/>
      <c r="S67" s="219"/>
      <c r="T67" s="166"/>
      <c r="U67" s="167"/>
      <c r="V67" s="44"/>
    </row>
    <row r="68" spans="1:24" ht="19.5" thickBot="1" x14ac:dyDescent="0.3">
      <c r="A68" s="220"/>
      <c r="B68" s="207"/>
      <c r="I68" s="221"/>
      <c r="J68" s="217"/>
      <c r="K68" s="213"/>
      <c r="L68" s="218"/>
      <c r="M68" s="213"/>
      <c r="N68" s="199">
        <f t="shared" si="5"/>
        <v>0</v>
      </c>
      <c r="O68" s="304"/>
      <c r="Q68" s="10"/>
      <c r="R68" s="222"/>
      <c r="S68" s="223"/>
      <c r="T68" s="224"/>
      <c r="V68" s="15"/>
    </row>
    <row r="69" spans="1:24" ht="16.5" thickTop="1" x14ac:dyDescent="0.25">
      <c r="A69" s="206"/>
      <c r="B69" s="207"/>
      <c r="J69" s="210"/>
      <c r="K69" s="213"/>
      <c r="L69" s="213"/>
      <c r="M69" s="213"/>
      <c r="N69" s="199">
        <f t="shared" si="5"/>
        <v>0</v>
      </c>
      <c r="O69" s="304"/>
      <c r="Q69" s="10"/>
      <c r="R69" s="222"/>
      <c r="S69" s="223"/>
      <c r="T69" s="224"/>
      <c r="V69" s="15"/>
    </row>
    <row r="70" spans="1:24" ht="16.5" thickBot="1" x14ac:dyDescent="0.3">
      <c r="A70" s="206"/>
      <c r="B70" s="207"/>
      <c r="J70" s="210"/>
      <c r="K70" s="226"/>
      <c r="N70" s="199">
        <f t="shared" si="5"/>
        <v>0</v>
      </c>
      <c r="O70" s="305"/>
      <c r="Q70" s="10"/>
      <c r="R70" s="222"/>
      <c r="S70" s="223"/>
      <c r="T70" s="227"/>
      <c r="V70" s="15"/>
    </row>
    <row r="71" spans="1:24" ht="17.25" thickTop="1" thickBot="1" x14ac:dyDescent="0.3">
      <c r="A71" s="206"/>
      <c r="H71" s="228"/>
      <c r="I71" s="229" t="s">
        <v>20</v>
      </c>
      <c r="J71" s="230"/>
      <c r="K71" s="230"/>
      <c r="L71" s="231">
        <f>SUM(L64:L70)</f>
        <v>0</v>
      </c>
      <c r="M71" s="232"/>
      <c r="N71" s="233">
        <f>SUM(N4:N70)</f>
        <v>28998397</v>
      </c>
      <c r="O71" s="306"/>
      <c r="Q71" s="234">
        <f>SUM(Q4:Q70)</f>
        <v>355832.0199999999</v>
      </c>
      <c r="R71" s="234">
        <f t="shared" ref="R71:X71" si="6">SUM(R4:R70)</f>
        <v>1062475.3</v>
      </c>
      <c r="S71" s="234">
        <f t="shared" si="6"/>
        <v>0</v>
      </c>
      <c r="T71" s="234">
        <f t="shared" si="6"/>
        <v>0</v>
      </c>
      <c r="U71" s="234">
        <f t="shared" si="6"/>
        <v>0</v>
      </c>
      <c r="V71" s="234">
        <f t="shared" si="6"/>
        <v>94656</v>
      </c>
      <c r="W71" s="234">
        <f t="shared" si="6"/>
        <v>0</v>
      </c>
      <c r="X71" s="234">
        <f t="shared" si="6"/>
        <v>67320</v>
      </c>
    </row>
    <row r="72" spans="1:24" x14ac:dyDescent="0.25">
      <c r="A72" s="206"/>
      <c r="H72" s="228"/>
      <c r="I72" s="239"/>
      <c r="J72" s="240"/>
      <c r="K72" s="241"/>
      <c r="L72" s="241"/>
      <c r="M72" s="241"/>
      <c r="N72" s="199"/>
      <c r="O72" s="306"/>
      <c r="R72" s="222"/>
      <c r="S72" s="243"/>
      <c r="U72" s="245"/>
      <c r="V72"/>
    </row>
    <row r="73" spans="1:24" ht="16.5" thickBot="1" x14ac:dyDescent="0.3">
      <c r="A73" s="206"/>
      <c r="H73" s="228"/>
      <c r="I73" s="239"/>
      <c r="J73" s="240"/>
      <c r="K73" s="241"/>
      <c r="L73" s="241"/>
      <c r="M73" s="241"/>
      <c r="N73" s="199"/>
      <c r="O73" s="306"/>
      <c r="R73" s="222"/>
      <c r="S73" s="243"/>
      <c r="U73" s="245"/>
      <c r="V73"/>
    </row>
    <row r="74" spans="1:24" ht="19.5" thickTop="1" x14ac:dyDescent="0.25">
      <c r="A74" s="206"/>
      <c r="I74" s="246" t="s">
        <v>21</v>
      </c>
      <c r="J74" s="247"/>
      <c r="K74" s="247"/>
      <c r="L74" s="248"/>
      <c r="M74" s="248"/>
      <c r="N74" s="249">
        <f>V71+S71+Q71+N71+L71</f>
        <v>29448885.02</v>
      </c>
      <c r="O74" s="307"/>
      <c r="R74" s="222"/>
      <c r="S74" s="243"/>
      <c r="U74" s="245"/>
      <c r="V74"/>
    </row>
    <row r="75" spans="1:24" ht="19.5" thickBot="1" x14ac:dyDescent="0.3">
      <c r="A75" s="250"/>
      <c r="I75" s="251"/>
      <c r="J75" s="252"/>
      <c r="K75" s="252"/>
      <c r="L75" s="253"/>
      <c r="M75" s="253"/>
      <c r="N75" s="254"/>
      <c r="O75" s="308"/>
      <c r="R75" s="222"/>
      <c r="S75" s="243"/>
      <c r="U75" s="245"/>
      <c r="V75"/>
    </row>
    <row r="76" spans="1:24" ht="16.5" thickTop="1" x14ac:dyDescent="0.25">
      <c r="A76" s="250"/>
      <c r="I76" s="239"/>
      <c r="J76" s="240"/>
      <c r="K76" s="241"/>
      <c r="L76" s="241"/>
      <c r="M76" s="241"/>
      <c r="N76" s="199"/>
      <c r="O76" s="306"/>
      <c r="R76" s="222"/>
      <c r="S76" s="243"/>
      <c r="U76" s="245"/>
      <c r="V76"/>
    </row>
    <row r="77" spans="1:24" x14ac:dyDescent="0.25">
      <c r="A77" s="206"/>
      <c r="I77" s="239"/>
      <c r="J77" s="240"/>
      <c r="K77" s="241"/>
      <c r="L77" s="241"/>
      <c r="M77" s="241"/>
      <c r="N77" s="199"/>
      <c r="O77" s="306"/>
      <c r="R77" s="222"/>
      <c r="S77" s="243"/>
      <c r="U77" s="245"/>
      <c r="V77"/>
    </row>
    <row r="78" spans="1:24" x14ac:dyDescent="0.25">
      <c r="A78" s="206"/>
      <c r="I78" s="239"/>
      <c r="J78" s="255"/>
      <c r="K78" s="241"/>
      <c r="L78" s="241"/>
      <c r="M78" s="241"/>
      <c r="N78" s="199"/>
      <c r="O78" s="309"/>
      <c r="R78" s="222"/>
      <c r="S78" s="243"/>
      <c r="U78" s="245"/>
      <c r="V78"/>
    </row>
    <row r="79" spans="1:24" x14ac:dyDescent="0.25">
      <c r="A79" s="250"/>
      <c r="N79" s="199"/>
      <c r="O79" s="310"/>
      <c r="R79" s="222"/>
      <c r="S79" s="243"/>
      <c r="U79" s="245"/>
      <c r="V79"/>
    </row>
    <row r="80" spans="1:24" x14ac:dyDescent="0.25">
      <c r="A80" s="250"/>
      <c r="O80" s="310"/>
      <c r="S80" s="243"/>
      <c r="U80" s="245"/>
      <c r="V80"/>
    </row>
    <row r="81" spans="1:22" x14ac:dyDescent="0.25">
      <c r="A81" s="206"/>
      <c r="B81" s="207"/>
      <c r="N81" s="199"/>
      <c r="O81" s="306"/>
      <c r="S81" s="243"/>
      <c r="U81" s="245"/>
      <c r="V81"/>
    </row>
    <row r="82" spans="1:22" x14ac:dyDescent="0.25">
      <c r="A82" s="250"/>
      <c r="B82" s="207"/>
      <c r="N82" s="199"/>
      <c r="O82" s="306"/>
      <c r="S82" s="243"/>
      <c r="U82" s="245"/>
      <c r="V82"/>
    </row>
    <row r="83" spans="1:22" x14ac:dyDescent="0.25">
      <c r="A83" s="206"/>
      <c r="B83" s="207"/>
      <c r="I83" s="239"/>
      <c r="J83" s="240"/>
      <c r="K83" s="241"/>
      <c r="L83" s="241"/>
      <c r="M83" s="241"/>
      <c r="N83" s="199"/>
      <c r="O83" s="306"/>
      <c r="S83" s="243"/>
      <c r="U83" s="245"/>
      <c r="V83"/>
    </row>
    <row r="84" spans="1:22" x14ac:dyDescent="0.25">
      <c r="A84" s="250"/>
      <c r="B84" s="207"/>
      <c r="I84" s="239"/>
      <c r="J84" s="240"/>
      <c r="K84" s="241"/>
      <c r="L84" s="241"/>
      <c r="M84" s="241"/>
      <c r="N84" s="199"/>
      <c r="O84" s="306"/>
      <c r="S84" s="243"/>
      <c r="U84" s="245"/>
      <c r="V84"/>
    </row>
    <row r="85" spans="1:22" x14ac:dyDescent="0.25">
      <c r="A85" s="206"/>
      <c r="B85" s="207"/>
      <c r="I85" s="258"/>
      <c r="J85" s="237"/>
      <c r="K85" s="237"/>
      <c r="N85" s="199"/>
      <c r="O85" s="306"/>
      <c r="S85" s="243"/>
      <c r="U85" s="245"/>
      <c r="V85"/>
    </row>
    <row r="86" spans="1:22" x14ac:dyDescent="0.25">
      <c r="A86" s="250"/>
      <c r="S86" s="243"/>
      <c r="U86" s="245"/>
      <c r="V86"/>
    </row>
    <row r="87" spans="1:22" x14ac:dyDescent="0.25">
      <c r="A87" s="206"/>
      <c r="S87" s="243"/>
      <c r="U87" s="245"/>
      <c r="V87"/>
    </row>
    <row r="88" spans="1:22" x14ac:dyDescent="0.25">
      <c r="A88" s="206"/>
      <c r="B88" s="259"/>
      <c r="C88" s="259"/>
      <c r="D88" s="259"/>
      <c r="E88" s="260"/>
      <c r="F88" s="261"/>
      <c r="G88"/>
      <c r="H88" s="262"/>
      <c r="I88" s="263"/>
      <c r="J88"/>
      <c r="K88"/>
      <c r="L88"/>
      <c r="M88"/>
      <c r="P88" s="318"/>
      <c r="Q88" s="243"/>
      <c r="S88" s="243"/>
      <c r="U88" s="245"/>
      <c r="V88"/>
    </row>
    <row r="89" spans="1:22" x14ac:dyDescent="0.25">
      <c r="A89" s="250"/>
      <c r="B89" s="259"/>
      <c r="C89" s="259"/>
      <c r="D89" s="259"/>
      <c r="E89" s="260"/>
      <c r="F89" s="261"/>
      <c r="G89"/>
      <c r="H89" s="262"/>
      <c r="I89" s="263"/>
      <c r="J89"/>
      <c r="K89"/>
      <c r="L89"/>
      <c r="M89"/>
      <c r="P89" s="318"/>
      <c r="Q89" s="243"/>
      <c r="S89" s="243"/>
      <c r="U89" s="245"/>
      <c r="V89"/>
    </row>
    <row r="90" spans="1:22" x14ac:dyDescent="0.25">
      <c r="A90" s="250"/>
      <c r="B90" s="259"/>
      <c r="C90" s="259"/>
      <c r="D90" s="259"/>
      <c r="E90" s="260"/>
      <c r="F90" s="261"/>
      <c r="G90"/>
      <c r="H90" s="262"/>
      <c r="I90" s="263"/>
      <c r="J90"/>
      <c r="K90"/>
      <c r="L90"/>
      <c r="M90"/>
      <c r="P90" s="318"/>
      <c r="Q90" s="243"/>
      <c r="S90" s="243"/>
      <c r="U90" s="245"/>
      <c r="V90"/>
    </row>
    <row r="91" spans="1:22" x14ac:dyDescent="0.25">
      <c r="A91" s="250"/>
      <c r="B91" s="259"/>
      <c r="C91" s="259"/>
      <c r="D91" s="259"/>
      <c r="E91" s="260"/>
      <c r="F91" s="261"/>
      <c r="G91"/>
      <c r="H91" s="262"/>
      <c r="I91" s="263"/>
      <c r="J91"/>
      <c r="K91"/>
      <c r="L91"/>
      <c r="M91"/>
      <c r="P91" s="318"/>
      <c r="Q91" s="243"/>
      <c r="S91" s="243"/>
      <c r="U91" s="245"/>
      <c r="V91"/>
    </row>
    <row r="92" spans="1:22" x14ac:dyDescent="0.25">
      <c r="A92" s="264"/>
      <c r="B92" s="259"/>
      <c r="C92" s="259"/>
      <c r="D92" s="259"/>
      <c r="E92" s="260"/>
      <c r="F92" s="261"/>
      <c r="G92"/>
      <c r="H92" s="262"/>
      <c r="I92" s="263"/>
      <c r="J92"/>
      <c r="K92"/>
      <c r="L92"/>
      <c r="M92"/>
      <c r="P92" s="318"/>
      <c r="Q92" s="243"/>
      <c r="S92" s="243"/>
      <c r="U92" s="245"/>
      <c r="V92"/>
    </row>
    <row r="93" spans="1:22" x14ac:dyDescent="0.25">
      <c r="A93" s="220"/>
      <c r="B93" s="259"/>
      <c r="C93" s="259"/>
      <c r="D93" s="259"/>
      <c r="E93" s="260"/>
      <c r="F93" s="261"/>
      <c r="G93"/>
      <c r="H93" s="262"/>
      <c r="I93" s="263"/>
      <c r="J93"/>
      <c r="K93"/>
      <c r="L93"/>
      <c r="M93"/>
      <c r="P93" s="318"/>
      <c r="Q93" s="243"/>
      <c r="S93" s="243"/>
      <c r="U93" s="245"/>
      <c r="V93"/>
    </row>
    <row r="94" spans="1:22" x14ac:dyDescent="0.25">
      <c r="A94" s="206"/>
      <c r="B94" s="259"/>
      <c r="C94" s="259"/>
      <c r="D94" s="259"/>
      <c r="E94" s="260"/>
      <c r="F94" s="261"/>
      <c r="G94"/>
      <c r="H94" s="262"/>
      <c r="I94" s="263"/>
      <c r="J94"/>
      <c r="K94"/>
      <c r="L94"/>
      <c r="M94"/>
      <c r="P94" s="318"/>
      <c r="Q94" s="243"/>
      <c r="S94" s="243"/>
      <c r="U94" s="245"/>
      <c r="V94"/>
    </row>
    <row r="95" spans="1:22" x14ac:dyDescent="0.25">
      <c r="A95" s="206"/>
      <c r="B95" s="259"/>
      <c r="C95" s="259"/>
      <c r="D95" s="259"/>
      <c r="E95" s="260"/>
      <c r="F95" s="261"/>
      <c r="G95"/>
      <c r="H95" s="262"/>
      <c r="I95" s="263"/>
      <c r="J95"/>
      <c r="K95"/>
      <c r="L95"/>
      <c r="M95"/>
      <c r="P95" s="318"/>
      <c r="Q95" s="243"/>
      <c r="S95" s="243"/>
      <c r="U95" s="245"/>
      <c r="V95"/>
    </row>
    <row r="96" spans="1:22" x14ac:dyDescent="0.25">
      <c r="A96" s="206"/>
      <c r="B96" s="259"/>
      <c r="C96" s="259"/>
      <c r="D96" s="259"/>
      <c r="E96" s="260"/>
      <c r="F96" s="261"/>
      <c r="G96"/>
      <c r="H96" s="262"/>
      <c r="I96" s="263"/>
      <c r="J96"/>
      <c r="K96"/>
      <c r="L96"/>
      <c r="M96"/>
      <c r="P96" s="318"/>
      <c r="Q96" s="243"/>
      <c r="S96" s="243"/>
      <c r="U96" s="245"/>
      <c r="V96"/>
    </row>
    <row r="97" spans="1:22" x14ac:dyDescent="0.25">
      <c r="A97" s="206"/>
      <c r="B97" s="259"/>
      <c r="C97" s="259"/>
      <c r="D97" s="259"/>
      <c r="E97" s="260"/>
      <c r="F97" s="261"/>
      <c r="G97"/>
      <c r="H97" s="262"/>
      <c r="I97" s="263"/>
      <c r="J97"/>
      <c r="K97"/>
      <c r="L97"/>
      <c r="M97"/>
      <c r="P97" s="318"/>
      <c r="Q97" s="243"/>
      <c r="S97" s="243"/>
      <c r="U97" s="245"/>
      <c r="V97"/>
    </row>
    <row r="98" spans="1:22" x14ac:dyDescent="0.25">
      <c r="A98" s="206"/>
      <c r="B98" s="259"/>
      <c r="C98" s="259"/>
      <c r="D98" s="259"/>
      <c r="E98" s="260"/>
      <c r="F98" s="261"/>
      <c r="G98"/>
      <c r="H98" s="262"/>
      <c r="I98" s="263"/>
      <c r="J98"/>
      <c r="K98"/>
      <c r="L98"/>
      <c r="M98"/>
      <c r="P98" s="318"/>
      <c r="Q98" s="243"/>
      <c r="S98" s="243"/>
      <c r="U98" s="245"/>
      <c r="V98"/>
    </row>
    <row r="99" spans="1:22" x14ac:dyDescent="0.25">
      <c r="A99" s="206"/>
      <c r="B99" s="259"/>
      <c r="C99" s="259"/>
      <c r="D99" s="259"/>
      <c r="E99" s="260"/>
      <c r="F99" s="261"/>
      <c r="G99"/>
      <c r="H99" s="262"/>
      <c r="I99" s="263"/>
      <c r="J99"/>
      <c r="K99"/>
      <c r="L99"/>
      <c r="M99"/>
      <c r="P99" s="318"/>
      <c r="Q99" s="243"/>
      <c r="S99" s="243"/>
      <c r="U99" s="245"/>
      <c r="V99"/>
    </row>
    <row r="100" spans="1:22" x14ac:dyDescent="0.25">
      <c r="A100" s="206"/>
      <c r="B100" s="259"/>
      <c r="C100" s="259"/>
      <c r="D100" s="259"/>
      <c r="E100" s="260"/>
      <c r="F100" s="261"/>
      <c r="G100"/>
      <c r="H100" s="262"/>
      <c r="I100" s="263"/>
      <c r="J100"/>
      <c r="K100"/>
      <c r="L100"/>
      <c r="M100"/>
      <c r="P100" s="318"/>
      <c r="Q100" s="243"/>
      <c r="S100" s="243"/>
      <c r="U100" s="245"/>
      <c r="V100"/>
    </row>
  </sheetData>
  <mergeCells count="17">
    <mergeCell ref="A44:A45"/>
    <mergeCell ref="G44:G45"/>
    <mergeCell ref="O44:O45"/>
    <mergeCell ref="W1:X1"/>
    <mergeCell ref="C38:C39"/>
    <mergeCell ref="A1:J2"/>
    <mergeCell ref="O38:O39"/>
    <mergeCell ref="P38:P39"/>
    <mergeCell ref="A38:A39"/>
    <mergeCell ref="H38:H39"/>
    <mergeCell ref="F67:H67"/>
    <mergeCell ref="C50:C51"/>
    <mergeCell ref="O50:O51"/>
    <mergeCell ref="P50:P51"/>
    <mergeCell ref="P44:P45"/>
    <mergeCell ref="C44:C45"/>
    <mergeCell ref="H44:H4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EBBFBC-2931-481C-9740-7A25C8410867}">
  <sheetPr>
    <tabColor theme="7" tint="-0.499984740745262"/>
  </sheetPr>
  <dimension ref="A1:X255"/>
  <sheetViews>
    <sheetView workbookViewId="0">
      <pane xSplit="7" ySplit="2" topLeftCell="U3" activePane="bottomRight" state="frozen"/>
      <selection pane="topRight" activeCell="H1" sqref="H1"/>
      <selection pane="bottomLeft" activeCell="A3" sqref="A3"/>
      <selection pane="bottomRight" activeCell="V8" sqref="V8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customWidth="1"/>
    <col min="4" max="4" width="11" style="208" customWidth="1"/>
    <col min="5" max="5" width="22.140625" style="209" customWidth="1"/>
    <col min="6" max="6" width="14.140625" style="534" customWidth="1"/>
    <col min="7" max="7" width="14.140625" style="535" bestFit="1" customWidth="1"/>
    <col min="8" max="8" width="13.28515625" style="537" customWidth="1"/>
    <col min="9" max="9" width="16.28515625" style="534" customWidth="1"/>
    <col min="10" max="10" width="11.42578125" style="256"/>
    <col min="11" max="11" width="12.42578125" style="9" bestFit="1" customWidth="1"/>
    <col min="12" max="13" width="8.1406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638" t="s">
        <v>160</v>
      </c>
      <c r="B1" s="638"/>
      <c r="C1" s="638"/>
      <c r="D1" s="638"/>
      <c r="E1" s="638"/>
      <c r="F1" s="638"/>
      <c r="G1" s="638"/>
      <c r="H1" s="638"/>
      <c r="I1" s="638"/>
      <c r="J1" s="638"/>
      <c r="K1" s="1"/>
      <c r="L1" s="1"/>
      <c r="M1" s="1"/>
      <c r="N1" s="1"/>
      <c r="O1" s="2">
        <v>1</v>
      </c>
      <c r="Q1" s="3" t="s">
        <v>0</v>
      </c>
      <c r="R1" s="4" t="s">
        <v>1</v>
      </c>
      <c r="S1" s="5"/>
      <c r="T1" s="6"/>
      <c r="U1" s="7" t="s">
        <v>2</v>
      </c>
      <c r="V1" s="8" t="s">
        <v>3</v>
      </c>
      <c r="W1" s="636" t="s">
        <v>99</v>
      </c>
      <c r="X1" s="637"/>
    </row>
    <row r="2" spans="1:24" thickBot="1" x14ac:dyDescent="0.3">
      <c r="A2" s="638"/>
      <c r="B2" s="638"/>
      <c r="C2" s="638"/>
      <c r="D2" s="638"/>
      <c r="E2" s="638"/>
      <c r="F2" s="638"/>
      <c r="G2" s="638"/>
      <c r="H2" s="638"/>
      <c r="I2" s="638"/>
      <c r="J2" s="638"/>
      <c r="Q2" s="10"/>
      <c r="R2" s="11"/>
      <c r="S2" s="12"/>
      <c r="T2" s="13"/>
      <c r="U2" s="14"/>
      <c r="V2" s="15"/>
      <c r="W2" s="386"/>
      <c r="X2" s="387"/>
    </row>
    <row r="3" spans="1:24" ht="49.5" thickTop="1" thickBot="1" x14ac:dyDescent="0.35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523" t="s">
        <v>12</v>
      </c>
      <c r="J3" s="24" t="s">
        <v>13</v>
      </c>
      <c r="K3" s="25" t="s">
        <v>23</v>
      </c>
      <c r="L3" s="26" t="s">
        <v>14</v>
      </c>
      <c r="M3" s="26"/>
      <c r="N3" s="17" t="s">
        <v>15</v>
      </c>
      <c r="O3" s="27" t="s">
        <v>16</v>
      </c>
      <c r="P3" s="28" t="s">
        <v>10</v>
      </c>
      <c r="Q3" s="10"/>
      <c r="R3" s="29"/>
      <c r="S3" s="30" t="s">
        <v>15</v>
      </c>
      <c r="T3" s="31" t="s">
        <v>17</v>
      </c>
      <c r="U3" s="14"/>
      <c r="V3" s="15"/>
      <c r="W3" s="388" t="s">
        <v>106</v>
      </c>
      <c r="X3" s="389" t="s">
        <v>15</v>
      </c>
    </row>
    <row r="4" spans="1:24" ht="18" thickTop="1" x14ac:dyDescent="0.3">
      <c r="A4" s="266" t="s">
        <v>150</v>
      </c>
      <c r="B4" s="267" t="s">
        <v>30</v>
      </c>
      <c r="C4" s="268" t="s">
        <v>247</v>
      </c>
      <c r="D4" s="32">
        <v>42.5</v>
      </c>
      <c r="E4" s="269">
        <f>D4*F4</f>
        <v>1005550</v>
      </c>
      <c r="F4" s="524">
        <v>23660</v>
      </c>
      <c r="G4" s="271">
        <v>44257</v>
      </c>
      <c r="H4" s="33" t="s">
        <v>239</v>
      </c>
      <c r="I4" s="525">
        <v>23790</v>
      </c>
      <c r="J4" s="35">
        <f t="shared" ref="J4:J113" si="0">I4-F4</f>
        <v>130</v>
      </c>
      <c r="K4" s="36">
        <v>29.9</v>
      </c>
      <c r="L4" s="37"/>
      <c r="M4" s="37"/>
      <c r="N4" s="38">
        <f t="shared" ref="N4:N117" si="1">K4*I4</f>
        <v>711321</v>
      </c>
      <c r="O4" s="156" t="s">
        <v>206</v>
      </c>
      <c r="P4" s="59">
        <v>44284</v>
      </c>
      <c r="Q4" s="39">
        <v>18379.04</v>
      </c>
      <c r="R4" s="40">
        <v>44284</v>
      </c>
      <c r="S4" s="41"/>
      <c r="T4" s="42"/>
      <c r="U4" s="43" t="s">
        <v>319</v>
      </c>
      <c r="V4" s="44">
        <v>5568</v>
      </c>
      <c r="W4" s="379" t="s">
        <v>246</v>
      </c>
      <c r="X4" s="380">
        <v>3960</v>
      </c>
    </row>
    <row r="5" spans="1:24" ht="17.25" x14ac:dyDescent="0.3">
      <c r="A5" s="272" t="s">
        <v>161</v>
      </c>
      <c r="B5" s="273" t="s">
        <v>28</v>
      </c>
      <c r="C5" s="274" t="s">
        <v>247</v>
      </c>
      <c r="D5" s="47">
        <v>0</v>
      </c>
      <c r="E5" s="464">
        <f>D5*F5</f>
        <v>0</v>
      </c>
      <c r="F5" s="526">
        <v>0</v>
      </c>
      <c r="G5" s="276">
        <v>44257</v>
      </c>
      <c r="H5" s="50" t="s">
        <v>235</v>
      </c>
      <c r="I5" s="522">
        <v>5725</v>
      </c>
      <c r="J5" s="35">
        <f t="shared" si="0"/>
        <v>5725</v>
      </c>
      <c r="K5" s="36">
        <v>29.9</v>
      </c>
      <c r="L5" s="52"/>
      <c r="M5" s="52"/>
      <c r="N5" s="38">
        <f t="shared" si="1"/>
        <v>171177.5</v>
      </c>
      <c r="O5" s="156" t="s">
        <v>206</v>
      </c>
      <c r="P5" s="59">
        <v>44280</v>
      </c>
      <c r="Q5" s="39">
        <v>4582</v>
      </c>
      <c r="R5" s="40">
        <v>44280</v>
      </c>
      <c r="S5" s="41"/>
      <c r="T5" s="42"/>
      <c r="U5" s="43" t="s">
        <v>319</v>
      </c>
      <c r="V5" s="44">
        <v>0</v>
      </c>
      <c r="W5" s="379" t="s">
        <v>246</v>
      </c>
      <c r="X5" s="380">
        <v>0</v>
      </c>
    </row>
    <row r="6" spans="1:24" ht="17.25" x14ac:dyDescent="0.3">
      <c r="A6" s="272" t="s">
        <v>150</v>
      </c>
      <c r="B6" s="273" t="s">
        <v>30</v>
      </c>
      <c r="C6" s="274" t="s">
        <v>248</v>
      </c>
      <c r="D6" s="47">
        <v>42.5</v>
      </c>
      <c r="E6" s="464">
        <f t="shared" ref="E6:E46" si="2">D6*F6</f>
        <v>923525</v>
      </c>
      <c r="F6" s="526">
        <v>21730</v>
      </c>
      <c r="G6" s="276">
        <v>44259</v>
      </c>
      <c r="H6" s="50" t="s">
        <v>234</v>
      </c>
      <c r="I6" s="522">
        <v>21920</v>
      </c>
      <c r="J6" s="35">
        <f t="shared" si="0"/>
        <v>190</v>
      </c>
      <c r="K6" s="36">
        <v>30.5</v>
      </c>
      <c r="L6" s="52"/>
      <c r="M6" s="52"/>
      <c r="N6" s="38">
        <f t="shared" si="1"/>
        <v>668560</v>
      </c>
      <c r="O6" s="156" t="s">
        <v>224</v>
      </c>
      <c r="P6" s="59">
        <v>44284</v>
      </c>
      <c r="Q6" s="39">
        <v>18379.04</v>
      </c>
      <c r="R6" s="40">
        <v>44284</v>
      </c>
      <c r="S6" s="41"/>
      <c r="T6" s="42"/>
      <c r="U6" s="43" t="s">
        <v>319</v>
      </c>
      <c r="V6" s="44">
        <v>5568</v>
      </c>
      <c r="W6" s="43" t="s">
        <v>246</v>
      </c>
      <c r="X6" s="362">
        <v>3960</v>
      </c>
    </row>
    <row r="7" spans="1:24" ht="17.25" x14ac:dyDescent="0.3">
      <c r="A7" s="272" t="s">
        <v>162</v>
      </c>
      <c r="B7" s="273" t="s">
        <v>28</v>
      </c>
      <c r="C7" s="274" t="s">
        <v>248</v>
      </c>
      <c r="D7" s="47">
        <v>0</v>
      </c>
      <c r="E7" s="464">
        <f t="shared" si="2"/>
        <v>0</v>
      </c>
      <c r="F7" s="526">
        <v>0</v>
      </c>
      <c r="G7" s="276">
        <v>44259</v>
      </c>
      <c r="H7" s="50" t="s">
        <v>241</v>
      </c>
      <c r="I7" s="522">
        <v>5660</v>
      </c>
      <c r="J7" s="35">
        <f t="shared" si="0"/>
        <v>5660</v>
      </c>
      <c r="K7" s="36">
        <v>30.5</v>
      </c>
      <c r="L7" s="52"/>
      <c r="M7" s="52"/>
      <c r="N7" s="38">
        <f t="shared" si="1"/>
        <v>172630</v>
      </c>
      <c r="O7" s="156" t="s">
        <v>224</v>
      </c>
      <c r="P7" s="59">
        <v>44285</v>
      </c>
      <c r="Q7" s="39">
        <v>4582</v>
      </c>
      <c r="R7" s="40">
        <v>44285</v>
      </c>
      <c r="S7" s="41"/>
      <c r="T7" s="42"/>
      <c r="U7" s="43" t="s">
        <v>319</v>
      </c>
      <c r="V7" s="44">
        <v>0</v>
      </c>
      <c r="W7" s="43" t="s">
        <v>246</v>
      </c>
      <c r="X7" s="362">
        <v>0</v>
      </c>
    </row>
    <row r="8" spans="1:24" ht="17.25" x14ac:dyDescent="0.3">
      <c r="A8" s="272" t="s">
        <v>150</v>
      </c>
      <c r="B8" s="273" t="s">
        <v>30</v>
      </c>
      <c r="C8" s="274" t="s">
        <v>249</v>
      </c>
      <c r="D8" s="47">
        <v>42.5</v>
      </c>
      <c r="E8" s="464">
        <f t="shared" si="2"/>
        <v>899300</v>
      </c>
      <c r="F8" s="526">
        <v>21160</v>
      </c>
      <c r="G8" s="276">
        <v>44260</v>
      </c>
      <c r="H8" s="50" t="s">
        <v>242</v>
      </c>
      <c r="I8" s="522">
        <v>21200</v>
      </c>
      <c r="J8" s="35">
        <f t="shared" si="0"/>
        <v>40</v>
      </c>
      <c r="K8" s="36">
        <v>30.5</v>
      </c>
      <c r="L8" s="52"/>
      <c r="M8" s="52"/>
      <c r="N8" s="38">
        <f t="shared" si="1"/>
        <v>646600</v>
      </c>
      <c r="O8" s="156" t="s">
        <v>224</v>
      </c>
      <c r="P8" s="59">
        <v>44285</v>
      </c>
      <c r="Q8" s="39">
        <v>18379.04</v>
      </c>
      <c r="R8" s="40">
        <v>44285</v>
      </c>
      <c r="S8" s="41"/>
      <c r="T8" s="42"/>
      <c r="U8" s="43" t="s">
        <v>319</v>
      </c>
      <c r="V8" s="44">
        <v>5568</v>
      </c>
      <c r="W8" s="43" t="s">
        <v>246</v>
      </c>
      <c r="X8" s="362">
        <v>3960</v>
      </c>
    </row>
    <row r="9" spans="1:24" ht="17.25" x14ac:dyDescent="0.3">
      <c r="A9" s="277" t="s">
        <v>95</v>
      </c>
      <c r="B9" s="273" t="s">
        <v>124</v>
      </c>
      <c r="C9" s="274" t="s">
        <v>249</v>
      </c>
      <c r="D9" s="47">
        <v>0</v>
      </c>
      <c r="E9" s="464">
        <f t="shared" si="2"/>
        <v>0</v>
      </c>
      <c r="F9" s="526">
        <v>0</v>
      </c>
      <c r="G9" s="276">
        <v>44260</v>
      </c>
      <c r="H9" s="50" t="s">
        <v>240</v>
      </c>
      <c r="I9" s="522">
        <v>5535</v>
      </c>
      <c r="J9" s="35">
        <f t="shared" si="0"/>
        <v>5535</v>
      </c>
      <c r="K9" s="36">
        <v>30.5</v>
      </c>
      <c r="L9" s="52"/>
      <c r="M9" s="52"/>
      <c r="N9" s="38">
        <f t="shared" si="1"/>
        <v>168817.5</v>
      </c>
      <c r="O9" s="156" t="s">
        <v>224</v>
      </c>
      <c r="P9" s="59">
        <v>44285</v>
      </c>
      <c r="Q9" s="39">
        <v>4582</v>
      </c>
      <c r="R9" s="40">
        <v>44285</v>
      </c>
      <c r="S9" s="41"/>
      <c r="T9" s="42"/>
      <c r="U9" s="43" t="s">
        <v>319</v>
      </c>
      <c r="V9" s="44">
        <v>0</v>
      </c>
      <c r="W9" s="43" t="s">
        <v>246</v>
      </c>
      <c r="X9" s="362">
        <v>0</v>
      </c>
    </row>
    <row r="10" spans="1:24" ht="17.25" x14ac:dyDescent="0.3">
      <c r="A10" s="277" t="s">
        <v>150</v>
      </c>
      <c r="B10" s="273" t="s">
        <v>30</v>
      </c>
      <c r="C10" s="274" t="s">
        <v>250</v>
      </c>
      <c r="D10" s="54">
        <v>43.5</v>
      </c>
      <c r="E10" s="464">
        <f t="shared" si="2"/>
        <v>956565</v>
      </c>
      <c r="F10" s="526">
        <v>21990</v>
      </c>
      <c r="G10" s="276">
        <v>44262</v>
      </c>
      <c r="H10" s="50" t="s">
        <v>243</v>
      </c>
      <c r="I10" s="522">
        <v>22770</v>
      </c>
      <c r="J10" s="35">
        <f t="shared" si="0"/>
        <v>780</v>
      </c>
      <c r="K10" s="36">
        <v>30.5</v>
      </c>
      <c r="L10" s="52"/>
      <c r="M10" s="52"/>
      <c r="N10" s="38">
        <f t="shared" si="1"/>
        <v>694485</v>
      </c>
      <c r="O10" s="156" t="s">
        <v>224</v>
      </c>
      <c r="P10" s="59">
        <v>44286</v>
      </c>
      <c r="Q10" s="39">
        <v>18379.04</v>
      </c>
      <c r="R10" s="40">
        <v>44286</v>
      </c>
      <c r="S10" s="41"/>
      <c r="T10" s="42"/>
      <c r="U10" s="43" t="s">
        <v>319</v>
      </c>
      <c r="V10" s="44">
        <v>5568</v>
      </c>
      <c r="W10" s="43" t="s">
        <v>246</v>
      </c>
      <c r="X10" s="362">
        <v>3960</v>
      </c>
    </row>
    <row r="11" spans="1:24" ht="17.25" x14ac:dyDescent="0.3">
      <c r="A11" s="277" t="s">
        <v>37</v>
      </c>
      <c r="B11" s="273" t="s">
        <v>28</v>
      </c>
      <c r="C11" s="274" t="s">
        <v>250</v>
      </c>
      <c r="D11" s="47">
        <v>0</v>
      </c>
      <c r="E11" s="464">
        <f t="shared" si="2"/>
        <v>0</v>
      </c>
      <c r="F11" s="526">
        <v>0</v>
      </c>
      <c r="G11" s="276">
        <v>44262</v>
      </c>
      <c r="H11" s="55" t="s">
        <v>244</v>
      </c>
      <c r="I11" s="522">
        <v>5340</v>
      </c>
      <c r="J11" s="35">
        <f t="shared" si="0"/>
        <v>5340</v>
      </c>
      <c r="K11" s="36">
        <v>30.5</v>
      </c>
      <c r="L11" s="52"/>
      <c r="M11" s="52"/>
      <c r="N11" s="38">
        <f t="shared" si="1"/>
        <v>162870</v>
      </c>
      <c r="O11" s="156" t="s">
        <v>224</v>
      </c>
      <c r="P11" s="59">
        <v>44286</v>
      </c>
      <c r="Q11" s="39">
        <v>4582</v>
      </c>
      <c r="R11" s="40">
        <v>44286</v>
      </c>
      <c r="S11" s="41"/>
      <c r="T11" s="42"/>
      <c r="U11" s="43" t="s">
        <v>319</v>
      </c>
      <c r="V11" s="44">
        <v>0</v>
      </c>
      <c r="W11" s="43" t="s">
        <v>246</v>
      </c>
      <c r="X11" s="362">
        <v>0</v>
      </c>
    </row>
    <row r="12" spans="1:24" ht="17.25" x14ac:dyDescent="0.3">
      <c r="A12" s="277" t="s">
        <v>150</v>
      </c>
      <c r="B12" s="273" t="s">
        <v>30</v>
      </c>
      <c r="C12" s="274" t="s">
        <v>251</v>
      </c>
      <c r="D12" s="47">
        <v>43.5</v>
      </c>
      <c r="E12" s="464">
        <f t="shared" si="2"/>
        <v>1008765</v>
      </c>
      <c r="F12" s="526">
        <v>23190</v>
      </c>
      <c r="G12" s="276">
        <v>44264</v>
      </c>
      <c r="H12" s="55" t="s">
        <v>245</v>
      </c>
      <c r="I12" s="522">
        <v>23850</v>
      </c>
      <c r="J12" s="35">
        <f t="shared" si="0"/>
        <v>660</v>
      </c>
      <c r="K12" s="36">
        <v>30.5</v>
      </c>
      <c r="L12" s="52"/>
      <c r="M12" s="52"/>
      <c r="N12" s="38">
        <f t="shared" si="1"/>
        <v>727425</v>
      </c>
      <c r="O12" s="156" t="s">
        <v>224</v>
      </c>
      <c r="P12" s="59">
        <v>44286</v>
      </c>
      <c r="Q12" s="39">
        <v>18379.04</v>
      </c>
      <c r="R12" s="40">
        <v>44286</v>
      </c>
      <c r="S12" s="41"/>
      <c r="T12" s="42"/>
      <c r="U12" s="43" t="s">
        <v>319</v>
      </c>
      <c r="V12" s="44">
        <v>5568</v>
      </c>
      <c r="W12" s="43" t="s">
        <v>246</v>
      </c>
      <c r="X12" s="362">
        <v>3960</v>
      </c>
    </row>
    <row r="13" spans="1:24" ht="17.25" x14ac:dyDescent="0.3">
      <c r="A13" s="277" t="s">
        <v>161</v>
      </c>
      <c r="B13" s="273" t="s">
        <v>28</v>
      </c>
      <c r="C13" s="274" t="s">
        <v>251</v>
      </c>
      <c r="D13" s="47">
        <v>0</v>
      </c>
      <c r="E13" s="464">
        <f t="shared" si="2"/>
        <v>0</v>
      </c>
      <c r="F13" s="526">
        <v>0</v>
      </c>
      <c r="G13" s="276">
        <v>44264</v>
      </c>
      <c r="H13" s="355" t="s">
        <v>274</v>
      </c>
      <c r="I13" s="522">
        <v>5540</v>
      </c>
      <c r="J13" s="35">
        <f t="shared" si="0"/>
        <v>5540</v>
      </c>
      <c r="K13" s="36">
        <v>30.5</v>
      </c>
      <c r="L13" s="52"/>
      <c r="M13" s="52"/>
      <c r="N13" s="38">
        <f t="shared" si="1"/>
        <v>168970</v>
      </c>
      <c r="O13" s="356" t="s">
        <v>224</v>
      </c>
      <c r="P13" s="357">
        <v>44291</v>
      </c>
      <c r="Q13" s="358">
        <v>4582</v>
      </c>
      <c r="R13" s="359">
        <v>44291</v>
      </c>
      <c r="S13" s="41"/>
      <c r="T13" s="42"/>
      <c r="U13" s="43" t="s">
        <v>319</v>
      </c>
      <c r="V13" s="44">
        <v>0</v>
      </c>
      <c r="W13" s="43" t="s">
        <v>246</v>
      </c>
      <c r="X13" s="362">
        <v>0</v>
      </c>
    </row>
    <row r="14" spans="1:24" ht="17.25" x14ac:dyDescent="0.3">
      <c r="A14" s="277" t="s">
        <v>150</v>
      </c>
      <c r="B14" s="273" t="s">
        <v>30</v>
      </c>
      <c r="C14" s="274" t="s">
        <v>252</v>
      </c>
      <c r="D14" s="47">
        <v>45.5</v>
      </c>
      <c r="E14" s="464">
        <f t="shared" si="2"/>
        <v>977795</v>
      </c>
      <c r="F14" s="526">
        <v>21490</v>
      </c>
      <c r="G14" s="276">
        <v>44266</v>
      </c>
      <c r="H14" s="355" t="s">
        <v>278</v>
      </c>
      <c r="I14" s="522">
        <v>21870</v>
      </c>
      <c r="J14" s="35">
        <f t="shared" si="0"/>
        <v>380</v>
      </c>
      <c r="K14" s="36">
        <v>31.5</v>
      </c>
      <c r="L14" s="52"/>
      <c r="M14" s="52"/>
      <c r="N14" s="38">
        <f t="shared" si="1"/>
        <v>688905</v>
      </c>
      <c r="O14" s="356" t="s">
        <v>224</v>
      </c>
      <c r="P14" s="357">
        <v>44292</v>
      </c>
      <c r="Q14" s="358">
        <v>18379.04</v>
      </c>
      <c r="R14" s="359">
        <v>44292</v>
      </c>
      <c r="S14" s="41"/>
      <c r="T14" s="42"/>
      <c r="U14" s="43" t="s">
        <v>319</v>
      </c>
      <c r="V14" s="44">
        <v>5568</v>
      </c>
      <c r="W14" s="43" t="s">
        <v>246</v>
      </c>
      <c r="X14" s="362">
        <v>3960</v>
      </c>
    </row>
    <row r="15" spans="1:24" ht="17.25" x14ac:dyDescent="0.3">
      <c r="A15" s="277" t="s">
        <v>161</v>
      </c>
      <c r="B15" s="273" t="s">
        <v>124</v>
      </c>
      <c r="C15" s="274" t="s">
        <v>252</v>
      </c>
      <c r="D15" s="47">
        <v>0</v>
      </c>
      <c r="E15" s="464">
        <f t="shared" si="2"/>
        <v>0</v>
      </c>
      <c r="F15" s="526">
        <v>0</v>
      </c>
      <c r="G15" s="276">
        <v>44266</v>
      </c>
      <c r="H15" s="355" t="s">
        <v>276</v>
      </c>
      <c r="I15" s="522">
        <v>5470</v>
      </c>
      <c r="J15" s="35">
        <f t="shared" si="0"/>
        <v>5470</v>
      </c>
      <c r="K15" s="36">
        <v>31.5</v>
      </c>
      <c r="L15" s="52"/>
      <c r="M15" s="52"/>
      <c r="N15" s="38">
        <f t="shared" si="1"/>
        <v>172305</v>
      </c>
      <c r="O15" s="356" t="s">
        <v>277</v>
      </c>
      <c r="P15" s="357">
        <v>44292</v>
      </c>
      <c r="Q15" s="358">
        <v>4582</v>
      </c>
      <c r="R15" s="359">
        <v>44292</v>
      </c>
      <c r="S15" s="41"/>
      <c r="T15" s="42"/>
      <c r="U15" s="43" t="s">
        <v>319</v>
      </c>
      <c r="V15" s="44">
        <v>0</v>
      </c>
      <c r="W15" s="43" t="s">
        <v>246</v>
      </c>
      <c r="X15" s="362">
        <v>0</v>
      </c>
    </row>
    <row r="16" spans="1:24" ht="17.25" x14ac:dyDescent="0.3">
      <c r="A16" s="285" t="s">
        <v>125</v>
      </c>
      <c r="B16" s="273" t="s">
        <v>30</v>
      </c>
      <c r="C16" s="274" t="s">
        <v>253</v>
      </c>
      <c r="D16" s="47">
        <v>45.5</v>
      </c>
      <c r="E16" s="464">
        <f t="shared" si="2"/>
        <v>960960</v>
      </c>
      <c r="F16" s="526">
        <v>21120</v>
      </c>
      <c r="G16" s="276">
        <v>44267</v>
      </c>
      <c r="H16" s="354" t="s">
        <v>281</v>
      </c>
      <c r="I16" s="522">
        <v>21370</v>
      </c>
      <c r="J16" s="35">
        <f t="shared" si="0"/>
        <v>250</v>
      </c>
      <c r="K16" s="56">
        <v>32.5</v>
      </c>
      <c r="L16" s="52"/>
      <c r="M16" s="52"/>
      <c r="N16" s="57">
        <f t="shared" si="1"/>
        <v>694525</v>
      </c>
      <c r="O16" s="356" t="s">
        <v>224</v>
      </c>
      <c r="P16" s="357">
        <v>44292</v>
      </c>
      <c r="Q16" s="358">
        <v>18379.04</v>
      </c>
      <c r="R16" s="359">
        <v>44292</v>
      </c>
      <c r="S16" s="41"/>
      <c r="T16" s="42"/>
      <c r="U16" s="43" t="s">
        <v>319</v>
      </c>
      <c r="V16" s="44">
        <v>5568</v>
      </c>
      <c r="W16" s="43" t="s">
        <v>246</v>
      </c>
      <c r="X16" s="362">
        <v>3960</v>
      </c>
    </row>
    <row r="17" spans="1:24" ht="17.25" x14ac:dyDescent="0.3">
      <c r="A17" s="279" t="s">
        <v>45</v>
      </c>
      <c r="B17" s="273" t="s">
        <v>191</v>
      </c>
      <c r="C17" s="274" t="s">
        <v>253</v>
      </c>
      <c r="D17" s="47">
        <v>0</v>
      </c>
      <c r="E17" s="464">
        <f t="shared" si="2"/>
        <v>0</v>
      </c>
      <c r="F17" s="526">
        <v>0</v>
      </c>
      <c r="G17" s="276">
        <v>44267</v>
      </c>
      <c r="H17" s="354" t="s">
        <v>275</v>
      </c>
      <c r="I17" s="522">
        <v>5405</v>
      </c>
      <c r="J17" s="35">
        <f t="shared" si="0"/>
        <v>5405</v>
      </c>
      <c r="K17" s="56">
        <v>32.5</v>
      </c>
      <c r="L17" s="52"/>
      <c r="M17" s="52"/>
      <c r="N17" s="57">
        <f t="shared" si="1"/>
        <v>175662.5</v>
      </c>
      <c r="O17" s="356" t="s">
        <v>224</v>
      </c>
      <c r="P17" s="357">
        <v>44292</v>
      </c>
      <c r="Q17" s="358">
        <v>4490.3599999999997</v>
      </c>
      <c r="R17" s="359">
        <v>44292</v>
      </c>
      <c r="S17" s="41"/>
      <c r="T17" s="42"/>
      <c r="U17" s="43" t="s">
        <v>319</v>
      </c>
      <c r="V17" s="44">
        <v>0</v>
      </c>
      <c r="W17" s="43" t="s">
        <v>246</v>
      </c>
      <c r="X17" s="362">
        <v>0</v>
      </c>
    </row>
    <row r="18" spans="1:24" ht="17.25" x14ac:dyDescent="0.3">
      <c r="A18" s="279" t="s">
        <v>193</v>
      </c>
      <c r="B18" s="273" t="s">
        <v>25</v>
      </c>
      <c r="C18" s="274" t="s">
        <v>254</v>
      </c>
      <c r="D18" s="47">
        <v>45.5</v>
      </c>
      <c r="E18" s="464">
        <f t="shared" si="2"/>
        <v>1043315</v>
      </c>
      <c r="F18" s="526">
        <v>22930</v>
      </c>
      <c r="G18" s="276">
        <v>44269</v>
      </c>
      <c r="H18" s="354" t="s">
        <v>285</v>
      </c>
      <c r="I18" s="522">
        <v>23400</v>
      </c>
      <c r="J18" s="35">
        <f t="shared" si="0"/>
        <v>470</v>
      </c>
      <c r="K18" s="56">
        <v>32.5</v>
      </c>
      <c r="L18" s="52"/>
      <c r="M18" s="52"/>
      <c r="N18" s="57">
        <f t="shared" si="1"/>
        <v>760500</v>
      </c>
      <c r="O18" s="356" t="s">
        <v>224</v>
      </c>
      <c r="P18" s="357">
        <v>44292</v>
      </c>
      <c r="Q18" s="474">
        <v>20112</v>
      </c>
      <c r="R18" s="475">
        <v>44274</v>
      </c>
      <c r="S18" s="41"/>
      <c r="T18" s="42"/>
      <c r="U18" s="43" t="s">
        <v>319</v>
      </c>
      <c r="V18" s="44">
        <v>5568</v>
      </c>
      <c r="W18" s="43" t="s">
        <v>246</v>
      </c>
      <c r="X18" s="362">
        <v>3960</v>
      </c>
    </row>
    <row r="19" spans="1:24" ht="17.25" x14ac:dyDescent="0.3">
      <c r="A19" s="279" t="s">
        <v>161</v>
      </c>
      <c r="B19" s="273" t="s">
        <v>124</v>
      </c>
      <c r="C19" s="274" t="s">
        <v>254</v>
      </c>
      <c r="D19" s="47">
        <v>0</v>
      </c>
      <c r="E19" s="464">
        <f t="shared" si="2"/>
        <v>0</v>
      </c>
      <c r="F19" s="526">
        <v>0</v>
      </c>
      <c r="G19" s="276">
        <v>44269</v>
      </c>
      <c r="H19" s="354" t="s">
        <v>286</v>
      </c>
      <c r="I19" s="522">
        <v>5320</v>
      </c>
      <c r="J19" s="35">
        <f t="shared" si="0"/>
        <v>5320</v>
      </c>
      <c r="K19" s="56">
        <v>32.5</v>
      </c>
      <c r="L19" s="52"/>
      <c r="M19" s="52"/>
      <c r="N19" s="57">
        <f t="shared" si="1"/>
        <v>172900</v>
      </c>
      <c r="O19" s="356" t="s">
        <v>224</v>
      </c>
      <c r="P19" s="357">
        <v>44292</v>
      </c>
      <c r="Q19" s="474">
        <v>5028</v>
      </c>
      <c r="R19" s="475">
        <v>44274</v>
      </c>
      <c r="S19" s="41"/>
      <c r="T19" s="42"/>
      <c r="U19" s="43" t="s">
        <v>319</v>
      </c>
      <c r="V19" s="44"/>
      <c r="W19" s="43" t="s">
        <v>246</v>
      </c>
      <c r="X19" s="362">
        <v>0</v>
      </c>
    </row>
    <row r="20" spans="1:24" ht="17.25" x14ac:dyDescent="0.3">
      <c r="A20" s="279" t="s">
        <v>150</v>
      </c>
      <c r="B20" s="273" t="s">
        <v>25</v>
      </c>
      <c r="C20" s="274" t="s">
        <v>255</v>
      </c>
      <c r="D20" s="47">
        <v>46</v>
      </c>
      <c r="E20" s="464">
        <f t="shared" si="2"/>
        <v>949440</v>
      </c>
      <c r="F20" s="526">
        <v>20640</v>
      </c>
      <c r="G20" s="276">
        <v>44271</v>
      </c>
      <c r="H20" s="354" t="s">
        <v>287</v>
      </c>
      <c r="I20" s="522">
        <v>20900</v>
      </c>
      <c r="J20" s="35">
        <f t="shared" si="0"/>
        <v>260</v>
      </c>
      <c r="K20" s="56">
        <v>32.5</v>
      </c>
      <c r="L20" s="52"/>
      <c r="M20" s="52"/>
      <c r="N20" s="57">
        <f t="shared" si="1"/>
        <v>679250</v>
      </c>
      <c r="O20" s="356" t="s">
        <v>224</v>
      </c>
      <c r="P20" s="357">
        <v>44293</v>
      </c>
      <c r="Q20" s="474">
        <v>20112</v>
      </c>
      <c r="R20" s="475">
        <v>44274</v>
      </c>
      <c r="S20" s="41"/>
      <c r="T20" s="42"/>
      <c r="U20" s="554" t="s">
        <v>326</v>
      </c>
      <c r="V20" s="555">
        <v>5568</v>
      </c>
      <c r="W20" s="43" t="s">
        <v>246</v>
      </c>
      <c r="X20" s="362">
        <v>3960</v>
      </c>
    </row>
    <row r="21" spans="1:24" ht="17.25" x14ac:dyDescent="0.3">
      <c r="A21" s="280" t="s">
        <v>37</v>
      </c>
      <c r="B21" s="273" t="s">
        <v>124</v>
      </c>
      <c r="C21" s="274" t="s">
        <v>255</v>
      </c>
      <c r="D21" s="47">
        <v>0</v>
      </c>
      <c r="E21" s="464">
        <f t="shared" si="2"/>
        <v>0</v>
      </c>
      <c r="F21" s="526">
        <v>0</v>
      </c>
      <c r="G21" s="276">
        <v>44271</v>
      </c>
      <c r="H21" s="354" t="s">
        <v>288</v>
      </c>
      <c r="I21" s="522">
        <v>5250</v>
      </c>
      <c r="J21" s="35">
        <f t="shared" si="0"/>
        <v>5250</v>
      </c>
      <c r="K21" s="56">
        <v>32.5</v>
      </c>
      <c r="L21" s="52"/>
      <c r="M21" s="52"/>
      <c r="N21" s="57">
        <f t="shared" si="1"/>
        <v>170625</v>
      </c>
      <c r="O21" s="356" t="s">
        <v>277</v>
      </c>
      <c r="P21" s="357">
        <v>44293</v>
      </c>
      <c r="Q21" s="474">
        <v>5028</v>
      </c>
      <c r="R21" s="475">
        <v>44274</v>
      </c>
      <c r="S21" s="41"/>
      <c r="T21" s="42"/>
      <c r="U21" s="554" t="s">
        <v>326</v>
      </c>
      <c r="V21" s="555">
        <v>0</v>
      </c>
      <c r="W21" s="43" t="s">
        <v>246</v>
      </c>
      <c r="X21" s="362">
        <v>0</v>
      </c>
    </row>
    <row r="22" spans="1:24" ht="31.5" x14ac:dyDescent="0.3">
      <c r="A22" s="281" t="s">
        <v>194</v>
      </c>
      <c r="B22" s="273" t="s">
        <v>30</v>
      </c>
      <c r="C22" s="274" t="s">
        <v>256</v>
      </c>
      <c r="D22" s="47">
        <v>46</v>
      </c>
      <c r="E22" s="464">
        <f t="shared" si="2"/>
        <v>1000960</v>
      </c>
      <c r="F22" s="526">
        <v>21760</v>
      </c>
      <c r="G22" s="276">
        <v>44273</v>
      </c>
      <c r="H22" s="354" t="s">
        <v>289</v>
      </c>
      <c r="I22" s="522">
        <f>21670-108.35</f>
        <v>21561.65</v>
      </c>
      <c r="J22" s="35">
        <f t="shared" si="0"/>
        <v>-198.34999999999854</v>
      </c>
      <c r="K22" s="56">
        <v>33</v>
      </c>
      <c r="L22" s="52"/>
      <c r="M22" s="52"/>
      <c r="N22" s="57">
        <f t="shared" si="1"/>
        <v>711534.45000000007</v>
      </c>
      <c r="O22" s="356" t="s">
        <v>224</v>
      </c>
      <c r="P22" s="357">
        <v>44294</v>
      </c>
      <c r="Q22" s="474">
        <v>20112</v>
      </c>
      <c r="R22" s="475">
        <v>44274</v>
      </c>
      <c r="S22" s="41"/>
      <c r="T22" s="42"/>
      <c r="U22" s="554" t="s">
        <v>326</v>
      </c>
      <c r="V22" s="555">
        <v>5568</v>
      </c>
      <c r="W22" s="43" t="s">
        <v>246</v>
      </c>
      <c r="X22" s="362">
        <v>3960</v>
      </c>
    </row>
    <row r="23" spans="1:24" ht="31.5" x14ac:dyDescent="0.3">
      <c r="A23" s="419" t="s">
        <v>37</v>
      </c>
      <c r="B23" s="273" t="s">
        <v>28</v>
      </c>
      <c r="C23" s="274" t="s">
        <v>256</v>
      </c>
      <c r="D23" s="47">
        <v>0</v>
      </c>
      <c r="E23" s="464">
        <f t="shared" si="2"/>
        <v>0</v>
      </c>
      <c r="F23" s="526">
        <v>0</v>
      </c>
      <c r="G23" s="276">
        <v>44273</v>
      </c>
      <c r="H23" s="354" t="s">
        <v>290</v>
      </c>
      <c r="I23" s="522">
        <v>6110</v>
      </c>
      <c r="J23" s="35">
        <v>0</v>
      </c>
      <c r="K23" s="56">
        <v>33</v>
      </c>
      <c r="L23" s="52"/>
      <c r="M23" s="52"/>
      <c r="N23" s="62">
        <f t="shared" si="1"/>
        <v>201630</v>
      </c>
      <c r="O23" s="360" t="s">
        <v>224</v>
      </c>
      <c r="P23" s="357">
        <v>44295</v>
      </c>
      <c r="Q23" s="474">
        <v>5028</v>
      </c>
      <c r="R23" s="475">
        <v>44274</v>
      </c>
      <c r="S23" s="65"/>
      <c r="T23" s="65"/>
      <c r="U23" s="554" t="s">
        <v>326</v>
      </c>
      <c r="V23" s="555">
        <v>0</v>
      </c>
      <c r="W23" s="43" t="s">
        <v>246</v>
      </c>
      <c r="X23" s="362">
        <v>0</v>
      </c>
    </row>
    <row r="24" spans="1:24" ht="17.25" x14ac:dyDescent="0.3">
      <c r="A24" s="282" t="s">
        <v>24</v>
      </c>
      <c r="B24" s="273" t="s">
        <v>195</v>
      </c>
      <c r="C24" s="274" t="s">
        <v>256</v>
      </c>
      <c r="D24" s="47">
        <v>46</v>
      </c>
      <c r="E24" s="464">
        <f t="shared" si="2"/>
        <v>970140</v>
      </c>
      <c r="F24" s="526">
        <v>21090</v>
      </c>
      <c r="G24" s="276">
        <v>44273</v>
      </c>
      <c r="H24" s="354">
        <v>32332</v>
      </c>
      <c r="I24" s="522">
        <v>21090</v>
      </c>
      <c r="J24" s="35">
        <f t="shared" ref="J24:J60" si="3">I24-F24</f>
        <v>0</v>
      </c>
      <c r="K24" s="56">
        <v>44.7</v>
      </c>
      <c r="L24" s="52"/>
      <c r="M24" s="52"/>
      <c r="N24" s="57">
        <f t="shared" si="1"/>
        <v>942723.00000000012</v>
      </c>
      <c r="O24" s="356" t="s">
        <v>224</v>
      </c>
      <c r="P24" s="357">
        <v>44295</v>
      </c>
      <c r="Q24" s="481">
        <v>0</v>
      </c>
      <c r="R24" s="482"/>
      <c r="S24" s="41"/>
      <c r="T24" s="42"/>
      <c r="U24" s="554" t="s">
        <v>59</v>
      </c>
      <c r="V24" s="555">
        <v>0</v>
      </c>
      <c r="W24" s="43" t="s">
        <v>59</v>
      </c>
      <c r="X24" s="362">
        <v>0</v>
      </c>
    </row>
    <row r="25" spans="1:24" ht="17.25" x14ac:dyDescent="0.3">
      <c r="A25" s="281" t="s">
        <v>196</v>
      </c>
      <c r="B25" s="273" t="s">
        <v>30</v>
      </c>
      <c r="C25" s="274" t="s">
        <v>257</v>
      </c>
      <c r="D25" s="47">
        <v>46</v>
      </c>
      <c r="E25" s="464">
        <f t="shared" si="2"/>
        <v>1052480</v>
      </c>
      <c r="F25" s="526">
        <v>22880</v>
      </c>
      <c r="G25" s="276">
        <v>44274</v>
      </c>
      <c r="H25" s="354" t="s">
        <v>291</v>
      </c>
      <c r="I25" s="522">
        <v>23230</v>
      </c>
      <c r="J25" s="35">
        <f t="shared" si="3"/>
        <v>350</v>
      </c>
      <c r="K25" s="56">
        <v>33.5</v>
      </c>
      <c r="L25" s="52"/>
      <c r="M25" s="52"/>
      <c r="N25" s="57">
        <f t="shared" si="1"/>
        <v>778205</v>
      </c>
      <c r="O25" s="356" t="s">
        <v>206</v>
      </c>
      <c r="P25" s="357">
        <v>44298</v>
      </c>
      <c r="Q25" s="474">
        <v>20112</v>
      </c>
      <c r="R25" s="475">
        <v>44274</v>
      </c>
      <c r="S25" s="41"/>
      <c r="T25" s="42"/>
      <c r="U25" s="554" t="s">
        <v>326</v>
      </c>
      <c r="V25" s="555">
        <v>5568</v>
      </c>
      <c r="W25" s="43" t="s">
        <v>246</v>
      </c>
      <c r="X25" s="362">
        <v>3960</v>
      </c>
    </row>
    <row r="26" spans="1:24" ht="17.25" x14ac:dyDescent="0.3">
      <c r="A26" s="281" t="s">
        <v>161</v>
      </c>
      <c r="B26" s="273" t="s">
        <v>124</v>
      </c>
      <c r="C26" s="274" t="s">
        <v>257</v>
      </c>
      <c r="D26" s="47">
        <v>0</v>
      </c>
      <c r="E26" s="464">
        <f t="shared" si="2"/>
        <v>0</v>
      </c>
      <c r="F26" s="526">
        <v>0</v>
      </c>
      <c r="G26" s="276">
        <v>44274</v>
      </c>
      <c r="H26" s="354" t="s">
        <v>292</v>
      </c>
      <c r="I26" s="522">
        <v>5410</v>
      </c>
      <c r="J26" s="35">
        <f t="shared" si="3"/>
        <v>5410</v>
      </c>
      <c r="K26" s="56">
        <v>33.5</v>
      </c>
      <c r="L26" s="52"/>
      <c r="M26" s="52"/>
      <c r="N26" s="57">
        <f t="shared" si="1"/>
        <v>181235</v>
      </c>
      <c r="O26" s="356" t="s">
        <v>206</v>
      </c>
      <c r="P26" s="357">
        <v>44298</v>
      </c>
      <c r="Q26" s="474">
        <v>5028</v>
      </c>
      <c r="R26" s="475">
        <v>44274</v>
      </c>
      <c r="S26" s="67"/>
      <c r="T26" s="67"/>
      <c r="U26" s="554" t="s">
        <v>326</v>
      </c>
      <c r="V26" s="555">
        <v>0</v>
      </c>
      <c r="W26" s="43" t="s">
        <v>246</v>
      </c>
      <c r="X26" s="362">
        <v>0</v>
      </c>
    </row>
    <row r="27" spans="1:24" ht="17.25" x14ac:dyDescent="0.3">
      <c r="A27" s="281" t="s">
        <v>213</v>
      </c>
      <c r="B27" s="273" t="s">
        <v>214</v>
      </c>
      <c r="C27" s="274" t="s">
        <v>258</v>
      </c>
      <c r="D27" s="47">
        <v>48</v>
      </c>
      <c r="E27" s="464">
        <f t="shared" si="2"/>
        <v>1067520</v>
      </c>
      <c r="F27" s="526">
        <v>22240</v>
      </c>
      <c r="G27" s="276">
        <v>44276</v>
      </c>
      <c r="H27" s="354" t="s">
        <v>293</v>
      </c>
      <c r="I27" s="522">
        <v>21655</v>
      </c>
      <c r="J27" s="35">
        <f t="shared" si="3"/>
        <v>-585</v>
      </c>
      <c r="K27" s="56">
        <v>34.5</v>
      </c>
      <c r="L27" s="52"/>
      <c r="M27" s="52"/>
      <c r="N27" s="57">
        <f t="shared" si="1"/>
        <v>747097.5</v>
      </c>
      <c r="O27" s="356" t="s">
        <v>294</v>
      </c>
      <c r="P27" s="357">
        <v>44299</v>
      </c>
      <c r="Q27" s="476">
        <v>20112</v>
      </c>
      <c r="R27" s="477">
        <v>44282</v>
      </c>
      <c r="S27" s="67"/>
      <c r="T27" s="67"/>
      <c r="U27" s="554" t="s">
        <v>326</v>
      </c>
      <c r="V27" s="555">
        <v>5568</v>
      </c>
      <c r="W27" s="43" t="s">
        <v>246</v>
      </c>
      <c r="X27" s="362">
        <v>3960</v>
      </c>
    </row>
    <row r="28" spans="1:24" ht="17.25" x14ac:dyDescent="0.3">
      <c r="A28" s="272" t="s">
        <v>68</v>
      </c>
      <c r="B28" s="283" t="s">
        <v>215</v>
      </c>
      <c r="C28" s="274" t="s">
        <v>258</v>
      </c>
      <c r="D28" s="47">
        <v>0</v>
      </c>
      <c r="E28" s="464">
        <f t="shared" si="2"/>
        <v>0</v>
      </c>
      <c r="F28" s="526">
        <v>0</v>
      </c>
      <c r="G28" s="276">
        <v>44276</v>
      </c>
      <c r="H28" s="354" t="s">
        <v>295</v>
      </c>
      <c r="I28" s="522">
        <v>6310</v>
      </c>
      <c r="J28" s="35">
        <f t="shared" si="3"/>
        <v>6310</v>
      </c>
      <c r="K28" s="56">
        <v>34.5</v>
      </c>
      <c r="L28" s="52"/>
      <c r="M28" s="52"/>
      <c r="N28" s="57">
        <f t="shared" si="1"/>
        <v>217695</v>
      </c>
      <c r="O28" s="356" t="s">
        <v>206</v>
      </c>
      <c r="P28" s="357">
        <v>44299</v>
      </c>
      <c r="Q28" s="476">
        <v>5028</v>
      </c>
      <c r="R28" s="477">
        <v>44282</v>
      </c>
      <c r="S28" s="67"/>
      <c r="T28" s="67"/>
      <c r="U28" s="554" t="s">
        <v>326</v>
      </c>
      <c r="V28" s="555">
        <v>0</v>
      </c>
      <c r="W28" s="43" t="s">
        <v>246</v>
      </c>
      <c r="X28" s="362">
        <v>0</v>
      </c>
    </row>
    <row r="29" spans="1:24" ht="17.25" x14ac:dyDescent="0.3">
      <c r="A29" s="463" t="s">
        <v>24</v>
      </c>
      <c r="B29" s="283" t="s">
        <v>122</v>
      </c>
      <c r="C29" s="274" t="s">
        <v>261</v>
      </c>
      <c r="D29" s="47">
        <v>48</v>
      </c>
      <c r="E29" s="464">
        <f t="shared" si="2"/>
        <v>1023360</v>
      </c>
      <c r="F29" s="526">
        <v>21320</v>
      </c>
      <c r="G29" s="276">
        <v>44277</v>
      </c>
      <c r="H29" s="354">
        <v>32379</v>
      </c>
      <c r="I29" s="522">
        <v>21320</v>
      </c>
      <c r="J29" s="35">
        <f t="shared" si="3"/>
        <v>0</v>
      </c>
      <c r="K29" s="56">
        <v>46.8</v>
      </c>
      <c r="L29" s="52"/>
      <c r="M29" s="52"/>
      <c r="N29" s="57">
        <f t="shared" si="1"/>
        <v>997775.99999999988</v>
      </c>
      <c r="O29" s="356" t="s">
        <v>224</v>
      </c>
      <c r="P29" s="357">
        <v>44301</v>
      </c>
      <c r="Q29" s="460">
        <v>0</v>
      </c>
      <c r="R29" s="461"/>
      <c r="S29" s="67"/>
      <c r="T29" s="67"/>
      <c r="U29" s="554" t="s">
        <v>59</v>
      </c>
      <c r="V29" s="555">
        <v>0</v>
      </c>
      <c r="W29" s="43" t="s">
        <v>59</v>
      </c>
      <c r="X29" s="362">
        <v>0</v>
      </c>
    </row>
    <row r="30" spans="1:24" ht="17.25" x14ac:dyDescent="0.3">
      <c r="A30" s="277" t="s">
        <v>229</v>
      </c>
      <c r="B30" s="283" t="s">
        <v>30</v>
      </c>
      <c r="C30" s="274" t="s">
        <v>259</v>
      </c>
      <c r="D30" s="47">
        <v>48</v>
      </c>
      <c r="E30" s="464">
        <f t="shared" si="2"/>
        <v>1103520</v>
      </c>
      <c r="F30" s="526">
        <v>22990</v>
      </c>
      <c r="G30" s="276">
        <v>44278</v>
      </c>
      <c r="H30" s="354" t="s">
        <v>302</v>
      </c>
      <c r="I30" s="522">
        <v>23560</v>
      </c>
      <c r="J30" s="35">
        <f t="shared" si="3"/>
        <v>570</v>
      </c>
      <c r="K30" s="56">
        <v>34.5</v>
      </c>
      <c r="L30" s="52"/>
      <c r="M30" s="52"/>
      <c r="N30" s="57">
        <f t="shared" si="1"/>
        <v>812820</v>
      </c>
      <c r="O30" s="356" t="s">
        <v>224</v>
      </c>
      <c r="P30" s="357">
        <v>44300</v>
      </c>
      <c r="Q30" s="476">
        <v>20112</v>
      </c>
      <c r="R30" s="477">
        <v>44282</v>
      </c>
      <c r="S30" s="67"/>
      <c r="T30" s="67"/>
      <c r="U30" s="554" t="s">
        <v>326</v>
      </c>
      <c r="V30" s="555">
        <v>5568</v>
      </c>
      <c r="W30" s="43" t="s">
        <v>246</v>
      </c>
      <c r="X30" s="362">
        <v>3960</v>
      </c>
    </row>
    <row r="31" spans="1:24" ht="17.25" x14ac:dyDescent="0.3">
      <c r="A31" s="277" t="s">
        <v>161</v>
      </c>
      <c r="B31" s="283" t="s">
        <v>124</v>
      </c>
      <c r="C31" s="274" t="s">
        <v>259</v>
      </c>
      <c r="D31" s="47">
        <v>0</v>
      </c>
      <c r="E31" s="464">
        <f t="shared" si="2"/>
        <v>0</v>
      </c>
      <c r="F31" s="526">
        <v>0</v>
      </c>
      <c r="G31" s="276">
        <v>44278</v>
      </c>
      <c r="H31" s="354" t="s">
        <v>300</v>
      </c>
      <c r="I31" s="522">
        <v>5535</v>
      </c>
      <c r="J31" s="35">
        <f t="shared" si="3"/>
        <v>5535</v>
      </c>
      <c r="K31" s="56">
        <v>34.5</v>
      </c>
      <c r="L31" s="52"/>
      <c r="M31" s="52"/>
      <c r="N31" s="57">
        <f t="shared" si="1"/>
        <v>190957.5</v>
      </c>
      <c r="O31" s="356" t="s">
        <v>224</v>
      </c>
      <c r="P31" s="357">
        <v>44300</v>
      </c>
      <c r="Q31" s="476">
        <v>5028</v>
      </c>
      <c r="R31" s="477">
        <v>44282</v>
      </c>
      <c r="S31" s="67"/>
      <c r="T31" s="67"/>
      <c r="U31" s="554" t="s">
        <v>326</v>
      </c>
      <c r="V31" s="555">
        <v>0</v>
      </c>
      <c r="W31" s="43" t="s">
        <v>246</v>
      </c>
      <c r="X31" s="362">
        <v>0</v>
      </c>
    </row>
    <row r="32" spans="1:24" ht="17.25" x14ac:dyDescent="0.3">
      <c r="A32" s="462" t="s">
        <v>24</v>
      </c>
      <c r="B32" s="283" t="s">
        <v>230</v>
      </c>
      <c r="C32" s="274" t="s">
        <v>260</v>
      </c>
      <c r="D32" s="47">
        <v>48</v>
      </c>
      <c r="E32" s="464">
        <f t="shared" si="2"/>
        <v>1015200</v>
      </c>
      <c r="F32" s="526">
        <v>21150</v>
      </c>
      <c r="G32" s="276">
        <v>44279</v>
      </c>
      <c r="H32" s="354">
        <v>32399</v>
      </c>
      <c r="I32" s="522">
        <v>21150</v>
      </c>
      <c r="J32" s="35">
        <f t="shared" si="3"/>
        <v>0</v>
      </c>
      <c r="K32" s="56">
        <v>46.8</v>
      </c>
      <c r="L32" s="52"/>
      <c r="M32" s="52"/>
      <c r="N32" s="57">
        <f t="shared" si="1"/>
        <v>989819.99999999988</v>
      </c>
      <c r="O32" s="356" t="s">
        <v>35</v>
      </c>
      <c r="P32" s="357">
        <v>44312</v>
      </c>
      <c r="Q32" s="460">
        <v>0</v>
      </c>
      <c r="R32" s="461"/>
      <c r="S32" s="67"/>
      <c r="T32" s="67"/>
      <c r="U32" s="554" t="s">
        <v>59</v>
      </c>
      <c r="V32" s="555">
        <v>0</v>
      </c>
      <c r="W32" s="43" t="s">
        <v>59</v>
      </c>
      <c r="X32" s="362">
        <v>0</v>
      </c>
    </row>
    <row r="33" spans="1:24" ht="17.25" x14ac:dyDescent="0.3">
      <c r="A33" s="281" t="s">
        <v>231</v>
      </c>
      <c r="B33" s="283" t="s">
        <v>30</v>
      </c>
      <c r="C33" s="274" t="s">
        <v>262</v>
      </c>
      <c r="D33" s="47">
        <v>48</v>
      </c>
      <c r="E33" s="464">
        <f t="shared" si="2"/>
        <v>1092960</v>
      </c>
      <c r="F33" s="526">
        <v>22770</v>
      </c>
      <c r="G33" s="276">
        <v>44280</v>
      </c>
      <c r="H33" s="354" t="s">
        <v>304</v>
      </c>
      <c r="I33" s="522">
        <v>23400</v>
      </c>
      <c r="J33" s="35">
        <f t="shared" si="3"/>
        <v>630</v>
      </c>
      <c r="K33" s="56">
        <v>34.5</v>
      </c>
      <c r="L33" s="52"/>
      <c r="M33" s="52"/>
      <c r="N33" s="57">
        <f t="shared" si="1"/>
        <v>807300</v>
      </c>
      <c r="O33" s="356" t="s">
        <v>35</v>
      </c>
      <c r="P33" s="357">
        <v>44305</v>
      </c>
      <c r="Q33" s="476">
        <v>20112</v>
      </c>
      <c r="R33" s="477">
        <v>44282</v>
      </c>
      <c r="S33" s="67"/>
      <c r="T33" s="67"/>
      <c r="U33" s="554" t="s">
        <v>326</v>
      </c>
      <c r="V33" s="555">
        <v>5568</v>
      </c>
      <c r="W33" s="43" t="s">
        <v>246</v>
      </c>
      <c r="X33" s="362">
        <v>3960</v>
      </c>
    </row>
    <row r="34" spans="1:24" ht="17.25" x14ac:dyDescent="0.3">
      <c r="A34" s="281" t="s">
        <v>161</v>
      </c>
      <c r="B34" s="283" t="s">
        <v>124</v>
      </c>
      <c r="C34" s="274" t="s">
        <v>262</v>
      </c>
      <c r="D34" s="47">
        <v>0</v>
      </c>
      <c r="E34" s="464">
        <f t="shared" si="2"/>
        <v>0</v>
      </c>
      <c r="F34" s="526">
        <v>0</v>
      </c>
      <c r="G34" s="276">
        <v>44280</v>
      </c>
      <c r="H34" s="354" t="s">
        <v>303</v>
      </c>
      <c r="I34" s="522">
        <v>5280</v>
      </c>
      <c r="J34" s="35">
        <f t="shared" si="3"/>
        <v>5280</v>
      </c>
      <c r="K34" s="56">
        <v>34.5</v>
      </c>
      <c r="L34" s="52"/>
      <c r="M34" s="52"/>
      <c r="N34" s="57">
        <f t="shared" si="1"/>
        <v>182160</v>
      </c>
      <c r="O34" s="356" t="s">
        <v>35</v>
      </c>
      <c r="P34" s="357">
        <v>44305</v>
      </c>
      <c r="Q34" s="476">
        <v>5028</v>
      </c>
      <c r="R34" s="477">
        <v>44282</v>
      </c>
      <c r="S34" s="67"/>
      <c r="T34" s="67"/>
      <c r="U34" s="554" t="s">
        <v>326</v>
      </c>
      <c r="V34" s="555">
        <v>0</v>
      </c>
      <c r="W34" s="43" t="s">
        <v>246</v>
      </c>
      <c r="X34" s="362">
        <v>0</v>
      </c>
    </row>
    <row r="35" spans="1:24" ht="17.25" x14ac:dyDescent="0.3">
      <c r="A35" s="272" t="s">
        <v>231</v>
      </c>
      <c r="B35" s="283" t="s">
        <v>30</v>
      </c>
      <c r="C35" s="274" t="s">
        <v>263</v>
      </c>
      <c r="D35" s="47">
        <v>48</v>
      </c>
      <c r="E35" s="464">
        <f t="shared" si="2"/>
        <v>1074720</v>
      </c>
      <c r="F35" s="526">
        <v>22390</v>
      </c>
      <c r="G35" s="276">
        <v>44281</v>
      </c>
      <c r="H35" s="354" t="s">
        <v>312</v>
      </c>
      <c r="I35" s="522">
        <v>22780</v>
      </c>
      <c r="J35" s="35">
        <f t="shared" si="3"/>
        <v>390</v>
      </c>
      <c r="K35" s="56">
        <v>34.5</v>
      </c>
      <c r="L35" s="52"/>
      <c r="M35" s="52"/>
      <c r="N35" s="57">
        <f t="shared" si="1"/>
        <v>785910</v>
      </c>
      <c r="O35" s="356" t="s">
        <v>35</v>
      </c>
      <c r="P35" s="357">
        <v>44306</v>
      </c>
      <c r="Q35" s="476">
        <v>20112</v>
      </c>
      <c r="R35" s="477">
        <v>44282</v>
      </c>
      <c r="S35" s="67"/>
      <c r="T35" s="67"/>
      <c r="U35" s="554" t="s">
        <v>326</v>
      </c>
      <c r="V35" s="555">
        <v>5568</v>
      </c>
      <c r="W35" s="43" t="s">
        <v>246</v>
      </c>
      <c r="X35" s="362">
        <v>3960</v>
      </c>
    </row>
    <row r="36" spans="1:24" ht="17.25" x14ac:dyDescent="0.3">
      <c r="A36" s="277" t="s">
        <v>68</v>
      </c>
      <c r="B36" s="283" t="s">
        <v>124</v>
      </c>
      <c r="C36" s="274" t="s">
        <v>263</v>
      </c>
      <c r="D36" s="47">
        <v>0</v>
      </c>
      <c r="E36" s="464">
        <f t="shared" si="2"/>
        <v>0</v>
      </c>
      <c r="F36" s="526">
        <v>0</v>
      </c>
      <c r="G36" s="276">
        <v>44281</v>
      </c>
      <c r="H36" s="354" t="s">
        <v>301</v>
      </c>
      <c r="I36" s="522">
        <v>5410</v>
      </c>
      <c r="J36" s="35">
        <f t="shared" si="3"/>
        <v>5410</v>
      </c>
      <c r="K36" s="56">
        <v>34.5</v>
      </c>
      <c r="L36" s="52"/>
      <c r="M36" s="52"/>
      <c r="N36" s="57">
        <f t="shared" si="1"/>
        <v>186645</v>
      </c>
      <c r="O36" s="356" t="s">
        <v>224</v>
      </c>
      <c r="P36" s="357">
        <v>44305</v>
      </c>
      <c r="Q36" s="476">
        <v>5028</v>
      </c>
      <c r="R36" s="477">
        <v>44282</v>
      </c>
      <c r="S36" s="67"/>
      <c r="T36" s="67"/>
      <c r="U36" s="554" t="s">
        <v>326</v>
      </c>
      <c r="V36" s="555">
        <v>0</v>
      </c>
      <c r="W36" s="43" t="s">
        <v>246</v>
      </c>
      <c r="X36" s="362">
        <v>0</v>
      </c>
    </row>
    <row r="37" spans="1:24" ht="17.25" x14ac:dyDescent="0.3">
      <c r="A37" s="277" t="s">
        <v>231</v>
      </c>
      <c r="B37" s="283" t="s">
        <v>30</v>
      </c>
      <c r="C37" s="274" t="s">
        <v>264</v>
      </c>
      <c r="D37" s="47">
        <v>48.5</v>
      </c>
      <c r="E37" s="464">
        <f t="shared" si="2"/>
        <v>1078155</v>
      </c>
      <c r="F37" s="526">
        <v>22230</v>
      </c>
      <c r="G37" s="276">
        <v>44283</v>
      </c>
      <c r="H37" s="480" t="s">
        <v>313</v>
      </c>
      <c r="I37" s="522">
        <v>22460</v>
      </c>
      <c r="J37" s="35">
        <f t="shared" si="3"/>
        <v>230</v>
      </c>
      <c r="K37" s="56">
        <v>34.5</v>
      </c>
      <c r="L37" s="52"/>
      <c r="M37" s="52"/>
      <c r="N37" s="57">
        <f t="shared" si="1"/>
        <v>774870</v>
      </c>
      <c r="O37" s="356" t="s">
        <v>35</v>
      </c>
      <c r="P37" s="357">
        <v>44307</v>
      </c>
      <c r="Q37" s="476">
        <v>20112</v>
      </c>
      <c r="R37" s="477">
        <v>44286</v>
      </c>
      <c r="S37" s="67"/>
      <c r="T37" s="67"/>
      <c r="U37" s="554" t="s">
        <v>326</v>
      </c>
      <c r="V37" s="555">
        <v>5568</v>
      </c>
      <c r="W37" s="43" t="s">
        <v>246</v>
      </c>
      <c r="X37" s="362">
        <v>3960</v>
      </c>
    </row>
    <row r="38" spans="1:24" ht="17.25" x14ac:dyDescent="0.3">
      <c r="A38" s="277" t="s">
        <v>37</v>
      </c>
      <c r="B38" s="283" t="s">
        <v>28</v>
      </c>
      <c r="C38" s="274" t="s">
        <v>264</v>
      </c>
      <c r="D38" s="47">
        <v>0</v>
      </c>
      <c r="E38" s="464">
        <f t="shared" si="2"/>
        <v>0</v>
      </c>
      <c r="F38" s="526">
        <v>0</v>
      </c>
      <c r="G38" s="276">
        <v>44283</v>
      </c>
      <c r="H38" s="480" t="s">
        <v>311</v>
      </c>
      <c r="I38" s="522">
        <v>5330</v>
      </c>
      <c r="J38" s="35">
        <f t="shared" si="3"/>
        <v>5330</v>
      </c>
      <c r="K38" s="56">
        <v>34.5</v>
      </c>
      <c r="L38" s="52"/>
      <c r="M38" s="52"/>
      <c r="N38" s="57">
        <f t="shared" si="1"/>
        <v>183885</v>
      </c>
      <c r="O38" s="356" t="s">
        <v>35</v>
      </c>
      <c r="P38" s="357">
        <v>44306</v>
      </c>
      <c r="Q38" s="476">
        <v>5028</v>
      </c>
      <c r="R38" s="477">
        <v>44286</v>
      </c>
      <c r="S38" s="67"/>
      <c r="T38" s="67"/>
      <c r="U38" s="554" t="s">
        <v>326</v>
      </c>
      <c r="V38" s="555">
        <v>0</v>
      </c>
      <c r="W38" s="43" t="s">
        <v>246</v>
      </c>
      <c r="X38" s="362">
        <v>0</v>
      </c>
    </row>
    <row r="39" spans="1:24" ht="17.25" x14ac:dyDescent="0.3">
      <c r="A39" s="281" t="s">
        <v>149</v>
      </c>
      <c r="B39" s="283" t="s">
        <v>30</v>
      </c>
      <c r="C39" s="274" t="s">
        <v>265</v>
      </c>
      <c r="D39" s="47">
        <v>48.5</v>
      </c>
      <c r="E39" s="464">
        <f t="shared" si="2"/>
        <v>1026745</v>
      </c>
      <c r="F39" s="526">
        <v>21170</v>
      </c>
      <c r="G39" s="276">
        <v>44284</v>
      </c>
      <c r="H39" s="354" t="s">
        <v>314</v>
      </c>
      <c r="I39" s="522">
        <v>21715</v>
      </c>
      <c r="J39" s="35">
        <f t="shared" si="3"/>
        <v>545</v>
      </c>
      <c r="K39" s="56">
        <v>34.5</v>
      </c>
      <c r="L39" s="52"/>
      <c r="M39" s="52"/>
      <c r="N39" s="57">
        <f t="shared" si="1"/>
        <v>749167.5</v>
      </c>
      <c r="O39" s="356" t="s">
        <v>277</v>
      </c>
      <c r="P39" s="357">
        <v>44309</v>
      </c>
      <c r="Q39" s="476">
        <v>20112</v>
      </c>
      <c r="R39" s="477">
        <v>44286</v>
      </c>
      <c r="S39" s="67"/>
      <c r="T39" s="67"/>
      <c r="U39" s="554" t="s">
        <v>326</v>
      </c>
      <c r="V39" s="555">
        <v>5568</v>
      </c>
      <c r="W39" s="43" t="s">
        <v>246</v>
      </c>
      <c r="X39" s="362">
        <v>3960</v>
      </c>
    </row>
    <row r="40" spans="1:24" ht="17.25" x14ac:dyDescent="0.3">
      <c r="A40" s="279" t="s">
        <v>95</v>
      </c>
      <c r="B40" s="283" t="s">
        <v>28</v>
      </c>
      <c r="C40" s="274" t="s">
        <v>265</v>
      </c>
      <c r="D40" s="47">
        <v>0</v>
      </c>
      <c r="E40" s="464">
        <f t="shared" si="2"/>
        <v>0</v>
      </c>
      <c r="F40" s="526">
        <v>0</v>
      </c>
      <c r="G40" s="276">
        <v>44284</v>
      </c>
      <c r="H40" s="354" t="s">
        <v>321</v>
      </c>
      <c r="I40" s="522">
        <v>5125</v>
      </c>
      <c r="J40" s="35">
        <f t="shared" si="3"/>
        <v>5125</v>
      </c>
      <c r="K40" s="56">
        <v>34.5</v>
      </c>
      <c r="L40" s="52"/>
      <c r="M40" s="52"/>
      <c r="N40" s="57">
        <f t="shared" si="1"/>
        <v>176812.5</v>
      </c>
      <c r="O40" s="356" t="s">
        <v>206</v>
      </c>
      <c r="P40" s="357">
        <v>44307</v>
      </c>
      <c r="Q40" s="476">
        <v>5028</v>
      </c>
      <c r="R40" s="477">
        <v>44286</v>
      </c>
      <c r="S40" s="67"/>
      <c r="T40" s="67"/>
      <c r="U40" s="554" t="s">
        <v>326</v>
      </c>
      <c r="V40" s="555">
        <v>0</v>
      </c>
      <c r="W40" s="363" t="s">
        <v>246</v>
      </c>
      <c r="X40" s="364">
        <v>0</v>
      </c>
    </row>
    <row r="41" spans="1:24" ht="17.25" x14ac:dyDescent="0.3">
      <c r="A41" s="564" t="s">
        <v>24</v>
      </c>
      <c r="B41" s="283" t="s">
        <v>41</v>
      </c>
      <c r="C41" s="274" t="s">
        <v>266</v>
      </c>
      <c r="D41" s="47">
        <v>48.5</v>
      </c>
      <c r="E41" s="464">
        <f t="shared" si="2"/>
        <v>1004920</v>
      </c>
      <c r="F41" s="526">
        <v>20720</v>
      </c>
      <c r="G41" s="276">
        <v>44284</v>
      </c>
      <c r="H41" s="556">
        <v>32470</v>
      </c>
      <c r="I41" s="522">
        <v>20720</v>
      </c>
      <c r="J41" s="35">
        <f t="shared" si="3"/>
        <v>0</v>
      </c>
      <c r="K41" s="56">
        <v>46.8</v>
      </c>
      <c r="L41" s="52"/>
      <c r="M41" s="52"/>
      <c r="N41" s="57">
        <f t="shared" si="1"/>
        <v>969695.99999999988</v>
      </c>
      <c r="O41" s="557" t="s">
        <v>359</v>
      </c>
      <c r="P41" s="558">
        <v>44326</v>
      </c>
      <c r="Q41" s="39"/>
      <c r="R41" s="40"/>
      <c r="S41" s="67"/>
      <c r="T41" s="67"/>
      <c r="U41" s="43" t="s">
        <v>59</v>
      </c>
      <c r="V41" s="44">
        <v>0</v>
      </c>
      <c r="W41" s="363" t="s">
        <v>59</v>
      </c>
      <c r="X41" s="365">
        <v>0</v>
      </c>
    </row>
    <row r="42" spans="1:24" ht="17.25" x14ac:dyDescent="0.3">
      <c r="A42" s="272"/>
      <c r="B42" s="283"/>
      <c r="C42" s="274"/>
      <c r="D42" s="47"/>
      <c r="E42" s="464">
        <f t="shared" si="2"/>
        <v>0</v>
      </c>
      <c r="F42" s="526"/>
      <c r="G42" s="276"/>
      <c r="H42" s="50"/>
      <c r="I42" s="522"/>
      <c r="J42" s="35">
        <f t="shared" si="3"/>
        <v>0</v>
      </c>
      <c r="K42" s="56"/>
      <c r="L42" s="52"/>
      <c r="M42" s="52"/>
      <c r="N42" s="57">
        <f t="shared" si="1"/>
        <v>0</v>
      </c>
      <c r="O42" s="156"/>
      <c r="P42" s="59"/>
      <c r="Q42" s="39"/>
      <c r="R42" s="40"/>
      <c r="S42" s="67"/>
      <c r="T42" s="67"/>
      <c r="U42" s="43"/>
      <c r="V42" s="44"/>
      <c r="W42" s="363"/>
      <c r="X42" s="365">
        <v>0</v>
      </c>
    </row>
    <row r="43" spans="1:24" ht="17.25" x14ac:dyDescent="0.3">
      <c r="A43" s="281"/>
      <c r="B43" s="283"/>
      <c r="C43" s="274"/>
      <c r="D43" s="47"/>
      <c r="E43" s="464">
        <f t="shared" si="2"/>
        <v>0</v>
      </c>
      <c r="F43" s="526"/>
      <c r="G43" s="276"/>
      <c r="H43" s="50"/>
      <c r="I43" s="522"/>
      <c r="J43" s="35">
        <f t="shared" si="3"/>
        <v>0</v>
      </c>
      <c r="K43" s="56"/>
      <c r="L43" s="52"/>
      <c r="M43" s="52"/>
      <c r="N43" s="57">
        <f t="shared" si="1"/>
        <v>0</v>
      </c>
      <c r="O43" s="156"/>
      <c r="P43" s="59"/>
      <c r="Q43" s="39"/>
      <c r="R43" s="40"/>
      <c r="S43" s="67"/>
      <c r="T43" s="67"/>
      <c r="U43" s="43"/>
      <c r="V43" s="44"/>
      <c r="W43" s="363"/>
      <c r="X43" s="365">
        <f>SUM(X4:X42)</f>
        <v>67320</v>
      </c>
    </row>
    <row r="44" spans="1:24" ht="17.25" x14ac:dyDescent="0.3">
      <c r="A44" s="272"/>
      <c r="B44" s="283"/>
      <c r="C44" s="274"/>
      <c r="D44" s="47"/>
      <c r="E44" s="464">
        <f t="shared" si="2"/>
        <v>0</v>
      </c>
      <c r="F44" s="526"/>
      <c r="G44" s="276"/>
      <c r="H44" s="50"/>
      <c r="I44" s="522"/>
      <c r="J44" s="35">
        <f t="shared" si="3"/>
        <v>0</v>
      </c>
      <c r="K44" s="56"/>
      <c r="L44" s="52"/>
      <c r="M44" s="52"/>
      <c r="N44" s="57">
        <f t="shared" si="1"/>
        <v>0</v>
      </c>
      <c r="O44" s="156"/>
      <c r="P44" s="59"/>
      <c r="Q44" s="39"/>
      <c r="R44" s="40"/>
      <c r="S44" s="67"/>
      <c r="T44" s="67"/>
      <c r="U44" s="43"/>
      <c r="V44" s="44"/>
      <c r="W44" s="363"/>
      <c r="X44" s="365"/>
    </row>
    <row r="45" spans="1:24" ht="17.25" x14ac:dyDescent="0.3">
      <c r="A45" s="45"/>
      <c r="B45" s="68"/>
      <c r="C45" s="46"/>
      <c r="D45" s="47"/>
      <c r="E45" s="464">
        <f t="shared" si="2"/>
        <v>0</v>
      </c>
      <c r="F45" s="527"/>
      <c r="G45" s="49"/>
      <c r="H45" s="50"/>
      <c r="I45" s="522"/>
      <c r="J45" s="35">
        <f t="shared" si="3"/>
        <v>0</v>
      </c>
      <c r="K45" s="56"/>
      <c r="L45" s="52"/>
      <c r="M45" s="52"/>
      <c r="N45" s="57">
        <f t="shared" si="1"/>
        <v>0</v>
      </c>
      <c r="O45" s="156"/>
      <c r="P45" s="59"/>
      <c r="Q45" s="39"/>
      <c r="R45" s="40"/>
      <c r="S45" s="67"/>
      <c r="T45" s="67"/>
      <c r="U45" s="43"/>
      <c r="V45" s="44"/>
      <c r="W45" s="363"/>
      <c r="X45" s="365"/>
    </row>
    <row r="46" spans="1:24" ht="17.25" x14ac:dyDescent="0.3">
      <c r="A46" s="60"/>
      <c r="B46" s="45"/>
      <c r="C46" s="69"/>
      <c r="D46" s="47"/>
      <c r="E46" s="464">
        <f t="shared" si="2"/>
        <v>0</v>
      </c>
      <c r="F46" s="527"/>
      <c r="G46" s="49"/>
      <c r="H46" s="50"/>
      <c r="I46" s="522"/>
      <c r="J46" s="35">
        <f t="shared" si="3"/>
        <v>0</v>
      </c>
      <c r="K46" s="56"/>
      <c r="L46" s="52"/>
      <c r="M46" s="52"/>
      <c r="N46" s="57">
        <f t="shared" si="1"/>
        <v>0</v>
      </c>
      <c r="O46" s="156"/>
      <c r="P46" s="59"/>
      <c r="Q46" s="39"/>
      <c r="R46" s="40"/>
      <c r="S46" s="67"/>
      <c r="T46" s="67"/>
      <c r="U46" s="43"/>
      <c r="V46" s="44"/>
      <c r="W46" s="363"/>
      <c r="X46" s="365"/>
    </row>
    <row r="47" spans="1:24" ht="17.25" x14ac:dyDescent="0.3">
      <c r="A47" s="45"/>
      <c r="B47" s="45"/>
      <c r="C47" s="69"/>
      <c r="D47" s="47"/>
      <c r="E47" s="464"/>
      <c r="F47" s="527"/>
      <c r="G47" s="49"/>
      <c r="H47" s="50"/>
      <c r="I47" s="522"/>
      <c r="J47" s="35">
        <f t="shared" si="3"/>
        <v>0</v>
      </c>
      <c r="K47" s="56"/>
      <c r="L47" s="52"/>
      <c r="M47" s="52"/>
      <c r="N47" s="57">
        <f t="shared" si="1"/>
        <v>0</v>
      </c>
      <c r="O47" s="156"/>
      <c r="P47" s="59"/>
      <c r="Q47" s="39"/>
      <c r="R47" s="40"/>
      <c r="S47" s="67"/>
      <c r="T47" s="67"/>
      <c r="U47" s="43"/>
      <c r="V47" s="44"/>
      <c r="X47" s="366"/>
    </row>
    <row r="48" spans="1:24" ht="17.25" x14ac:dyDescent="0.3">
      <c r="A48" s="45"/>
      <c r="B48" s="45"/>
      <c r="C48" s="69"/>
      <c r="D48" s="47"/>
      <c r="E48" s="464"/>
      <c r="F48" s="527"/>
      <c r="G48" s="49"/>
      <c r="H48" s="50"/>
      <c r="I48" s="522"/>
      <c r="J48" s="35">
        <f t="shared" si="3"/>
        <v>0</v>
      </c>
      <c r="K48" s="56"/>
      <c r="L48" s="52"/>
      <c r="M48" s="52"/>
      <c r="N48" s="57">
        <f t="shared" si="1"/>
        <v>0</v>
      </c>
      <c r="O48" s="156"/>
      <c r="P48" s="59"/>
      <c r="Q48" s="39"/>
      <c r="R48" s="40"/>
      <c r="S48" s="67"/>
      <c r="T48" s="67"/>
      <c r="U48" s="43"/>
      <c r="V48" s="44"/>
      <c r="X48" s="367"/>
    </row>
    <row r="49" spans="1:24" ht="17.25" x14ac:dyDescent="0.3">
      <c r="A49" s="60"/>
      <c r="B49" s="61"/>
      <c r="C49" s="69"/>
      <c r="D49" s="47"/>
      <c r="E49" s="464"/>
      <c r="F49" s="527"/>
      <c r="G49" s="49"/>
      <c r="H49" s="50"/>
      <c r="I49" s="522"/>
      <c r="J49" s="35">
        <f t="shared" si="3"/>
        <v>0</v>
      </c>
      <c r="K49" s="56"/>
      <c r="L49" s="52"/>
      <c r="M49" s="52"/>
      <c r="N49" s="57">
        <f t="shared" si="1"/>
        <v>0</v>
      </c>
      <c r="O49" s="156"/>
      <c r="P49" s="59"/>
      <c r="Q49" s="39"/>
      <c r="R49" s="40"/>
      <c r="S49" s="67"/>
      <c r="T49" s="67"/>
      <c r="U49" s="43"/>
      <c r="V49" s="44"/>
    </row>
    <row r="50" spans="1:24" ht="17.25" x14ac:dyDescent="0.3">
      <c r="A50" s="60"/>
      <c r="B50" s="61"/>
      <c r="C50" s="69"/>
      <c r="D50" s="69"/>
      <c r="E50" s="464"/>
      <c r="F50" s="527"/>
      <c r="G50" s="49"/>
      <c r="H50" s="50"/>
      <c r="I50" s="522"/>
      <c r="J50" s="35">
        <f t="shared" si="3"/>
        <v>0</v>
      </c>
      <c r="K50" s="56"/>
      <c r="L50" s="52"/>
      <c r="M50" s="52"/>
      <c r="N50" s="57">
        <f t="shared" si="1"/>
        <v>0</v>
      </c>
      <c r="O50" s="156"/>
      <c r="P50" s="59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69"/>
      <c r="E51" s="47"/>
      <c r="F51" s="522"/>
      <c r="G51" s="49"/>
      <c r="H51" s="50"/>
      <c r="I51" s="522"/>
      <c r="J51" s="35">
        <f t="shared" si="3"/>
        <v>0</v>
      </c>
      <c r="K51" s="56"/>
      <c r="L51" s="52"/>
      <c r="M51" s="52"/>
      <c r="N51" s="57">
        <f t="shared" si="1"/>
        <v>0</v>
      </c>
      <c r="O51" s="156"/>
      <c r="P51" s="59"/>
      <c r="Q51" s="39"/>
      <c r="R51" s="40"/>
      <c r="S51" s="67"/>
      <c r="T51" s="67"/>
      <c r="U51" s="43"/>
      <c r="V51" s="44"/>
    </row>
    <row r="52" spans="1:24" ht="18" thickBot="1" x14ac:dyDescent="0.35">
      <c r="A52" s="70"/>
      <c r="B52" s="71"/>
      <c r="C52" s="319"/>
      <c r="D52" s="72"/>
      <c r="E52" s="73"/>
      <c r="F52" s="528"/>
      <c r="G52" s="75"/>
      <c r="H52" s="76"/>
      <c r="I52" s="528"/>
      <c r="J52" s="77">
        <f t="shared" si="3"/>
        <v>0</v>
      </c>
      <c r="K52" s="78"/>
      <c r="L52" s="79"/>
      <c r="M52" s="79"/>
      <c r="N52" s="80">
        <f t="shared" si="1"/>
        <v>0</v>
      </c>
      <c r="O52" s="332"/>
      <c r="P52" s="333"/>
      <c r="Q52" s="81"/>
      <c r="R52" s="82"/>
      <c r="S52" s="83"/>
      <c r="T52" s="83"/>
      <c r="U52" s="84"/>
      <c r="V52" s="85"/>
    </row>
    <row r="53" spans="1:24" s="327" customFormat="1" ht="47.25" x14ac:dyDescent="0.3">
      <c r="A53" s="509" t="s">
        <v>55</v>
      </c>
      <c r="B53" s="328" t="s">
        <v>56</v>
      </c>
      <c r="C53" s="349" t="s">
        <v>306</v>
      </c>
      <c r="D53" s="329"/>
      <c r="E53" s="47"/>
      <c r="F53" s="521">
        <v>1161.2</v>
      </c>
      <c r="G53" s="321">
        <v>44256</v>
      </c>
      <c r="H53" s="529">
        <v>314</v>
      </c>
      <c r="I53" s="526">
        <v>1161.2</v>
      </c>
      <c r="J53" s="35">
        <f t="shared" si="3"/>
        <v>0</v>
      </c>
      <c r="K53" s="322">
        <v>75.5</v>
      </c>
      <c r="L53" s="323"/>
      <c r="M53" s="323"/>
      <c r="N53" s="331">
        <f t="shared" si="1"/>
        <v>87670.6</v>
      </c>
      <c r="O53" s="511" t="s">
        <v>35</v>
      </c>
      <c r="P53" s="512">
        <v>44300</v>
      </c>
      <c r="Q53" s="94"/>
      <c r="R53" s="324"/>
      <c r="S53" s="67"/>
      <c r="T53" s="67"/>
      <c r="U53" s="325"/>
      <c r="V53" s="326"/>
      <c r="W53"/>
      <c r="X53"/>
    </row>
    <row r="54" spans="1:24" ht="18" customHeight="1" thickBot="1" x14ac:dyDescent="0.35">
      <c r="A54" s="510" t="s">
        <v>55</v>
      </c>
      <c r="B54" s="328" t="s">
        <v>56</v>
      </c>
      <c r="C54" s="350"/>
      <c r="D54" s="330"/>
      <c r="E54" s="47"/>
      <c r="F54" s="522">
        <v>1274.5</v>
      </c>
      <c r="G54" s="87">
        <v>44263</v>
      </c>
      <c r="H54" s="517">
        <v>306</v>
      </c>
      <c r="I54" s="527">
        <v>1274.5</v>
      </c>
      <c r="J54" s="35">
        <f t="shared" si="3"/>
        <v>0</v>
      </c>
      <c r="K54" s="36">
        <v>75.5</v>
      </c>
      <c r="L54" s="52"/>
      <c r="M54" s="52"/>
      <c r="N54" s="331">
        <f t="shared" si="1"/>
        <v>96224.75</v>
      </c>
      <c r="O54" s="513" t="s">
        <v>224</v>
      </c>
      <c r="P54" s="512">
        <v>44300</v>
      </c>
      <c r="Q54" s="94"/>
      <c r="R54" s="40"/>
      <c r="S54" s="67"/>
      <c r="T54" s="67"/>
      <c r="U54" s="43"/>
      <c r="V54" s="44"/>
    </row>
    <row r="55" spans="1:24" ht="24" customHeight="1" x14ac:dyDescent="0.3">
      <c r="A55" s="651" t="s">
        <v>55</v>
      </c>
      <c r="B55" s="328" t="s">
        <v>56</v>
      </c>
      <c r="C55" s="692" t="s">
        <v>316</v>
      </c>
      <c r="D55" s="330"/>
      <c r="E55" s="47"/>
      <c r="F55" s="522">
        <f>270.8+233.4</f>
        <v>504.20000000000005</v>
      </c>
      <c r="G55" s="87">
        <v>44270</v>
      </c>
      <c r="H55" s="641">
        <v>324</v>
      </c>
      <c r="I55" s="527">
        <v>504.2</v>
      </c>
      <c r="J55" s="35">
        <f t="shared" si="3"/>
        <v>0</v>
      </c>
      <c r="K55" s="36">
        <v>73.5</v>
      </c>
      <c r="L55" s="52"/>
      <c r="M55" s="52"/>
      <c r="N55" s="331">
        <f t="shared" si="1"/>
        <v>37058.699999999997</v>
      </c>
      <c r="O55" s="704" t="s">
        <v>224</v>
      </c>
      <c r="P55" s="706">
        <v>44300</v>
      </c>
      <c r="Q55" s="94"/>
      <c r="R55" s="40"/>
      <c r="S55" s="67"/>
      <c r="T55" s="67"/>
      <c r="U55" s="43"/>
      <c r="V55" s="44"/>
    </row>
    <row r="56" spans="1:24" ht="24" customHeight="1" thickBot="1" x14ac:dyDescent="0.35">
      <c r="A56" s="652"/>
      <c r="B56" s="328" t="s">
        <v>56</v>
      </c>
      <c r="C56" s="693"/>
      <c r="D56" s="330"/>
      <c r="E56" s="47"/>
      <c r="F56" s="522">
        <v>936.4</v>
      </c>
      <c r="G56" s="87">
        <v>44270</v>
      </c>
      <c r="H56" s="642"/>
      <c r="I56" s="527">
        <v>936.4</v>
      </c>
      <c r="J56" s="35">
        <f t="shared" si="3"/>
        <v>0</v>
      </c>
      <c r="K56" s="36">
        <v>75.5</v>
      </c>
      <c r="L56" s="52"/>
      <c r="M56" s="52"/>
      <c r="N56" s="38">
        <f t="shared" si="1"/>
        <v>70698.2</v>
      </c>
      <c r="O56" s="705"/>
      <c r="P56" s="707"/>
      <c r="Q56" s="94"/>
      <c r="R56" s="40"/>
      <c r="S56" s="67"/>
      <c r="T56" s="67"/>
      <c r="U56" s="43"/>
      <c r="V56" s="44"/>
    </row>
    <row r="57" spans="1:24" ht="47.25" x14ac:dyDescent="0.3">
      <c r="A57" s="291" t="s">
        <v>55</v>
      </c>
      <c r="B57" s="86" t="s">
        <v>56</v>
      </c>
      <c r="C57" s="518" t="s">
        <v>315</v>
      </c>
      <c r="D57" s="69"/>
      <c r="E57" s="47"/>
      <c r="F57" s="520">
        <v>1564.8</v>
      </c>
      <c r="G57" s="49">
        <v>44277</v>
      </c>
      <c r="H57" s="294">
        <v>331</v>
      </c>
      <c r="I57" s="522">
        <v>1564.8</v>
      </c>
      <c r="J57" s="35">
        <f t="shared" si="3"/>
        <v>0</v>
      </c>
      <c r="K57" s="36">
        <v>76.5</v>
      </c>
      <c r="L57" s="52"/>
      <c r="M57" s="52"/>
      <c r="N57" s="38">
        <f t="shared" si="1"/>
        <v>119707.2</v>
      </c>
      <c r="O57" s="156" t="s">
        <v>35</v>
      </c>
      <c r="P57" s="59">
        <v>44309</v>
      </c>
      <c r="Q57" s="94"/>
      <c r="R57" s="40"/>
      <c r="S57" s="67"/>
      <c r="T57" s="67"/>
      <c r="U57" s="43"/>
      <c r="V57" s="44"/>
    </row>
    <row r="58" spans="1:24" ht="47.25" x14ac:dyDescent="0.3">
      <c r="A58" s="291" t="s">
        <v>55</v>
      </c>
      <c r="B58" s="86" t="s">
        <v>56</v>
      </c>
      <c r="C58" s="582" t="s">
        <v>348</v>
      </c>
      <c r="D58" s="69"/>
      <c r="E58" s="47"/>
      <c r="F58" s="520">
        <v>1344.8</v>
      </c>
      <c r="G58" s="49">
        <v>44284</v>
      </c>
      <c r="H58" s="294">
        <v>340</v>
      </c>
      <c r="I58" s="522">
        <v>1344.8</v>
      </c>
      <c r="J58" s="35">
        <f t="shared" si="3"/>
        <v>0</v>
      </c>
      <c r="K58" s="36">
        <v>76.5</v>
      </c>
      <c r="L58" s="52"/>
      <c r="M58" s="52"/>
      <c r="N58" s="38">
        <f t="shared" si="1"/>
        <v>102877.2</v>
      </c>
      <c r="O58" s="581" t="s">
        <v>35</v>
      </c>
      <c r="P58" s="578">
        <v>44321</v>
      </c>
      <c r="Q58" s="94"/>
      <c r="R58" s="40"/>
      <c r="S58" s="67"/>
      <c r="T58" s="67"/>
      <c r="U58" s="43"/>
      <c r="V58" s="44"/>
    </row>
    <row r="59" spans="1:24" ht="17.25" customHeight="1" x14ac:dyDescent="0.3">
      <c r="A59" s="700" t="s">
        <v>165</v>
      </c>
      <c r="B59" s="61" t="s">
        <v>53</v>
      </c>
      <c r="C59" s="450" t="s">
        <v>204</v>
      </c>
      <c r="D59" s="96"/>
      <c r="E59" s="97"/>
      <c r="F59" s="522">
        <v>1200</v>
      </c>
      <c r="G59" s="49">
        <v>44257</v>
      </c>
      <c r="H59" s="702">
        <v>48</v>
      </c>
      <c r="I59" s="522">
        <v>1200</v>
      </c>
      <c r="J59" s="35">
        <f t="shared" si="3"/>
        <v>0</v>
      </c>
      <c r="K59" s="56">
        <v>22</v>
      </c>
      <c r="L59" s="52"/>
      <c r="M59" s="52"/>
      <c r="N59" s="38">
        <f t="shared" si="1"/>
        <v>26400</v>
      </c>
      <c r="O59" s="632" t="s">
        <v>206</v>
      </c>
      <c r="P59" s="634">
        <v>44272</v>
      </c>
      <c r="Q59" s="94"/>
      <c r="R59" s="40"/>
      <c r="S59" s="41"/>
      <c r="T59" s="42"/>
      <c r="U59" s="43"/>
      <c r="V59" s="44"/>
    </row>
    <row r="60" spans="1:24" ht="17.25" x14ac:dyDescent="0.3">
      <c r="A60" s="701"/>
      <c r="B60" s="61" t="s">
        <v>205</v>
      </c>
      <c r="C60" s="100" t="s">
        <v>210</v>
      </c>
      <c r="D60" s="96"/>
      <c r="E60" s="97"/>
      <c r="F60" s="522">
        <v>8994</v>
      </c>
      <c r="G60" s="49">
        <v>44261</v>
      </c>
      <c r="H60" s="703"/>
      <c r="I60" s="522">
        <v>8994</v>
      </c>
      <c r="J60" s="35">
        <f t="shared" si="3"/>
        <v>0</v>
      </c>
      <c r="K60" s="56">
        <v>40.5</v>
      </c>
      <c r="L60" s="52"/>
      <c r="M60" s="52"/>
      <c r="N60" s="57">
        <f t="shared" si="1"/>
        <v>364257</v>
      </c>
      <c r="O60" s="678"/>
      <c r="P60" s="679"/>
      <c r="Q60" s="39"/>
      <c r="R60" s="40"/>
      <c r="S60" s="41"/>
      <c r="T60" s="42"/>
      <c r="U60" s="43"/>
      <c r="V60" s="44"/>
    </row>
    <row r="61" spans="1:24" ht="17.25" x14ac:dyDescent="0.3">
      <c r="A61" s="60" t="s">
        <v>208</v>
      </c>
      <c r="B61" s="61" t="s">
        <v>33</v>
      </c>
      <c r="C61" s="96" t="s">
        <v>209</v>
      </c>
      <c r="D61" s="96"/>
      <c r="E61" s="97"/>
      <c r="F61" s="522">
        <v>960</v>
      </c>
      <c r="G61" s="49">
        <v>44263</v>
      </c>
      <c r="H61" s="50" t="s">
        <v>211</v>
      </c>
      <c r="I61" s="522">
        <v>960</v>
      </c>
      <c r="J61" s="35">
        <f t="shared" si="0"/>
        <v>0</v>
      </c>
      <c r="K61" s="56">
        <v>50</v>
      </c>
      <c r="L61" s="52"/>
      <c r="M61" s="52"/>
      <c r="N61" s="57">
        <f t="shared" si="1"/>
        <v>48000</v>
      </c>
      <c r="O61" s="156" t="s">
        <v>212</v>
      </c>
      <c r="P61" s="59">
        <v>44265</v>
      </c>
      <c r="Q61" s="39"/>
      <c r="R61" s="40"/>
      <c r="S61" s="41"/>
      <c r="T61" s="42"/>
      <c r="U61" s="43"/>
      <c r="V61" s="44"/>
    </row>
    <row r="62" spans="1:24" ht="17.25" x14ac:dyDescent="0.25">
      <c r="A62" s="102" t="s">
        <v>208</v>
      </c>
      <c r="B62" s="58" t="s">
        <v>33</v>
      </c>
      <c r="C62" s="91" t="s">
        <v>222</v>
      </c>
      <c r="D62" s="91"/>
      <c r="E62" s="93"/>
      <c r="F62" s="522">
        <v>2012</v>
      </c>
      <c r="G62" s="49">
        <v>44278</v>
      </c>
      <c r="H62" s="50" t="s">
        <v>223</v>
      </c>
      <c r="I62" s="522">
        <v>2012</v>
      </c>
      <c r="J62" s="35">
        <f t="shared" si="0"/>
        <v>0</v>
      </c>
      <c r="K62" s="56">
        <v>50</v>
      </c>
      <c r="L62" s="52"/>
      <c r="M62" s="52"/>
      <c r="N62" s="57">
        <f t="shared" si="1"/>
        <v>100600</v>
      </c>
      <c r="O62" s="156" t="s">
        <v>224</v>
      </c>
      <c r="P62" s="59">
        <v>44279</v>
      </c>
      <c r="Q62" s="39"/>
      <c r="R62" s="40"/>
      <c r="S62" s="41"/>
      <c r="T62" s="42"/>
      <c r="U62" s="43"/>
      <c r="V62" s="44"/>
    </row>
    <row r="63" spans="1:24" ht="17.25" x14ac:dyDescent="0.25">
      <c r="A63" s="102"/>
      <c r="B63" s="58"/>
      <c r="C63" s="96"/>
      <c r="D63" s="96"/>
      <c r="E63" s="97"/>
      <c r="F63" s="522"/>
      <c r="G63" s="49"/>
      <c r="H63" s="50"/>
      <c r="I63" s="522"/>
      <c r="J63" s="35">
        <f t="shared" si="0"/>
        <v>0</v>
      </c>
      <c r="K63" s="56"/>
      <c r="L63" s="52"/>
      <c r="M63" s="52"/>
      <c r="N63" s="57">
        <f t="shared" si="1"/>
        <v>0</v>
      </c>
      <c r="O63" s="156"/>
      <c r="P63" s="59"/>
      <c r="Q63" s="39"/>
      <c r="R63" s="40"/>
      <c r="S63" s="41"/>
      <c r="T63" s="42"/>
      <c r="U63" s="43"/>
      <c r="V63" s="44"/>
    </row>
    <row r="64" spans="1:24" ht="17.25" x14ac:dyDescent="0.25">
      <c r="A64" s="102"/>
      <c r="B64" s="58"/>
      <c r="C64" s="96"/>
      <c r="D64" s="96"/>
      <c r="E64" s="97"/>
      <c r="F64" s="522"/>
      <c r="G64" s="49"/>
      <c r="H64" s="50"/>
      <c r="I64" s="522"/>
      <c r="J64" s="35">
        <f t="shared" si="0"/>
        <v>0</v>
      </c>
      <c r="K64" s="56"/>
      <c r="L64" s="52"/>
      <c r="M64" s="52"/>
      <c r="N64" s="57">
        <f t="shared" si="1"/>
        <v>0</v>
      </c>
      <c r="O64" s="156"/>
      <c r="P64" s="59"/>
      <c r="Q64" s="39"/>
      <c r="R64" s="40"/>
      <c r="S64" s="41"/>
      <c r="T64" s="42"/>
      <c r="U64" s="43"/>
      <c r="V64" s="44"/>
    </row>
    <row r="65" spans="1:22" ht="17.25" x14ac:dyDescent="0.3">
      <c r="A65" s="60"/>
      <c r="B65" s="61"/>
      <c r="C65" s="96"/>
      <c r="D65" s="96"/>
      <c r="E65" s="97"/>
      <c r="F65" s="522"/>
      <c r="G65" s="49"/>
      <c r="H65" s="50"/>
      <c r="I65" s="522"/>
      <c r="J65" s="35">
        <f t="shared" si="0"/>
        <v>0</v>
      </c>
      <c r="K65" s="56"/>
      <c r="L65" s="52"/>
      <c r="M65" s="52"/>
      <c r="N65" s="57">
        <f t="shared" si="1"/>
        <v>0</v>
      </c>
      <c r="O65" s="156"/>
      <c r="P65" s="59"/>
      <c r="Q65" s="39"/>
      <c r="R65" s="40"/>
      <c r="S65" s="41"/>
      <c r="T65" s="41"/>
      <c r="U65" s="43"/>
      <c r="V65" s="44"/>
    </row>
    <row r="66" spans="1:22" ht="17.25" x14ac:dyDescent="0.3">
      <c r="A66" s="60"/>
      <c r="B66" s="61"/>
      <c r="C66" s="96"/>
      <c r="D66" s="96"/>
      <c r="E66" s="97"/>
      <c r="F66" s="522"/>
      <c r="G66" s="49"/>
      <c r="H66" s="50"/>
      <c r="I66" s="522"/>
      <c r="J66" s="35">
        <f t="shared" si="0"/>
        <v>0</v>
      </c>
      <c r="K66" s="56"/>
      <c r="L66" s="52"/>
      <c r="M66" s="52"/>
      <c r="N66" s="57">
        <f t="shared" si="1"/>
        <v>0</v>
      </c>
      <c r="O66" s="156"/>
      <c r="P66" s="59"/>
      <c r="Q66" s="39"/>
      <c r="R66" s="40"/>
      <c r="S66" s="41"/>
      <c r="T66" s="41"/>
      <c r="U66" s="43"/>
      <c r="V66" s="44"/>
    </row>
    <row r="67" spans="1:22" ht="17.25" x14ac:dyDescent="0.3">
      <c r="A67" s="60"/>
      <c r="B67" s="61"/>
      <c r="C67" s="96"/>
      <c r="D67" s="96"/>
      <c r="E67" s="97"/>
      <c r="F67" s="522"/>
      <c r="G67" s="49"/>
      <c r="H67" s="50"/>
      <c r="I67" s="522"/>
      <c r="J67" s="35">
        <f t="shared" si="0"/>
        <v>0</v>
      </c>
      <c r="K67" s="56"/>
      <c r="L67" s="52"/>
      <c r="M67" s="52"/>
      <c r="N67" s="57">
        <f t="shared" si="1"/>
        <v>0</v>
      </c>
      <c r="O67" s="156"/>
      <c r="P67" s="59"/>
      <c r="Q67" s="39"/>
      <c r="R67" s="40"/>
      <c r="S67" s="41"/>
      <c r="T67" s="41"/>
      <c r="U67" s="43"/>
      <c r="V67" s="44"/>
    </row>
    <row r="68" spans="1:22" ht="18.75" x14ac:dyDescent="0.3">
      <c r="A68" s="61"/>
      <c r="B68" s="103"/>
      <c r="C68" s="96"/>
      <c r="D68" s="96"/>
      <c r="E68" s="97"/>
      <c r="F68" s="522"/>
      <c r="G68" s="49"/>
      <c r="H68" s="50"/>
      <c r="I68" s="522"/>
      <c r="J68" s="35">
        <f t="shared" si="0"/>
        <v>0</v>
      </c>
      <c r="K68" s="56"/>
      <c r="L68" s="52"/>
      <c r="M68" s="52"/>
      <c r="N68" s="57">
        <f t="shared" si="1"/>
        <v>0</v>
      </c>
      <c r="O68" s="156"/>
      <c r="P68" s="59"/>
      <c r="Q68" s="39"/>
      <c r="R68" s="40"/>
      <c r="S68" s="41"/>
      <c r="T68" s="42"/>
      <c r="U68" s="43"/>
      <c r="V68" s="44"/>
    </row>
    <row r="69" spans="1:22" ht="17.25" x14ac:dyDescent="0.3">
      <c r="A69" s="61"/>
      <c r="B69" s="61"/>
      <c r="C69" s="96"/>
      <c r="D69" s="96"/>
      <c r="E69" s="97"/>
      <c r="F69" s="522"/>
      <c r="G69" s="49"/>
      <c r="H69" s="50"/>
      <c r="I69" s="522"/>
      <c r="J69" s="35">
        <f t="shared" si="0"/>
        <v>0</v>
      </c>
      <c r="K69" s="56"/>
      <c r="L69" s="52"/>
      <c r="M69" s="52"/>
      <c r="N69" s="57">
        <f t="shared" si="1"/>
        <v>0</v>
      </c>
      <c r="O69" s="156"/>
      <c r="P69" s="59"/>
      <c r="Q69" s="39"/>
      <c r="R69" s="40"/>
      <c r="S69" s="41"/>
      <c r="T69" s="42"/>
      <c r="U69" s="43"/>
      <c r="V69" s="44"/>
    </row>
    <row r="70" spans="1:22" ht="17.25" x14ac:dyDescent="0.3">
      <c r="A70" s="61"/>
      <c r="B70" s="61"/>
      <c r="C70" s="96"/>
      <c r="D70" s="96"/>
      <c r="E70" s="97"/>
      <c r="F70" s="522"/>
      <c r="G70" s="49"/>
      <c r="H70" s="50"/>
      <c r="I70" s="522"/>
      <c r="J70" s="35">
        <f t="shared" si="0"/>
        <v>0</v>
      </c>
      <c r="K70" s="56"/>
      <c r="L70" s="52"/>
      <c r="M70" s="52"/>
      <c r="N70" s="57">
        <f t="shared" si="1"/>
        <v>0</v>
      </c>
      <c r="O70" s="156"/>
      <c r="P70" s="59"/>
      <c r="Q70" s="39"/>
      <c r="R70" s="40"/>
      <c r="S70" s="41"/>
      <c r="T70" s="42"/>
      <c r="U70" s="43"/>
      <c r="V70" s="44"/>
    </row>
    <row r="71" spans="1:22" ht="17.25" x14ac:dyDescent="0.3">
      <c r="A71" s="102"/>
      <c r="B71" s="61"/>
      <c r="C71" s="96"/>
      <c r="D71" s="96"/>
      <c r="E71" s="97"/>
      <c r="F71" s="522"/>
      <c r="G71" s="49"/>
      <c r="H71" s="50"/>
      <c r="I71" s="522"/>
      <c r="J71" s="35">
        <f t="shared" si="0"/>
        <v>0</v>
      </c>
      <c r="K71" s="56"/>
      <c r="L71" s="52"/>
      <c r="M71" s="52"/>
      <c r="N71" s="57">
        <f t="shared" si="1"/>
        <v>0</v>
      </c>
      <c r="O71" s="156"/>
      <c r="P71" s="59"/>
      <c r="Q71" s="39"/>
      <c r="R71" s="40"/>
      <c r="S71" s="41"/>
      <c r="T71" s="42"/>
      <c r="U71" s="43"/>
      <c r="V71" s="44"/>
    </row>
    <row r="72" spans="1:22" ht="17.25" x14ac:dyDescent="0.3">
      <c r="A72" s="61"/>
      <c r="B72" s="61"/>
      <c r="C72" s="96"/>
      <c r="D72" s="96"/>
      <c r="E72" s="97"/>
      <c r="F72" s="522"/>
      <c r="G72" s="49"/>
      <c r="H72" s="50"/>
      <c r="I72" s="522"/>
      <c r="J72" s="35">
        <f t="shared" si="0"/>
        <v>0</v>
      </c>
      <c r="K72" s="56"/>
      <c r="L72" s="52"/>
      <c r="M72" s="52"/>
      <c r="N72" s="57">
        <f t="shared" si="1"/>
        <v>0</v>
      </c>
      <c r="O72" s="156"/>
      <c r="P72" s="59"/>
      <c r="Q72" s="39"/>
      <c r="R72" s="40"/>
      <c r="S72" s="41"/>
      <c r="T72" s="42"/>
      <c r="U72" s="43"/>
      <c r="V72" s="44"/>
    </row>
    <row r="73" spans="1:22" ht="17.25" x14ac:dyDescent="0.3">
      <c r="A73" s="61"/>
      <c r="B73" s="61"/>
      <c r="C73" s="96"/>
      <c r="D73" s="96"/>
      <c r="E73" s="97"/>
      <c r="F73" s="522"/>
      <c r="G73" s="49"/>
      <c r="H73" s="50"/>
      <c r="I73" s="522"/>
      <c r="J73" s="35">
        <f t="shared" si="0"/>
        <v>0</v>
      </c>
      <c r="K73" s="56"/>
      <c r="L73" s="52"/>
      <c r="M73" s="52"/>
      <c r="N73" s="57">
        <f t="shared" si="1"/>
        <v>0</v>
      </c>
      <c r="O73" s="156"/>
      <c r="P73" s="59"/>
      <c r="Q73" s="39"/>
      <c r="R73" s="40"/>
      <c r="S73" s="41"/>
      <c r="T73" s="42"/>
      <c r="U73" s="43"/>
      <c r="V73" s="44"/>
    </row>
    <row r="74" spans="1:22" ht="17.25" x14ac:dyDescent="0.3">
      <c r="A74" s="58"/>
      <c r="B74" s="61"/>
      <c r="C74" s="96"/>
      <c r="D74" s="96"/>
      <c r="E74" s="97"/>
      <c r="F74" s="522"/>
      <c r="G74" s="49"/>
      <c r="H74" s="50"/>
      <c r="I74" s="522"/>
      <c r="J74" s="35">
        <f t="shared" si="0"/>
        <v>0</v>
      </c>
      <c r="K74" s="56"/>
      <c r="L74" s="52"/>
      <c r="M74" s="52"/>
      <c r="N74" s="57">
        <f t="shared" si="1"/>
        <v>0</v>
      </c>
      <c r="O74" s="156"/>
      <c r="P74" s="59"/>
      <c r="Q74" s="39"/>
      <c r="R74" s="40"/>
      <c r="S74" s="41"/>
      <c r="T74" s="42"/>
      <c r="U74" s="43"/>
      <c r="V74" s="44"/>
    </row>
    <row r="75" spans="1:22" ht="17.25" x14ac:dyDescent="0.3">
      <c r="A75" s="58"/>
      <c r="B75" s="61"/>
      <c r="C75" s="96"/>
      <c r="D75" s="96"/>
      <c r="E75" s="97"/>
      <c r="F75" s="522"/>
      <c r="G75" s="49"/>
      <c r="H75" s="50"/>
      <c r="I75" s="522"/>
      <c r="J75" s="35">
        <f t="shared" si="0"/>
        <v>0</v>
      </c>
      <c r="K75" s="56"/>
      <c r="L75" s="52"/>
      <c r="M75" s="52"/>
      <c r="N75" s="57">
        <f t="shared" si="1"/>
        <v>0</v>
      </c>
      <c r="O75" s="156"/>
      <c r="P75" s="59"/>
      <c r="Q75" s="39"/>
      <c r="R75" s="40"/>
      <c r="S75" s="41"/>
      <c r="T75" s="42"/>
      <c r="U75" s="43"/>
      <c r="V75" s="44"/>
    </row>
    <row r="76" spans="1:22" ht="17.25" x14ac:dyDescent="0.3">
      <c r="A76" s="58"/>
      <c r="B76" s="61"/>
      <c r="C76" s="96"/>
      <c r="D76" s="96"/>
      <c r="E76" s="97"/>
      <c r="F76" s="522"/>
      <c r="G76" s="49"/>
      <c r="H76" s="50"/>
      <c r="I76" s="522"/>
      <c r="J76" s="35">
        <f t="shared" si="0"/>
        <v>0</v>
      </c>
      <c r="K76" s="56"/>
      <c r="L76" s="52"/>
      <c r="M76" s="52"/>
      <c r="N76" s="57">
        <f t="shared" si="1"/>
        <v>0</v>
      </c>
      <c r="O76" s="156"/>
      <c r="P76" s="59"/>
      <c r="Q76" s="39"/>
      <c r="R76" s="40"/>
      <c r="S76" s="41"/>
      <c r="T76" s="42"/>
      <c r="U76" s="43"/>
      <c r="V76" s="44"/>
    </row>
    <row r="77" spans="1:22" ht="17.25" x14ac:dyDescent="0.3">
      <c r="A77" s="61"/>
      <c r="B77" s="61"/>
      <c r="C77" s="96"/>
      <c r="D77" s="96"/>
      <c r="E77" s="97"/>
      <c r="F77" s="522"/>
      <c r="G77" s="49"/>
      <c r="H77" s="50"/>
      <c r="I77" s="522"/>
      <c r="J77" s="35">
        <f t="shared" si="0"/>
        <v>0</v>
      </c>
      <c r="K77" s="56"/>
      <c r="L77" s="52"/>
      <c r="M77" s="52"/>
      <c r="N77" s="57">
        <f t="shared" si="1"/>
        <v>0</v>
      </c>
      <c r="O77" s="156"/>
      <c r="P77" s="59"/>
      <c r="Q77" s="39"/>
      <c r="R77" s="40"/>
      <c r="S77" s="41"/>
      <c r="T77" s="42"/>
      <c r="U77" s="43"/>
      <c r="V77" s="44"/>
    </row>
    <row r="78" spans="1:22" ht="17.25" x14ac:dyDescent="0.3">
      <c r="A78" s="53"/>
      <c r="B78" s="61"/>
      <c r="C78" s="96"/>
      <c r="D78" s="96"/>
      <c r="E78" s="97"/>
      <c r="F78" s="522"/>
      <c r="G78" s="49"/>
      <c r="H78" s="50"/>
      <c r="I78" s="522"/>
      <c r="J78" s="35">
        <f t="shared" si="0"/>
        <v>0</v>
      </c>
      <c r="K78" s="56"/>
      <c r="L78" s="52"/>
      <c r="M78" s="52"/>
      <c r="N78" s="57">
        <f t="shared" si="1"/>
        <v>0</v>
      </c>
      <c r="O78" s="156"/>
      <c r="P78" s="313"/>
      <c r="Q78" s="104"/>
      <c r="R78" s="40"/>
      <c r="S78" s="41"/>
      <c r="T78" s="42"/>
      <c r="U78" s="43"/>
      <c r="V78" s="44"/>
    </row>
    <row r="79" spans="1:22" ht="17.25" x14ac:dyDescent="0.3">
      <c r="A79" s="60"/>
      <c r="B79" s="61"/>
      <c r="C79" s="96"/>
      <c r="D79" s="96"/>
      <c r="E79" s="97"/>
      <c r="F79" s="522"/>
      <c r="G79" s="49"/>
      <c r="H79" s="50"/>
      <c r="I79" s="522"/>
      <c r="J79" s="35">
        <f t="shared" si="0"/>
        <v>0</v>
      </c>
      <c r="K79" s="56"/>
      <c r="L79" s="52"/>
      <c r="M79" s="52"/>
      <c r="N79" s="57">
        <f t="shared" si="1"/>
        <v>0</v>
      </c>
      <c r="O79" s="156"/>
      <c r="P79" s="59"/>
      <c r="Q79" s="39"/>
      <c r="R79" s="40"/>
      <c r="S79" s="41"/>
      <c r="T79" s="42"/>
      <c r="U79" s="43"/>
      <c r="V79" s="44"/>
    </row>
    <row r="80" spans="1:22" ht="17.25" x14ac:dyDescent="0.3">
      <c r="A80" s="60"/>
      <c r="B80" s="61"/>
      <c r="C80" s="96"/>
      <c r="D80" s="96"/>
      <c r="E80" s="97"/>
      <c r="F80" s="522"/>
      <c r="G80" s="49"/>
      <c r="H80" s="50"/>
      <c r="I80" s="522"/>
      <c r="J80" s="35">
        <f t="shared" si="0"/>
        <v>0</v>
      </c>
      <c r="K80" s="56"/>
      <c r="L80" s="52"/>
      <c r="M80" s="52"/>
      <c r="N80" s="57">
        <f t="shared" si="1"/>
        <v>0</v>
      </c>
      <c r="O80" s="156"/>
      <c r="P80" s="59"/>
      <c r="Q80" s="39"/>
      <c r="R80" s="40"/>
      <c r="S80" s="41"/>
      <c r="T80" s="42"/>
      <c r="U80" s="43"/>
      <c r="V80" s="44"/>
    </row>
    <row r="81" spans="1:22" ht="17.25" x14ac:dyDescent="0.3">
      <c r="A81" s="105"/>
      <c r="B81" s="61"/>
      <c r="C81" s="96"/>
      <c r="D81" s="96"/>
      <c r="E81" s="97"/>
      <c r="F81" s="522"/>
      <c r="G81" s="49"/>
      <c r="H81" s="50"/>
      <c r="I81" s="522"/>
      <c r="J81" s="35">
        <f t="shared" si="0"/>
        <v>0</v>
      </c>
      <c r="K81" s="56"/>
      <c r="L81" s="52"/>
      <c r="M81" s="52"/>
      <c r="N81" s="57">
        <f t="shared" si="1"/>
        <v>0</v>
      </c>
      <c r="O81" s="156"/>
      <c r="P81" s="106"/>
      <c r="Q81" s="39"/>
      <c r="R81" s="40"/>
      <c r="S81" s="41"/>
      <c r="T81" s="42"/>
      <c r="U81" s="43"/>
      <c r="V81" s="44"/>
    </row>
    <row r="82" spans="1:22" ht="17.25" x14ac:dyDescent="0.3">
      <c r="A82" s="107"/>
      <c r="B82" s="61"/>
      <c r="C82" s="96"/>
      <c r="D82" s="96"/>
      <c r="E82" s="97"/>
      <c r="F82" s="522"/>
      <c r="G82" s="49"/>
      <c r="H82" s="50"/>
      <c r="I82" s="522"/>
      <c r="J82" s="35">
        <f t="shared" si="0"/>
        <v>0</v>
      </c>
      <c r="K82" s="56"/>
      <c r="L82" s="52"/>
      <c r="M82" s="52"/>
      <c r="N82" s="57">
        <f t="shared" si="1"/>
        <v>0</v>
      </c>
      <c r="O82" s="156"/>
      <c r="P82" s="59"/>
      <c r="Q82" s="39"/>
      <c r="R82" s="40"/>
      <c r="S82" s="41"/>
      <c r="T82" s="42"/>
      <c r="U82" s="43"/>
      <c r="V82" s="44"/>
    </row>
    <row r="83" spans="1:22" ht="17.25" x14ac:dyDescent="0.3">
      <c r="A83" s="108"/>
      <c r="B83" s="61"/>
      <c r="C83" s="96"/>
      <c r="D83" s="96"/>
      <c r="E83" s="97"/>
      <c r="F83" s="522"/>
      <c r="G83" s="49"/>
      <c r="H83" s="50"/>
      <c r="I83" s="522"/>
      <c r="J83" s="35">
        <f t="shared" si="0"/>
        <v>0</v>
      </c>
      <c r="K83" s="56"/>
      <c r="L83" s="52"/>
      <c r="M83" s="52"/>
      <c r="N83" s="57">
        <f t="shared" si="1"/>
        <v>0</v>
      </c>
      <c r="O83" s="156"/>
      <c r="P83" s="59"/>
      <c r="Q83" s="39"/>
      <c r="R83" s="40"/>
      <c r="S83" s="41"/>
      <c r="T83" s="42"/>
      <c r="U83" s="43"/>
      <c r="V83" s="44"/>
    </row>
    <row r="84" spans="1:22" ht="17.25" x14ac:dyDescent="0.3">
      <c r="A84" s="108"/>
      <c r="B84" s="61"/>
      <c r="C84" s="92"/>
      <c r="D84" s="92"/>
      <c r="E84" s="109"/>
      <c r="F84" s="522"/>
      <c r="G84" s="49"/>
      <c r="H84" s="50"/>
      <c r="I84" s="522"/>
      <c r="J84" s="35">
        <f t="shared" si="0"/>
        <v>0</v>
      </c>
      <c r="K84" s="56"/>
      <c r="L84" s="52"/>
      <c r="M84" s="52"/>
      <c r="N84" s="57">
        <f t="shared" si="1"/>
        <v>0</v>
      </c>
      <c r="O84" s="156"/>
      <c r="P84" s="59"/>
      <c r="Q84" s="39"/>
      <c r="R84" s="40"/>
      <c r="S84" s="41"/>
      <c r="T84" s="42"/>
      <c r="U84" s="43"/>
      <c r="V84" s="44"/>
    </row>
    <row r="85" spans="1:22" ht="17.25" x14ac:dyDescent="0.3">
      <c r="A85" s="107"/>
      <c r="B85" s="61"/>
      <c r="C85" s="96"/>
      <c r="D85" s="96"/>
      <c r="E85" s="97"/>
      <c r="F85" s="522"/>
      <c r="G85" s="49"/>
      <c r="H85" s="110"/>
      <c r="I85" s="522"/>
      <c r="J85" s="35">
        <f t="shared" si="0"/>
        <v>0</v>
      </c>
      <c r="K85" s="56"/>
      <c r="L85" s="52"/>
      <c r="M85" s="52"/>
      <c r="N85" s="57">
        <f t="shared" si="1"/>
        <v>0</v>
      </c>
      <c r="O85" s="156"/>
      <c r="P85" s="59"/>
      <c r="Q85" s="39"/>
      <c r="R85" s="40"/>
      <c r="S85" s="41"/>
      <c r="T85" s="42"/>
      <c r="U85" s="43"/>
      <c r="V85" s="44"/>
    </row>
    <row r="86" spans="1:22" ht="17.25" x14ac:dyDescent="0.3">
      <c r="A86" s="107"/>
      <c r="B86" s="61"/>
      <c r="C86" s="92"/>
      <c r="D86" s="92"/>
      <c r="E86" s="109"/>
      <c r="F86" s="522"/>
      <c r="G86" s="49"/>
      <c r="H86" s="110"/>
      <c r="I86" s="522"/>
      <c r="J86" s="35">
        <f t="shared" si="0"/>
        <v>0</v>
      </c>
      <c r="K86" s="56"/>
      <c r="L86" s="52"/>
      <c r="M86" s="52"/>
      <c r="N86" s="57">
        <f t="shared" si="1"/>
        <v>0</v>
      </c>
      <c r="O86" s="156"/>
      <c r="P86" s="59"/>
      <c r="Q86" s="39"/>
      <c r="R86" s="40"/>
      <c r="S86" s="41"/>
      <c r="T86" s="42"/>
      <c r="U86" s="43"/>
      <c r="V86" s="44"/>
    </row>
    <row r="87" spans="1:22" ht="17.25" x14ac:dyDescent="0.3">
      <c r="A87" s="107"/>
      <c r="B87" s="61"/>
      <c r="C87" s="96"/>
      <c r="D87" s="96"/>
      <c r="E87" s="97"/>
      <c r="F87" s="522"/>
      <c r="G87" s="49"/>
      <c r="H87" s="110"/>
      <c r="I87" s="522"/>
      <c r="J87" s="35">
        <f t="shared" si="0"/>
        <v>0</v>
      </c>
      <c r="K87" s="56"/>
      <c r="L87" s="52"/>
      <c r="M87" s="52"/>
      <c r="N87" s="57">
        <f t="shared" si="1"/>
        <v>0</v>
      </c>
      <c r="O87" s="156"/>
      <c r="P87" s="59"/>
      <c r="Q87" s="39"/>
      <c r="R87" s="40"/>
      <c r="S87" s="41"/>
      <c r="T87" s="42"/>
      <c r="U87" s="43"/>
      <c r="V87" s="44"/>
    </row>
    <row r="88" spans="1:22" ht="17.25" x14ac:dyDescent="0.3">
      <c r="A88" s="107"/>
      <c r="B88" s="61"/>
      <c r="C88" s="91"/>
      <c r="D88" s="91"/>
      <c r="E88" s="93"/>
      <c r="F88" s="522"/>
      <c r="G88" s="49"/>
      <c r="H88" s="110"/>
      <c r="I88" s="522"/>
      <c r="J88" s="35">
        <f t="shared" si="0"/>
        <v>0</v>
      </c>
      <c r="K88" s="56"/>
      <c r="L88" s="52"/>
      <c r="M88" s="52"/>
      <c r="N88" s="57">
        <f t="shared" si="1"/>
        <v>0</v>
      </c>
      <c r="O88" s="156"/>
      <c r="P88" s="59"/>
      <c r="Q88" s="39"/>
      <c r="R88" s="40"/>
      <c r="S88" s="41"/>
      <c r="T88" s="42"/>
      <c r="U88" s="43"/>
      <c r="V88" s="44"/>
    </row>
    <row r="89" spans="1:22" ht="17.25" x14ac:dyDescent="0.3">
      <c r="A89" s="61"/>
      <c r="B89" s="61"/>
      <c r="C89" s="96"/>
      <c r="D89" s="96"/>
      <c r="E89" s="97"/>
      <c r="F89" s="522"/>
      <c r="G89" s="49"/>
      <c r="H89" s="113"/>
      <c r="I89" s="522"/>
      <c r="J89" s="35">
        <f t="shared" si="0"/>
        <v>0</v>
      </c>
      <c r="K89" s="56"/>
      <c r="L89" s="52"/>
      <c r="M89" s="52"/>
      <c r="N89" s="57">
        <f t="shared" si="1"/>
        <v>0</v>
      </c>
      <c r="O89" s="156"/>
      <c r="P89" s="312"/>
      <c r="Q89" s="64"/>
      <c r="R89" s="112"/>
      <c r="S89" s="41"/>
      <c r="T89" s="42"/>
      <c r="U89" s="43"/>
      <c r="V89" s="44"/>
    </row>
    <row r="90" spans="1:22" ht="17.25" x14ac:dyDescent="0.3">
      <c r="A90" s="61"/>
      <c r="B90" s="61"/>
      <c r="C90" s="96"/>
      <c r="D90" s="96"/>
      <c r="E90" s="97"/>
      <c r="F90" s="522"/>
      <c r="G90" s="49"/>
      <c r="H90" s="113"/>
      <c r="I90" s="522"/>
      <c r="J90" s="35">
        <f t="shared" si="0"/>
        <v>0</v>
      </c>
      <c r="K90" s="56"/>
      <c r="L90" s="52"/>
      <c r="M90" s="52"/>
      <c r="N90" s="57">
        <f t="shared" si="1"/>
        <v>0</v>
      </c>
      <c r="O90" s="156"/>
      <c r="P90" s="312"/>
      <c r="Q90" s="64"/>
      <c r="R90" s="112"/>
      <c r="S90" s="41"/>
      <c r="T90" s="42"/>
      <c r="U90" s="43"/>
      <c r="V90" s="44"/>
    </row>
    <row r="91" spans="1:22" ht="17.25" x14ac:dyDescent="0.3">
      <c r="A91" s="61"/>
      <c r="B91" s="61"/>
      <c r="C91" s="96"/>
      <c r="D91" s="96"/>
      <c r="E91" s="97"/>
      <c r="F91" s="522"/>
      <c r="G91" s="49"/>
      <c r="H91" s="113"/>
      <c r="I91" s="522"/>
      <c r="J91" s="35">
        <f t="shared" si="0"/>
        <v>0</v>
      </c>
      <c r="K91" s="56"/>
      <c r="L91" s="52"/>
      <c r="M91" s="52"/>
      <c r="N91" s="57">
        <f t="shared" si="1"/>
        <v>0</v>
      </c>
      <c r="O91" s="156"/>
      <c r="P91" s="312"/>
      <c r="Q91" s="64"/>
      <c r="R91" s="112"/>
      <c r="S91" s="41"/>
      <c r="T91" s="42"/>
      <c r="U91" s="43"/>
      <c r="V91" s="44"/>
    </row>
    <row r="92" spans="1:22" ht="17.25" x14ac:dyDescent="0.3">
      <c r="A92" s="61"/>
      <c r="B92" s="61"/>
      <c r="C92" s="96"/>
      <c r="D92" s="96"/>
      <c r="E92" s="97"/>
      <c r="F92" s="522"/>
      <c r="G92" s="49"/>
      <c r="H92" s="113"/>
      <c r="I92" s="522"/>
      <c r="J92" s="35">
        <f t="shared" si="0"/>
        <v>0</v>
      </c>
      <c r="K92" s="56"/>
      <c r="L92" s="52"/>
      <c r="M92" s="52"/>
      <c r="N92" s="57">
        <f t="shared" si="1"/>
        <v>0</v>
      </c>
      <c r="O92" s="156"/>
      <c r="P92" s="312"/>
      <c r="Q92" s="64"/>
      <c r="R92" s="112"/>
      <c r="S92" s="41"/>
      <c r="T92" s="42"/>
      <c r="U92" s="43"/>
      <c r="V92" s="44"/>
    </row>
    <row r="93" spans="1:22" ht="17.25" x14ac:dyDescent="0.3">
      <c r="A93" s="45"/>
      <c r="B93" s="61"/>
      <c r="C93" s="96"/>
      <c r="D93" s="96"/>
      <c r="E93" s="97"/>
      <c r="F93" s="522"/>
      <c r="G93" s="49"/>
      <c r="H93" s="113"/>
      <c r="I93" s="522"/>
      <c r="J93" s="35">
        <f t="shared" si="0"/>
        <v>0</v>
      </c>
      <c r="K93" s="56"/>
      <c r="L93" s="52"/>
      <c r="M93" s="52"/>
      <c r="N93" s="57">
        <f t="shared" si="1"/>
        <v>0</v>
      </c>
      <c r="O93" s="156"/>
      <c r="P93" s="312"/>
      <c r="Q93" s="64"/>
      <c r="R93" s="112"/>
      <c r="S93" s="41"/>
      <c r="T93" s="42"/>
      <c r="U93" s="43"/>
      <c r="V93" s="44"/>
    </row>
    <row r="94" spans="1:22" ht="17.25" x14ac:dyDescent="0.3">
      <c r="A94" s="61"/>
      <c r="B94" s="61"/>
      <c r="C94" s="96"/>
      <c r="D94" s="96"/>
      <c r="E94" s="97"/>
      <c r="F94" s="522"/>
      <c r="G94" s="49"/>
      <c r="H94" s="113"/>
      <c r="I94" s="522"/>
      <c r="J94" s="35">
        <f t="shared" si="0"/>
        <v>0</v>
      </c>
      <c r="K94" s="56"/>
      <c r="L94" s="52"/>
      <c r="M94" s="52"/>
      <c r="N94" s="57">
        <f t="shared" si="1"/>
        <v>0</v>
      </c>
      <c r="O94" s="156"/>
      <c r="P94" s="312"/>
      <c r="Q94" s="64"/>
      <c r="R94" s="112"/>
      <c r="S94" s="41"/>
      <c r="T94" s="42"/>
      <c r="U94" s="43"/>
      <c r="V94" s="44"/>
    </row>
    <row r="95" spans="1:22" ht="17.25" x14ac:dyDescent="0.3">
      <c r="A95" s="60"/>
      <c r="B95" s="61"/>
      <c r="C95" s="95"/>
      <c r="D95" s="95"/>
      <c r="E95" s="114"/>
      <c r="F95" s="522"/>
      <c r="G95" s="49"/>
      <c r="H95" s="113"/>
      <c r="I95" s="522"/>
      <c r="J95" s="35">
        <f t="shared" si="0"/>
        <v>0</v>
      </c>
      <c r="K95" s="56"/>
      <c r="L95" s="52"/>
      <c r="M95" s="52"/>
      <c r="N95" s="57">
        <f t="shared" si="1"/>
        <v>0</v>
      </c>
      <c r="O95" s="156"/>
      <c r="P95" s="312"/>
      <c r="Q95" s="64"/>
      <c r="R95" s="112"/>
      <c r="S95" s="41"/>
      <c r="T95" s="42"/>
      <c r="U95" s="43"/>
      <c r="V95" s="44"/>
    </row>
    <row r="96" spans="1:22" ht="17.25" x14ac:dyDescent="0.3">
      <c r="A96" s="60"/>
      <c r="B96" s="61"/>
      <c r="C96" s="95"/>
      <c r="D96" s="95"/>
      <c r="E96" s="114"/>
      <c r="F96" s="522"/>
      <c r="G96" s="49"/>
      <c r="H96" s="113"/>
      <c r="I96" s="522"/>
      <c r="J96" s="35">
        <f t="shared" si="0"/>
        <v>0</v>
      </c>
      <c r="K96" s="56"/>
      <c r="L96" s="52"/>
      <c r="M96" s="52"/>
      <c r="N96" s="57">
        <f t="shared" si="1"/>
        <v>0</v>
      </c>
      <c r="O96" s="156"/>
      <c r="P96" s="312"/>
      <c r="Q96" s="64"/>
      <c r="R96" s="112"/>
      <c r="S96" s="41"/>
      <c r="T96" s="42"/>
      <c r="U96" s="43"/>
      <c r="V96" s="44"/>
    </row>
    <row r="97" spans="1:22" ht="17.25" x14ac:dyDescent="0.3">
      <c r="A97" s="60"/>
      <c r="B97" s="61"/>
      <c r="C97" s="95"/>
      <c r="D97" s="95"/>
      <c r="E97" s="114"/>
      <c r="F97" s="522"/>
      <c r="G97" s="49"/>
      <c r="H97" s="113"/>
      <c r="I97" s="522"/>
      <c r="J97" s="35">
        <f t="shared" si="0"/>
        <v>0</v>
      </c>
      <c r="K97" s="56"/>
      <c r="L97" s="52"/>
      <c r="M97" s="52"/>
      <c r="N97" s="57">
        <f t="shared" si="1"/>
        <v>0</v>
      </c>
      <c r="O97" s="156"/>
      <c r="P97" s="312"/>
      <c r="Q97" s="64"/>
      <c r="R97" s="112"/>
      <c r="S97" s="41"/>
      <c r="T97" s="42"/>
      <c r="U97" s="43"/>
      <c r="V97" s="44"/>
    </row>
    <row r="98" spans="1:22" ht="17.25" x14ac:dyDescent="0.3">
      <c r="A98" s="60"/>
      <c r="B98" s="61"/>
      <c r="C98" s="95"/>
      <c r="D98" s="95"/>
      <c r="E98" s="114"/>
      <c r="F98" s="522"/>
      <c r="G98" s="49"/>
      <c r="H98" s="113"/>
      <c r="I98" s="522"/>
      <c r="J98" s="35">
        <f t="shared" si="0"/>
        <v>0</v>
      </c>
      <c r="K98" s="56"/>
      <c r="L98" s="52"/>
      <c r="M98" s="52"/>
      <c r="N98" s="57">
        <f t="shared" si="1"/>
        <v>0</v>
      </c>
      <c r="O98" s="156"/>
      <c r="P98" s="312"/>
      <c r="Q98" s="64"/>
      <c r="R98" s="112"/>
      <c r="S98" s="41"/>
      <c r="T98" s="42"/>
      <c r="U98" s="43"/>
      <c r="V98" s="44"/>
    </row>
    <row r="99" spans="1:22" ht="17.25" x14ac:dyDescent="0.3">
      <c r="A99" s="60"/>
      <c r="B99" s="61"/>
      <c r="C99" s="95"/>
      <c r="D99" s="95"/>
      <c r="E99" s="114"/>
      <c r="F99" s="522"/>
      <c r="G99" s="49"/>
      <c r="H99" s="113"/>
      <c r="I99" s="522"/>
      <c r="J99" s="35">
        <f t="shared" si="0"/>
        <v>0</v>
      </c>
      <c r="K99" s="56"/>
      <c r="L99" s="52"/>
      <c r="M99" s="52"/>
      <c r="N99" s="57">
        <f t="shared" si="1"/>
        <v>0</v>
      </c>
      <c r="O99" s="156"/>
      <c r="P99" s="312"/>
      <c r="Q99" s="64"/>
      <c r="R99" s="112"/>
      <c r="S99" s="41"/>
      <c r="T99" s="42"/>
      <c r="U99" s="43"/>
      <c r="V99" s="44"/>
    </row>
    <row r="100" spans="1:22" ht="17.25" x14ac:dyDescent="0.3">
      <c r="A100" s="107"/>
      <c r="B100" s="61"/>
      <c r="C100" s="96"/>
      <c r="D100" s="96"/>
      <c r="E100" s="97"/>
      <c r="F100" s="522"/>
      <c r="G100" s="49"/>
      <c r="H100" s="113"/>
      <c r="I100" s="522"/>
      <c r="J100" s="35">
        <f t="shared" si="0"/>
        <v>0</v>
      </c>
      <c r="K100" s="56"/>
      <c r="L100" s="52"/>
      <c r="M100" s="52"/>
      <c r="N100" s="57">
        <f t="shared" si="1"/>
        <v>0</v>
      </c>
      <c r="O100" s="156"/>
      <c r="P100" s="312"/>
      <c r="Q100" s="64"/>
      <c r="R100" s="112"/>
      <c r="S100" s="41"/>
      <c r="T100" s="42"/>
      <c r="U100" s="43"/>
      <c r="V100" s="44"/>
    </row>
    <row r="101" spans="1:22" ht="17.25" x14ac:dyDescent="0.3">
      <c r="A101" s="115"/>
      <c r="B101" s="61"/>
      <c r="C101" s="116"/>
      <c r="D101" s="116"/>
      <c r="E101" s="117"/>
      <c r="F101" s="522"/>
      <c r="G101" s="49"/>
      <c r="H101" s="118"/>
      <c r="I101" s="522"/>
      <c r="J101" s="35">
        <f t="shared" si="0"/>
        <v>0</v>
      </c>
      <c r="K101" s="56"/>
      <c r="L101" s="52"/>
      <c r="M101" s="52"/>
      <c r="N101" s="57">
        <f t="shared" si="1"/>
        <v>0</v>
      </c>
      <c r="O101" s="156"/>
      <c r="P101" s="312"/>
      <c r="Q101" s="64"/>
      <c r="R101" s="112"/>
      <c r="S101" s="41"/>
      <c r="T101" s="42"/>
      <c r="U101" s="43"/>
      <c r="V101" s="44"/>
    </row>
    <row r="102" spans="1:22" ht="17.25" x14ac:dyDescent="0.3">
      <c r="A102" s="115"/>
      <c r="B102" s="61"/>
      <c r="C102" s="116"/>
      <c r="D102" s="116"/>
      <c r="E102" s="117"/>
      <c r="F102" s="522"/>
      <c r="G102" s="49"/>
      <c r="H102" s="118"/>
      <c r="I102" s="522"/>
      <c r="J102" s="35">
        <f t="shared" si="0"/>
        <v>0</v>
      </c>
      <c r="K102" s="56"/>
      <c r="L102" s="52"/>
      <c r="M102" s="52"/>
      <c r="N102" s="57">
        <f t="shared" si="1"/>
        <v>0</v>
      </c>
      <c r="O102" s="156"/>
      <c r="P102" s="312"/>
      <c r="Q102" s="104"/>
      <c r="R102" s="112"/>
      <c r="S102" s="41"/>
      <c r="T102" s="42"/>
      <c r="U102" s="43"/>
      <c r="V102" s="44"/>
    </row>
    <row r="103" spans="1:22" ht="17.25" x14ac:dyDescent="0.3">
      <c r="A103" s="115"/>
      <c r="B103" s="61"/>
      <c r="C103" s="116"/>
      <c r="D103" s="116"/>
      <c r="E103" s="117"/>
      <c r="F103" s="522"/>
      <c r="G103" s="49"/>
      <c r="H103" s="118"/>
      <c r="I103" s="522"/>
      <c r="J103" s="35">
        <f t="shared" si="0"/>
        <v>0</v>
      </c>
      <c r="K103" s="56"/>
      <c r="L103" s="52"/>
      <c r="M103" s="52"/>
      <c r="N103" s="57">
        <f t="shared" si="1"/>
        <v>0</v>
      </c>
      <c r="O103" s="156"/>
      <c r="P103" s="312"/>
      <c r="Q103" s="64"/>
      <c r="R103" s="112"/>
      <c r="S103" s="41"/>
      <c r="T103" s="42"/>
      <c r="U103" s="43"/>
      <c r="V103" s="44"/>
    </row>
    <row r="104" spans="1:22" ht="17.25" x14ac:dyDescent="0.3">
      <c r="A104" s="107"/>
      <c r="B104" s="61"/>
      <c r="C104" s="96"/>
      <c r="D104" s="96"/>
      <c r="E104" s="97"/>
      <c r="F104" s="522"/>
      <c r="G104" s="49"/>
      <c r="H104" s="110"/>
      <c r="I104" s="522"/>
      <c r="J104" s="35">
        <f t="shared" si="0"/>
        <v>0</v>
      </c>
      <c r="K104" s="56"/>
      <c r="L104" s="52"/>
      <c r="M104" s="52"/>
      <c r="N104" s="57">
        <f t="shared" si="1"/>
        <v>0</v>
      </c>
      <c r="O104" s="156"/>
      <c r="P104" s="59"/>
      <c r="Q104" s="64"/>
      <c r="R104" s="112"/>
      <c r="S104" s="41"/>
      <c r="T104" s="42"/>
      <c r="U104" s="43"/>
      <c r="V104" s="44"/>
    </row>
    <row r="105" spans="1:22" ht="17.25" x14ac:dyDescent="0.3">
      <c r="A105" s="107"/>
      <c r="B105" s="61"/>
      <c r="C105" s="96"/>
      <c r="D105" s="96"/>
      <c r="E105" s="97"/>
      <c r="F105" s="522"/>
      <c r="G105" s="49"/>
      <c r="H105" s="110"/>
      <c r="I105" s="522"/>
      <c r="J105" s="35">
        <f t="shared" si="0"/>
        <v>0</v>
      </c>
      <c r="K105" s="56"/>
      <c r="L105" s="52"/>
      <c r="M105" s="52"/>
      <c r="N105" s="57">
        <f t="shared" si="1"/>
        <v>0</v>
      </c>
      <c r="O105" s="156"/>
      <c r="P105" s="59"/>
      <c r="Q105" s="64"/>
      <c r="R105" s="112"/>
      <c r="S105" s="41"/>
      <c r="T105" s="42"/>
      <c r="U105" s="43"/>
      <c r="V105" s="44"/>
    </row>
    <row r="106" spans="1:22" ht="17.25" x14ac:dyDescent="0.3">
      <c r="A106" s="107"/>
      <c r="B106" s="61"/>
      <c r="C106" s="96"/>
      <c r="D106" s="96"/>
      <c r="E106" s="97"/>
      <c r="F106" s="522"/>
      <c r="G106" s="49"/>
      <c r="H106" s="110"/>
      <c r="I106" s="522"/>
      <c r="J106" s="35">
        <f t="shared" si="0"/>
        <v>0</v>
      </c>
      <c r="K106" s="56"/>
      <c r="L106" s="52"/>
      <c r="M106" s="52"/>
      <c r="N106" s="57">
        <f t="shared" si="1"/>
        <v>0</v>
      </c>
      <c r="O106" s="156"/>
      <c r="P106" s="59"/>
      <c r="Q106" s="64"/>
      <c r="R106" s="112"/>
      <c r="S106" s="41"/>
      <c r="T106" s="42"/>
      <c r="U106" s="43"/>
      <c r="V106" s="44"/>
    </row>
    <row r="107" spans="1:22" ht="17.25" x14ac:dyDescent="0.3">
      <c r="A107" s="107"/>
      <c r="B107" s="61"/>
      <c r="C107" s="96"/>
      <c r="D107" s="96"/>
      <c r="E107" s="97"/>
      <c r="F107" s="522"/>
      <c r="G107" s="49"/>
      <c r="H107" s="110"/>
      <c r="I107" s="522"/>
      <c r="J107" s="35">
        <f t="shared" si="0"/>
        <v>0</v>
      </c>
      <c r="K107" s="56"/>
      <c r="L107" s="52"/>
      <c r="M107" s="52"/>
      <c r="N107" s="57">
        <f t="shared" si="1"/>
        <v>0</v>
      </c>
      <c r="O107" s="156"/>
      <c r="P107" s="59"/>
      <c r="Q107" s="64"/>
      <c r="R107" s="112"/>
      <c r="S107" s="41"/>
      <c r="T107" s="42"/>
      <c r="U107" s="43"/>
      <c r="V107" s="44"/>
    </row>
    <row r="108" spans="1:22" ht="17.25" x14ac:dyDescent="0.3">
      <c r="A108" s="121"/>
      <c r="B108" s="61"/>
      <c r="C108" s="96"/>
      <c r="D108" s="96"/>
      <c r="E108" s="97"/>
      <c r="F108" s="522"/>
      <c r="G108" s="49"/>
      <c r="H108" s="122"/>
      <c r="I108" s="522"/>
      <c r="J108" s="35">
        <f t="shared" si="0"/>
        <v>0</v>
      </c>
      <c r="K108" s="56"/>
      <c r="L108" s="52"/>
      <c r="M108" s="52"/>
      <c r="N108" s="57">
        <f t="shared" si="1"/>
        <v>0</v>
      </c>
      <c r="O108" s="298"/>
      <c r="P108" s="314"/>
      <c r="Q108" s="123"/>
      <c r="R108" s="124"/>
      <c r="S108" s="41"/>
      <c r="T108" s="42"/>
      <c r="U108" s="43"/>
      <c r="V108" s="44"/>
    </row>
    <row r="109" spans="1:22" ht="17.25" x14ac:dyDescent="0.3">
      <c r="A109" s="66"/>
      <c r="B109" s="61"/>
      <c r="C109" s="96"/>
      <c r="D109" s="96"/>
      <c r="E109" s="97"/>
      <c r="F109" s="522"/>
      <c r="G109" s="125"/>
      <c r="H109" s="122"/>
      <c r="I109" s="522"/>
      <c r="J109" s="35">
        <f t="shared" si="0"/>
        <v>0</v>
      </c>
      <c r="K109" s="56"/>
      <c r="L109" s="52"/>
      <c r="M109" s="52"/>
      <c r="N109" s="57">
        <f t="shared" si="1"/>
        <v>0</v>
      </c>
      <c r="O109" s="299"/>
      <c r="P109" s="127"/>
      <c r="Q109" s="64"/>
      <c r="R109" s="112"/>
      <c r="S109" s="41"/>
      <c r="T109" s="42"/>
      <c r="U109" s="43"/>
      <c r="V109" s="44"/>
    </row>
    <row r="110" spans="1:22" ht="17.25" x14ac:dyDescent="0.3">
      <c r="A110" s="108"/>
      <c r="B110" s="61"/>
      <c r="C110" s="96"/>
      <c r="D110" s="96"/>
      <c r="E110" s="97"/>
      <c r="F110" s="522"/>
      <c r="G110" s="530"/>
      <c r="H110" s="122"/>
      <c r="I110" s="522"/>
      <c r="J110" s="35">
        <f t="shared" si="0"/>
        <v>0</v>
      </c>
      <c r="K110" s="56"/>
      <c r="L110" s="52"/>
      <c r="M110" s="52"/>
      <c r="N110" s="57">
        <f t="shared" si="1"/>
        <v>0</v>
      </c>
      <c r="O110" s="299"/>
      <c r="P110" s="127"/>
      <c r="Q110" s="64"/>
      <c r="R110" s="112"/>
      <c r="S110" s="41"/>
      <c r="T110" s="42"/>
      <c r="U110" s="43"/>
      <c r="V110" s="44"/>
    </row>
    <row r="111" spans="1:22" ht="17.25" x14ac:dyDescent="0.3">
      <c r="A111" s="108"/>
      <c r="B111" s="61"/>
      <c r="C111" s="96"/>
      <c r="D111" s="96"/>
      <c r="E111" s="97"/>
      <c r="F111" s="522"/>
      <c r="G111" s="530"/>
      <c r="H111" s="122"/>
      <c r="I111" s="522"/>
      <c r="J111" s="35">
        <f t="shared" si="0"/>
        <v>0</v>
      </c>
      <c r="K111" s="128"/>
      <c r="L111" s="52"/>
      <c r="M111" s="52" t="s">
        <v>18</v>
      </c>
      <c r="N111" s="57">
        <f t="shared" si="1"/>
        <v>0</v>
      </c>
      <c r="O111" s="298"/>
      <c r="P111" s="314"/>
      <c r="Q111" s="123"/>
      <c r="R111" s="124"/>
      <c r="S111" s="41"/>
      <c r="T111" s="42"/>
      <c r="U111" s="43"/>
      <c r="V111" s="44"/>
    </row>
    <row r="112" spans="1:22" ht="17.25" x14ac:dyDescent="0.3">
      <c r="A112" s="107"/>
      <c r="B112" s="61"/>
      <c r="C112" s="96"/>
      <c r="D112" s="96"/>
      <c r="E112" s="97"/>
      <c r="F112" s="522"/>
      <c r="G112" s="530"/>
      <c r="H112" s="122"/>
      <c r="I112" s="522"/>
      <c r="J112" s="35">
        <f t="shared" si="0"/>
        <v>0</v>
      </c>
      <c r="K112" s="128"/>
      <c r="L112" s="52"/>
      <c r="M112" s="52"/>
      <c r="N112" s="57">
        <f t="shared" si="1"/>
        <v>0</v>
      </c>
      <c r="O112" s="299"/>
      <c r="P112" s="127"/>
      <c r="Q112" s="64"/>
      <c r="R112" s="112"/>
      <c r="S112" s="41"/>
      <c r="T112" s="42"/>
      <c r="U112" s="43"/>
      <c r="V112" s="44"/>
    </row>
    <row r="113" spans="1:22" ht="17.25" x14ac:dyDescent="0.3">
      <c r="A113" s="115"/>
      <c r="B113" s="61"/>
      <c r="C113" s="129"/>
      <c r="D113" s="129"/>
      <c r="E113" s="130"/>
      <c r="F113" s="522"/>
      <c r="G113" s="530"/>
      <c r="H113" s="50"/>
      <c r="I113" s="522"/>
      <c r="J113" s="35">
        <f t="shared" si="0"/>
        <v>0</v>
      </c>
      <c r="K113" s="56"/>
      <c r="L113" s="52"/>
      <c r="M113" s="52"/>
      <c r="N113" s="57">
        <f t="shared" si="1"/>
        <v>0</v>
      </c>
      <c r="O113" s="300"/>
      <c r="P113" s="315"/>
      <c r="Q113" s="39"/>
      <c r="R113" s="40"/>
      <c r="S113" s="41"/>
      <c r="T113" s="42"/>
      <c r="U113" s="43"/>
      <c r="V113" s="44"/>
    </row>
    <row r="114" spans="1:22" ht="17.25" x14ac:dyDescent="0.3">
      <c r="A114" s="132"/>
      <c r="B114" s="61"/>
      <c r="C114" s="96"/>
      <c r="D114" s="96"/>
      <c r="E114" s="97"/>
      <c r="F114" s="522"/>
      <c r="G114" s="530"/>
      <c r="H114" s="110"/>
      <c r="I114" s="522"/>
      <c r="J114" s="35">
        <f>I114-F114</f>
        <v>0</v>
      </c>
      <c r="K114" s="128"/>
      <c r="L114" s="133"/>
      <c r="M114" s="133"/>
      <c r="N114" s="57">
        <f t="shared" si="1"/>
        <v>0</v>
      </c>
      <c r="O114" s="300"/>
      <c r="P114" s="315"/>
      <c r="Q114" s="123"/>
      <c r="R114" s="124"/>
      <c r="S114" s="41"/>
      <c r="T114" s="42"/>
      <c r="U114" s="43"/>
      <c r="V114" s="44"/>
    </row>
    <row r="115" spans="1:22" ht="17.25" x14ac:dyDescent="0.3">
      <c r="A115" s="107"/>
      <c r="B115" s="61"/>
      <c r="C115" s="96"/>
      <c r="D115" s="96"/>
      <c r="E115" s="97"/>
      <c r="F115" s="522"/>
      <c r="G115" s="530"/>
      <c r="H115" s="110"/>
      <c r="I115" s="522"/>
      <c r="J115" s="35">
        <f t="shared" ref="J115:J213" si="4">I115-F115</f>
        <v>0</v>
      </c>
      <c r="K115" s="128"/>
      <c r="L115" s="133"/>
      <c r="M115" s="133"/>
      <c r="N115" s="57">
        <f t="shared" si="1"/>
        <v>0</v>
      </c>
      <c r="O115" s="156"/>
      <c r="P115" s="312"/>
      <c r="Q115" s="123"/>
      <c r="R115" s="124"/>
      <c r="S115" s="41"/>
      <c r="T115" s="42"/>
      <c r="U115" s="43"/>
      <c r="V115" s="44"/>
    </row>
    <row r="116" spans="1:22" ht="17.25" x14ac:dyDescent="0.3">
      <c r="A116" s="108"/>
      <c r="B116" s="61"/>
      <c r="C116" s="96"/>
      <c r="D116" s="96"/>
      <c r="E116" s="97"/>
      <c r="F116" s="522"/>
      <c r="G116" s="530"/>
      <c r="H116" s="122"/>
      <c r="I116" s="522"/>
      <c r="J116" s="35">
        <f t="shared" si="4"/>
        <v>0</v>
      </c>
      <c r="K116" s="135"/>
      <c r="L116" s="133"/>
      <c r="M116" s="133"/>
      <c r="N116" s="136">
        <f t="shared" si="1"/>
        <v>0</v>
      </c>
      <c r="O116" s="299"/>
      <c r="P116" s="127"/>
      <c r="Q116" s="123"/>
      <c r="R116" s="124"/>
      <c r="S116" s="41"/>
      <c r="T116" s="42"/>
      <c r="U116" s="43"/>
      <c r="V116" s="44"/>
    </row>
    <row r="117" spans="1:22" ht="18.75" x14ac:dyDescent="0.3">
      <c r="A117" s="108"/>
      <c r="B117" s="61"/>
      <c r="C117" s="96"/>
      <c r="D117" s="96"/>
      <c r="E117" s="97"/>
      <c r="F117" s="522"/>
      <c r="G117" s="530"/>
      <c r="H117" s="110"/>
      <c r="I117" s="522"/>
      <c r="J117" s="35">
        <f t="shared" si="4"/>
        <v>0</v>
      </c>
      <c r="K117" s="137"/>
      <c r="L117" s="138"/>
      <c r="M117" s="138"/>
      <c r="N117" s="136">
        <f t="shared" si="1"/>
        <v>0</v>
      </c>
      <c r="O117" s="298"/>
      <c r="P117" s="314"/>
      <c r="Q117" s="123"/>
      <c r="R117" s="124"/>
      <c r="S117" s="41"/>
      <c r="T117" s="42"/>
      <c r="U117" s="43"/>
      <c r="V117" s="44"/>
    </row>
    <row r="118" spans="1:22" ht="17.25" x14ac:dyDescent="0.3">
      <c r="A118" s="139"/>
      <c r="B118" s="61"/>
      <c r="C118" s="96"/>
      <c r="D118" s="96"/>
      <c r="E118" s="97"/>
      <c r="F118" s="520"/>
      <c r="G118" s="530"/>
      <c r="H118" s="110"/>
      <c r="I118" s="522"/>
      <c r="J118" s="35">
        <f t="shared" si="4"/>
        <v>0</v>
      </c>
      <c r="K118" s="137"/>
      <c r="L118" s="141"/>
      <c r="M118" s="141"/>
      <c r="N118" s="136">
        <f>K118*I118</f>
        <v>0</v>
      </c>
      <c r="O118" s="299"/>
      <c r="P118" s="127"/>
      <c r="Q118" s="123"/>
      <c r="R118" s="124"/>
      <c r="S118" s="41"/>
      <c r="T118" s="42"/>
      <c r="U118" s="43"/>
      <c r="V118" s="44"/>
    </row>
    <row r="119" spans="1:22" ht="17.25" x14ac:dyDescent="0.3">
      <c r="A119" s="121"/>
      <c r="B119" s="61"/>
      <c r="C119" s="96"/>
      <c r="D119" s="96"/>
      <c r="E119" s="97"/>
      <c r="F119" s="522"/>
      <c r="G119" s="530"/>
      <c r="H119" s="110"/>
      <c r="I119" s="522"/>
      <c r="J119" s="35">
        <f t="shared" si="4"/>
        <v>0</v>
      </c>
      <c r="K119" s="137"/>
      <c r="L119" s="133"/>
      <c r="M119" s="133"/>
      <c r="N119" s="136">
        <f t="shared" ref="N119:N203" si="5">K119*I119</f>
        <v>0</v>
      </c>
      <c r="O119" s="298"/>
      <c r="P119" s="314"/>
      <c r="Q119" s="123"/>
      <c r="R119" s="124"/>
      <c r="S119" s="41"/>
      <c r="T119" s="42"/>
      <c r="U119" s="43"/>
      <c r="V119" s="44"/>
    </row>
    <row r="120" spans="1:22" ht="17.25" x14ac:dyDescent="0.3">
      <c r="A120" s="108"/>
      <c r="B120" s="61"/>
      <c r="C120" s="96"/>
      <c r="D120" s="96"/>
      <c r="E120" s="97"/>
      <c r="F120" s="522"/>
      <c r="G120" s="530"/>
      <c r="H120" s="122"/>
      <c r="I120" s="522"/>
      <c r="J120" s="35">
        <f t="shared" si="4"/>
        <v>0</v>
      </c>
      <c r="K120" s="56"/>
      <c r="L120" s="133"/>
      <c r="M120" s="133"/>
      <c r="N120" s="57">
        <f t="shared" si="5"/>
        <v>0</v>
      </c>
      <c r="O120" s="298"/>
      <c r="P120" s="314"/>
      <c r="Q120" s="123"/>
      <c r="R120" s="124"/>
      <c r="S120" s="41"/>
      <c r="T120" s="42"/>
      <c r="U120" s="43"/>
      <c r="V120" s="44"/>
    </row>
    <row r="121" spans="1:22" ht="17.25" x14ac:dyDescent="0.3">
      <c r="A121" s="108"/>
      <c r="B121" s="61"/>
      <c r="C121" s="96"/>
      <c r="D121" s="96"/>
      <c r="E121" s="97"/>
      <c r="F121" s="522"/>
      <c r="G121" s="530"/>
      <c r="H121" s="122"/>
      <c r="I121" s="522"/>
      <c r="J121" s="35">
        <f t="shared" si="4"/>
        <v>0</v>
      </c>
      <c r="K121" s="137"/>
      <c r="L121" s="133"/>
      <c r="M121" s="133"/>
      <c r="N121" s="136">
        <f t="shared" si="5"/>
        <v>0</v>
      </c>
      <c r="O121" s="298"/>
      <c r="P121" s="314"/>
      <c r="Q121" s="123"/>
      <c r="R121" s="124"/>
      <c r="S121" s="41"/>
      <c r="T121" s="42"/>
      <c r="U121" s="43"/>
      <c r="V121" s="44"/>
    </row>
    <row r="122" spans="1:22" ht="17.25" x14ac:dyDescent="0.3">
      <c r="A122" s="108"/>
      <c r="B122" s="61"/>
      <c r="C122" s="96"/>
      <c r="D122" s="96"/>
      <c r="E122" s="97"/>
      <c r="F122" s="522"/>
      <c r="G122" s="530"/>
      <c r="H122" s="143"/>
      <c r="I122" s="522"/>
      <c r="J122" s="35">
        <f t="shared" si="4"/>
        <v>0</v>
      </c>
      <c r="K122" s="137"/>
      <c r="L122" s="133"/>
      <c r="M122" s="133"/>
      <c r="N122" s="136">
        <f t="shared" si="5"/>
        <v>0</v>
      </c>
      <c r="O122" s="298"/>
      <c r="P122" s="314"/>
      <c r="Q122" s="123"/>
      <c r="R122" s="124"/>
      <c r="S122" s="41"/>
      <c r="T122" s="42"/>
      <c r="U122" s="43"/>
      <c r="V122" s="44"/>
    </row>
    <row r="123" spans="1:22" ht="17.25" x14ac:dyDescent="0.3">
      <c r="A123" s="108"/>
      <c r="B123" s="61"/>
      <c r="C123" s="96"/>
      <c r="D123" s="96"/>
      <c r="E123" s="97"/>
      <c r="F123" s="522"/>
      <c r="G123" s="530"/>
      <c r="H123" s="143"/>
      <c r="I123" s="522"/>
      <c r="J123" s="35">
        <f t="shared" si="4"/>
        <v>0</v>
      </c>
      <c r="K123" s="137"/>
      <c r="L123" s="145"/>
      <c r="M123" s="145"/>
      <c r="N123" s="136">
        <f t="shared" si="5"/>
        <v>0</v>
      </c>
      <c r="O123" s="298"/>
      <c r="P123" s="314"/>
      <c r="Q123" s="123"/>
      <c r="R123" s="124"/>
      <c r="S123" s="41"/>
      <c r="T123" s="42"/>
      <c r="U123" s="43"/>
      <c r="V123" s="44"/>
    </row>
    <row r="124" spans="1:22" ht="17.25" x14ac:dyDescent="0.3">
      <c r="A124" s="108"/>
      <c r="B124" s="61"/>
      <c r="C124" s="96"/>
      <c r="D124" s="96"/>
      <c r="E124" s="97"/>
      <c r="F124" s="522"/>
      <c r="G124" s="530"/>
      <c r="H124" s="143"/>
      <c r="I124" s="522"/>
      <c r="J124" s="35">
        <f t="shared" si="4"/>
        <v>0</v>
      </c>
      <c r="K124" s="137"/>
      <c r="L124" s="145"/>
      <c r="M124" s="145"/>
      <c r="N124" s="136">
        <f t="shared" si="5"/>
        <v>0</v>
      </c>
      <c r="O124" s="298"/>
      <c r="P124" s="314"/>
      <c r="Q124" s="123"/>
      <c r="R124" s="124"/>
      <c r="S124" s="41"/>
      <c r="T124" s="42"/>
      <c r="U124" s="43"/>
      <c r="V124" s="44"/>
    </row>
    <row r="125" spans="1:22" ht="17.25" x14ac:dyDescent="0.3">
      <c r="A125" s="108"/>
      <c r="B125" s="61"/>
      <c r="C125" s="96"/>
      <c r="D125" s="96"/>
      <c r="E125" s="97"/>
      <c r="F125" s="522"/>
      <c r="G125" s="530"/>
      <c r="H125" s="143"/>
      <c r="I125" s="522"/>
      <c r="J125" s="35">
        <f t="shared" si="4"/>
        <v>0</v>
      </c>
      <c r="K125" s="137"/>
      <c r="L125" s="145"/>
      <c r="M125" s="145"/>
      <c r="N125" s="136">
        <f t="shared" si="5"/>
        <v>0</v>
      </c>
      <c r="O125" s="298"/>
      <c r="P125" s="314"/>
      <c r="Q125" s="123"/>
      <c r="R125" s="124"/>
      <c r="S125" s="41"/>
      <c r="T125" s="42"/>
      <c r="U125" s="43"/>
      <c r="V125" s="44"/>
    </row>
    <row r="126" spans="1:22" ht="17.25" x14ac:dyDescent="0.3">
      <c r="A126" s="108"/>
      <c r="B126" s="61"/>
      <c r="C126" s="96"/>
      <c r="D126" s="96"/>
      <c r="E126" s="97"/>
      <c r="F126" s="522"/>
      <c r="G126" s="530"/>
      <c r="H126" s="143"/>
      <c r="I126" s="522"/>
      <c r="J126" s="35">
        <f t="shared" si="4"/>
        <v>0</v>
      </c>
      <c r="K126" s="56"/>
      <c r="L126" s="52"/>
      <c r="M126" s="52"/>
      <c r="N126" s="57">
        <f t="shared" si="5"/>
        <v>0</v>
      </c>
      <c r="O126" s="298"/>
      <c r="P126" s="314"/>
      <c r="Q126" s="123"/>
      <c r="R126" s="124"/>
      <c r="S126" s="41"/>
      <c r="T126" s="42"/>
      <c r="U126" s="43"/>
      <c r="V126" s="44"/>
    </row>
    <row r="127" spans="1:22" ht="17.25" x14ac:dyDescent="0.3">
      <c r="A127" s="108"/>
      <c r="B127" s="61"/>
      <c r="C127" s="146"/>
      <c r="D127" s="146"/>
      <c r="E127" s="147"/>
      <c r="F127" s="522"/>
      <c r="G127" s="530"/>
      <c r="H127" s="143"/>
      <c r="I127" s="522"/>
      <c r="J127" s="35">
        <f t="shared" si="4"/>
        <v>0</v>
      </c>
      <c r="K127" s="56"/>
      <c r="L127" s="52"/>
      <c r="M127" s="52"/>
      <c r="N127" s="57">
        <f t="shared" si="5"/>
        <v>0</v>
      </c>
      <c r="O127" s="299"/>
      <c r="P127" s="316"/>
      <c r="Q127" s="39"/>
      <c r="R127" s="40"/>
      <c r="S127" s="41"/>
      <c r="T127" s="42"/>
      <c r="U127" s="43"/>
      <c r="V127" s="44"/>
    </row>
    <row r="128" spans="1:22" ht="17.25" x14ac:dyDescent="0.3">
      <c r="A128" s="108"/>
      <c r="B128" s="61"/>
      <c r="C128" s="146"/>
      <c r="D128" s="146"/>
      <c r="E128" s="147"/>
      <c r="F128" s="522"/>
      <c r="G128" s="530"/>
      <c r="H128" s="143"/>
      <c r="I128" s="522"/>
      <c r="J128" s="35">
        <f t="shared" si="4"/>
        <v>0</v>
      </c>
      <c r="K128" s="56"/>
      <c r="L128" s="52"/>
      <c r="M128" s="52"/>
      <c r="N128" s="57">
        <f t="shared" si="5"/>
        <v>0</v>
      </c>
      <c r="O128" s="299"/>
      <c r="P128" s="316"/>
      <c r="Q128" s="39"/>
      <c r="R128" s="40"/>
      <c r="S128" s="41"/>
      <c r="T128" s="42"/>
      <c r="U128" s="43"/>
      <c r="V128" s="44"/>
    </row>
    <row r="129" spans="1:22" ht="17.25" x14ac:dyDescent="0.3">
      <c r="A129" s="60"/>
      <c r="B129" s="61"/>
      <c r="C129" s="129"/>
      <c r="D129" s="129"/>
      <c r="E129" s="130"/>
      <c r="F129" s="522"/>
      <c r="G129" s="530"/>
      <c r="H129" s="50"/>
      <c r="I129" s="522"/>
      <c r="J129" s="35">
        <f t="shared" si="4"/>
        <v>0</v>
      </c>
      <c r="K129" s="56"/>
      <c r="L129" s="52"/>
      <c r="M129" s="52"/>
      <c r="N129" s="57">
        <f t="shared" si="5"/>
        <v>0</v>
      </c>
      <c r="O129" s="156"/>
      <c r="P129" s="312"/>
      <c r="Q129" s="39"/>
      <c r="R129" s="40"/>
      <c r="S129" s="41"/>
      <c r="T129" s="42"/>
      <c r="U129" s="43"/>
      <c r="V129" s="44"/>
    </row>
    <row r="130" spans="1:22" ht="17.25" x14ac:dyDescent="0.3">
      <c r="A130" s="108"/>
      <c r="B130" s="61"/>
      <c r="C130" s="148"/>
      <c r="D130" s="148"/>
      <c r="E130" s="130"/>
      <c r="F130" s="522"/>
      <c r="G130" s="530"/>
      <c r="H130" s="50"/>
      <c r="I130" s="522"/>
      <c r="J130" s="35">
        <f t="shared" si="4"/>
        <v>0</v>
      </c>
      <c r="K130" s="56"/>
      <c r="L130" s="52"/>
      <c r="M130" s="52"/>
      <c r="N130" s="57">
        <f t="shared" si="5"/>
        <v>0</v>
      </c>
      <c r="O130" s="156"/>
      <c r="P130" s="312"/>
      <c r="Q130" s="39"/>
      <c r="R130" s="40"/>
      <c r="S130" s="41"/>
      <c r="T130" s="42"/>
      <c r="U130" s="43"/>
      <c r="V130" s="44"/>
    </row>
    <row r="131" spans="1:22" ht="17.25" x14ac:dyDescent="0.3">
      <c r="A131" s="115"/>
      <c r="B131" s="61"/>
      <c r="C131" s="129"/>
      <c r="D131" s="129"/>
      <c r="E131" s="130"/>
      <c r="F131" s="522"/>
      <c r="G131" s="530"/>
      <c r="H131" s="50"/>
      <c r="I131" s="522"/>
      <c r="J131" s="35">
        <f t="shared" si="4"/>
        <v>0</v>
      </c>
      <c r="K131" s="56"/>
      <c r="L131" s="52"/>
      <c r="M131" s="52"/>
      <c r="N131" s="57">
        <f t="shared" si="5"/>
        <v>0</v>
      </c>
      <c r="O131" s="156"/>
      <c r="P131" s="312"/>
      <c r="Q131" s="39"/>
      <c r="R131" s="40"/>
      <c r="S131" s="41"/>
      <c r="T131" s="42"/>
      <c r="U131" s="43"/>
      <c r="V131" s="44"/>
    </row>
    <row r="132" spans="1:22" ht="18.75" x14ac:dyDescent="0.3">
      <c r="A132" s="149"/>
      <c r="B132" s="150"/>
      <c r="C132" s="95"/>
      <c r="D132" s="95"/>
      <c r="E132" s="114"/>
      <c r="F132" s="522"/>
      <c r="G132" s="530"/>
      <c r="H132" s="50"/>
      <c r="I132" s="522"/>
      <c r="J132" s="35">
        <f t="shared" si="4"/>
        <v>0</v>
      </c>
      <c r="K132" s="56"/>
      <c r="L132" s="52"/>
      <c r="M132" s="52"/>
      <c r="N132" s="57">
        <f t="shared" si="5"/>
        <v>0</v>
      </c>
      <c r="O132" s="300"/>
      <c r="P132" s="315"/>
      <c r="Q132" s="39"/>
      <c r="R132" s="40"/>
      <c r="S132" s="41"/>
      <c r="T132" s="42"/>
      <c r="U132" s="43"/>
      <c r="V132" s="44"/>
    </row>
    <row r="133" spans="1:22" ht="17.25" x14ac:dyDescent="0.3">
      <c r="A133" s="115"/>
      <c r="B133" s="61"/>
      <c r="C133" s="151"/>
      <c r="D133" s="151"/>
      <c r="E133" s="152"/>
      <c r="F133" s="522"/>
      <c r="G133" s="530"/>
      <c r="H133" s="50"/>
      <c r="I133" s="522"/>
      <c r="J133" s="35">
        <f t="shared" si="4"/>
        <v>0</v>
      </c>
      <c r="K133" s="56"/>
      <c r="L133" s="52"/>
      <c r="M133" s="52"/>
      <c r="N133" s="57">
        <f t="shared" si="5"/>
        <v>0</v>
      </c>
      <c r="O133" s="156"/>
      <c r="P133" s="312"/>
      <c r="Q133" s="39"/>
      <c r="R133" s="40"/>
      <c r="S133" s="41"/>
      <c r="T133" s="42"/>
      <c r="U133" s="43"/>
      <c r="V133" s="44"/>
    </row>
    <row r="134" spans="1:22" ht="17.25" x14ac:dyDescent="0.3">
      <c r="A134" s="115"/>
      <c r="B134" s="61"/>
      <c r="C134" s="151"/>
      <c r="D134" s="151"/>
      <c r="E134" s="152"/>
      <c r="F134" s="522"/>
      <c r="G134" s="530"/>
      <c r="H134" s="50"/>
      <c r="I134" s="522"/>
      <c r="J134" s="35">
        <f t="shared" si="4"/>
        <v>0</v>
      </c>
      <c r="K134" s="56"/>
      <c r="L134" s="52"/>
      <c r="M134" s="52"/>
      <c r="N134" s="57">
        <f t="shared" si="5"/>
        <v>0</v>
      </c>
      <c r="O134" s="156"/>
      <c r="P134" s="312"/>
      <c r="Q134" s="39"/>
      <c r="R134" s="40"/>
      <c r="S134" s="41"/>
      <c r="T134" s="42"/>
      <c r="U134" s="43"/>
      <c r="V134" s="44"/>
    </row>
    <row r="135" spans="1:22" ht="17.25" x14ac:dyDescent="0.3">
      <c r="A135" s="153"/>
      <c r="B135" s="61"/>
      <c r="C135" s="154"/>
      <c r="D135" s="154"/>
      <c r="E135" s="155"/>
      <c r="F135" s="522"/>
      <c r="G135" s="530"/>
      <c r="H135" s="50"/>
      <c r="I135" s="522"/>
      <c r="J135" s="35">
        <f t="shared" si="4"/>
        <v>0</v>
      </c>
      <c r="K135" s="56"/>
      <c r="L135" s="52"/>
      <c r="M135" s="52"/>
      <c r="N135" s="57">
        <f t="shared" si="5"/>
        <v>0</v>
      </c>
      <c r="O135" s="156"/>
      <c r="P135" s="312"/>
      <c r="Q135" s="39"/>
      <c r="R135" s="40"/>
      <c r="S135" s="41"/>
      <c r="T135" s="42"/>
      <c r="U135" s="43"/>
      <c r="V135" s="44"/>
    </row>
    <row r="136" spans="1:22" ht="17.25" x14ac:dyDescent="0.3">
      <c r="A136" s="115"/>
      <c r="B136" s="61"/>
      <c r="C136" s="157"/>
      <c r="D136" s="157"/>
      <c r="E136" s="158"/>
      <c r="F136" s="522"/>
      <c r="G136" s="49"/>
      <c r="H136" s="50"/>
      <c r="I136" s="522"/>
      <c r="J136" s="35">
        <f t="shared" si="4"/>
        <v>0</v>
      </c>
      <c r="K136" s="56"/>
      <c r="L136" s="52"/>
      <c r="M136" s="52"/>
      <c r="N136" s="57">
        <f t="shared" si="5"/>
        <v>0</v>
      </c>
      <c r="O136" s="301"/>
      <c r="P136" s="317"/>
      <c r="Q136" s="39"/>
      <c r="R136" s="40"/>
      <c r="S136" s="41"/>
      <c r="T136" s="42"/>
      <c r="U136" s="43"/>
      <c r="V136" s="44"/>
    </row>
    <row r="137" spans="1:22" ht="17.25" x14ac:dyDescent="0.3">
      <c r="A137" s="115"/>
      <c r="B137" s="61"/>
      <c r="C137" s="157"/>
      <c r="D137" s="157"/>
      <c r="E137" s="158"/>
      <c r="F137" s="522"/>
      <c r="G137" s="49"/>
      <c r="H137" s="50"/>
      <c r="I137" s="522"/>
      <c r="J137" s="35">
        <f t="shared" si="4"/>
        <v>0</v>
      </c>
      <c r="K137" s="56"/>
      <c r="L137" s="52"/>
      <c r="M137" s="52"/>
      <c r="N137" s="57">
        <f t="shared" si="5"/>
        <v>0</v>
      </c>
      <c r="O137" s="301"/>
      <c r="P137" s="317"/>
      <c r="Q137" s="39"/>
      <c r="R137" s="40"/>
      <c r="S137" s="41"/>
      <c r="T137" s="42"/>
      <c r="U137" s="43"/>
      <c r="V137" s="44"/>
    </row>
    <row r="138" spans="1:22" x14ac:dyDescent="0.25">
      <c r="A138" s="115"/>
      <c r="B138" s="107"/>
      <c r="C138" s="159"/>
      <c r="D138" s="159"/>
      <c r="E138" s="160"/>
      <c r="F138" s="522"/>
      <c r="G138" s="530"/>
      <c r="H138" s="143"/>
      <c r="I138" s="522"/>
      <c r="J138" s="35">
        <f t="shared" si="4"/>
        <v>0</v>
      </c>
      <c r="N138" s="57">
        <f t="shared" si="5"/>
        <v>0</v>
      </c>
      <c r="O138" s="302"/>
      <c r="P138" s="316"/>
      <c r="Q138" s="163"/>
      <c r="R138" s="164"/>
      <c r="S138" s="165"/>
      <c r="T138" s="166"/>
      <c r="U138" s="167"/>
      <c r="V138" s="168"/>
    </row>
    <row r="139" spans="1:22" ht="17.25" x14ac:dyDescent="0.3">
      <c r="A139" s="115"/>
      <c r="B139" s="61"/>
      <c r="C139" s="154"/>
      <c r="D139" s="154"/>
      <c r="E139" s="155"/>
      <c r="F139" s="522"/>
      <c r="G139" s="530"/>
      <c r="H139" s="143"/>
      <c r="I139" s="522"/>
      <c r="J139" s="35">
        <f t="shared" si="4"/>
        <v>0</v>
      </c>
      <c r="N139" s="57">
        <f t="shared" si="5"/>
        <v>0</v>
      </c>
      <c r="O139" s="302"/>
      <c r="P139" s="316"/>
      <c r="Q139" s="163"/>
      <c r="R139" s="164"/>
      <c r="S139" s="165"/>
      <c r="T139" s="166"/>
      <c r="U139" s="167"/>
      <c r="V139" s="168"/>
    </row>
    <row r="140" spans="1:22" ht="17.25" x14ac:dyDescent="0.3">
      <c r="A140" s="115"/>
      <c r="B140" s="61"/>
      <c r="C140" s="154"/>
      <c r="D140" s="154"/>
      <c r="E140" s="155"/>
      <c r="F140" s="522"/>
      <c r="G140" s="530"/>
      <c r="H140" s="50"/>
      <c r="I140" s="522"/>
      <c r="J140" s="35">
        <f t="shared" si="4"/>
        <v>0</v>
      </c>
      <c r="K140" s="56"/>
      <c r="L140" s="52"/>
      <c r="M140" s="52"/>
      <c r="N140" s="57">
        <f t="shared" si="5"/>
        <v>0</v>
      </c>
      <c r="O140" s="156"/>
      <c r="P140" s="312"/>
      <c r="Q140" s="39"/>
      <c r="R140" s="40"/>
      <c r="S140" s="41"/>
      <c r="T140" s="42"/>
      <c r="U140" s="43"/>
      <c r="V140" s="44"/>
    </row>
    <row r="141" spans="1:22" ht="17.25" x14ac:dyDescent="0.3">
      <c r="A141" s="115"/>
      <c r="B141" s="61"/>
      <c r="C141" s="154"/>
      <c r="D141" s="154"/>
      <c r="E141" s="155"/>
      <c r="F141" s="522"/>
      <c r="G141" s="530"/>
      <c r="H141" s="50"/>
      <c r="I141" s="522"/>
      <c r="J141" s="35">
        <f t="shared" si="4"/>
        <v>0</v>
      </c>
      <c r="K141" s="56"/>
      <c r="L141" s="52"/>
      <c r="M141" s="52"/>
      <c r="N141" s="57">
        <f t="shared" si="5"/>
        <v>0</v>
      </c>
      <c r="O141" s="156"/>
      <c r="P141" s="312"/>
      <c r="Q141" s="39"/>
      <c r="R141" s="40"/>
      <c r="S141" s="41"/>
      <c r="T141" s="42"/>
      <c r="U141" s="43"/>
      <c r="V141" s="44"/>
    </row>
    <row r="142" spans="1:22" ht="17.25" x14ac:dyDescent="0.3">
      <c r="A142" s="115"/>
      <c r="B142" s="61"/>
      <c r="C142" s="169"/>
      <c r="D142" s="169"/>
      <c r="E142" s="114"/>
      <c r="F142" s="522"/>
      <c r="G142" s="49"/>
      <c r="H142" s="50"/>
      <c r="I142" s="522"/>
      <c r="J142" s="35">
        <f t="shared" si="4"/>
        <v>0</v>
      </c>
      <c r="K142" s="56"/>
      <c r="L142" s="52"/>
      <c r="M142" s="52"/>
      <c r="N142" s="57">
        <f t="shared" si="5"/>
        <v>0</v>
      </c>
      <c r="O142" s="156"/>
      <c r="P142" s="312"/>
      <c r="Q142" s="39"/>
      <c r="R142" s="40"/>
      <c r="S142" s="41"/>
      <c r="T142" s="42"/>
      <c r="U142" s="43"/>
      <c r="V142" s="44"/>
    </row>
    <row r="143" spans="1:22" ht="17.25" x14ac:dyDescent="0.3">
      <c r="A143" s="115"/>
      <c r="B143" s="61"/>
      <c r="C143" s="169"/>
      <c r="D143" s="169"/>
      <c r="E143" s="114"/>
      <c r="F143" s="522"/>
      <c r="G143" s="49"/>
      <c r="H143" s="50"/>
      <c r="I143" s="522"/>
      <c r="J143" s="35">
        <f t="shared" si="4"/>
        <v>0</v>
      </c>
      <c r="K143" s="56"/>
      <c r="L143" s="52"/>
      <c r="M143" s="52"/>
      <c r="N143" s="57">
        <f t="shared" si="5"/>
        <v>0</v>
      </c>
      <c r="O143" s="156"/>
      <c r="P143" s="312"/>
      <c r="Q143" s="39"/>
      <c r="R143" s="40"/>
      <c r="S143" s="41"/>
      <c r="T143" s="42"/>
      <c r="U143" s="43"/>
      <c r="V143" s="44"/>
    </row>
    <row r="144" spans="1:22" ht="17.25" x14ac:dyDescent="0.3">
      <c r="A144" s="115"/>
      <c r="B144" s="61"/>
      <c r="C144" s="169"/>
      <c r="D144" s="169"/>
      <c r="E144" s="114"/>
      <c r="F144" s="522"/>
      <c r="G144" s="49"/>
      <c r="H144" s="50"/>
      <c r="I144" s="522"/>
      <c r="J144" s="35">
        <f t="shared" si="4"/>
        <v>0</v>
      </c>
      <c r="K144" s="56"/>
      <c r="L144" s="52"/>
      <c r="M144" s="52"/>
      <c r="N144" s="57">
        <f t="shared" si="5"/>
        <v>0</v>
      </c>
      <c r="O144" s="156"/>
      <c r="P144" s="312"/>
      <c r="Q144" s="39"/>
      <c r="R144" s="40"/>
      <c r="S144" s="41"/>
      <c r="T144" s="42"/>
      <c r="U144" s="43"/>
      <c r="V144" s="44"/>
    </row>
    <row r="145" spans="1:22" x14ac:dyDescent="0.25">
      <c r="A145" s="115"/>
      <c r="B145" s="107"/>
      <c r="C145" s="170"/>
      <c r="D145" s="170"/>
      <c r="E145" s="109"/>
      <c r="F145" s="522"/>
      <c r="G145" s="49"/>
      <c r="H145" s="50"/>
      <c r="I145" s="522"/>
      <c r="J145" s="35">
        <f t="shared" si="4"/>
        <v>0</v>
      </c>
      <c r="K145" s="56"/>
      <c r="L145" s="52"/>
      <c r="M145" s="52"/>
      <c r="N145" s="57">
        <f t="shared" si="5"/>
        <v>0</v>
      </c>
      <c r="O145" s="156"/>
      <c r="P145" s="312"/>
      <c r="Q145" s="39"/>
      <c r="R145" s="40"/>
      <c r="S145" s="41"/>
      <c r="T145" s="42"/>
      <c r="U145" s="43"/>
      <c r="V145" s="44"/>
    </row>
    <row r="146" spans="1:22" ht="17.25" x14ac:dyDescent="0.3">
      <c r="A146" s="115"/>
      <c r="B146" s="61"/>
      <c r="C146" s="169"/>
      <c r="D146" s="169"/>
      <c r="E146" s="114"/>
      <c r="F146" s="522"/>
      <c r="G146" s="49"/>
      <c r="H146" s="50"/>
      <c r="I146" s="522"/>
      <c r="J146" s="35">
        <f t="shared" si="4"/>
        <v>0</v>
      </c>
      <c r="K146" s="56"/>
      <c r="L146" s="52"/>
      <c r="M146" s="52"/>
      <c r="N146" s="57">
        <f t="shared" si="5"/>
        <v>0</v>
      </c>
      <c r="O146" s="156"/>
      <c r="P146" s="312"/>
      <c r="Q146" s="39"/>
      <c r="R146" s="40"/>
      <c r="S146" s="41"/>
      <c r="T146" s="42"/>
      <c r="U146" s="43"/>
      <c r="V146" s="44"/>
    </row>
    <row r="147" spans="1:22" ht="17.25" x14ac:dyDescent="0.3">
      <c r="A147" s="115"/>
      <c r="B147" s="61"/>
      <c r="C147" s="148"/>
      <c r="D147" s="148"/>
      <c r="E147" s="130"/>
      <c r="F147" s="522"/>
      <c r="G147" s="530"/>
      <c r="H147" s="50"/>
      <c r="I147" s="522"/>
      <c r="J147" s="35">
        <f t="shared" si="4"/>
        <v>0</v>
      </c>
      <c r="K147" s="56"/>
      <c r="L147" s="52"/>
      <c r="M147" s="52"/>
      <c r="N147" s="57">
        <f t="shared" si="5"/>
        <v>0</v>
      </c>
      <c r="O147" s="156"/>
      <c r="P147" s="312"/>
      <c r="Q147" s="39"/>
      <c r="R147" s="40"/>
      <c r="S147" s="41"/>
      <c r="T147" s="42"/>
      <c r="U147" s="43"/>
      <c r="V147" s="44"/>
    </row>
    <row r="148" spans="1:22" ht="17.25" x14ac:dyDescent="0.3">
      <c r="A148" s="115"/>
      <c r="B148" s="61"/>
      <c r="C148" s="148"/>
      <c r="D148" s="148"/>
      <c r="E148" s="130"/>
      <c r="F148" s="522"/>
      <c r="G148" s="530"/>
      <c r="H148" s="50"/>
      <c r="I148" s="522"/>
      <c r="J148" s="35">
        <f t="shared" si="4"/>
        <v>0</v>
      </c>
      <c r="K148" s="56"/>
      <c r="L148" s="52"/>
      <c r="M148" s="52"/>
      <c r="N148" s="57">
        <f t="shared" si="5"/>
        <v>0</v>
      </c>
      <c r="O148" s="156"/>
      <c r="P148" s="312"/>
      <c r="Q148" s="39"/>
      <c r="R148" s="40"/>
      <c r="S148" s="41"/>
      <c r="T148" s="42"/>
      <c r="U148" s="43"/>
      <c r="V148" s="44"/>
    </row>
    <row r="149" spans="1:22" ht="17.25" x14ac:dyDescent="0.3">
      <c r="A149" s="115"/>
      <c r="B149" s="61"/>
      <c r="C149" s="148"/>
      <c r="D149" s="148"/>
      <c r="E149" s="130"/>
      <c r="F149" s="522"/>
      <c r="G149" s="530"/>
      <c r="H149" s="50"/>
      <c r="I149" s="522"/>
      <c r="J149" s="35">
        <f t="shared" si="4"/>
        <v>0</v>
      </c>
      <c r="K149" s="56"/>
      <c r="L149" s="52"/>
      <c r="M149" s="52"/>
      <c r="N149" s="57">
        <f t="shared" si="5"/>
        <v>0</v>
      </c>
      <c r="O149" s="156"/>
      <c r="P149" s="312"/>
      <c r="Q149" s="39"/>
      <c r="R149" s="40"/>
      <c r="S149" s="41"/>
      <c r="T149" s="42"/>
      <c r="U149" s="43"/>
      <c r="V149" s="44"/>
    </row>
    <row r="150" spans="1:22" ht="17.25" x14ac:dyDescent="0.3">
      <c r="A150" s="115"/>
      <c r="B150" s="61"/>
      <c r="C150" s="148"/>
      <c r="D150" s="148"/>
      <c r="E150" s="130"/>
      <c r="F150" s="522"/>
      <c r="G150" s="530"/>
      <c r="H150" s="50"/>
      <c r="I150" s="522"/>
      <c r="J150" s="35">
        <v>0</v>
      </c>
      <c r="K150" s="56"/>
      <c r="L150" s="52"/>
      <c r="M150" s="52"/>
      <c r="N150" s="57">
        <f t="shared" si="5"/>
        <v>0</v>
      </c>
      <c r="O150" s="156"/>
      <c r="P150" s="312"/>
      <c r="Q150" s="39"/>
      <c r="R150" s="40"/>
      <c r="S150" s="41"/>
      <c r="T150" s="42"/>
      <c r="U150" s="43"/>
      <c r="V150" s="44"/>
    </row>
    <row r="151" spans="1:22" x14ac:dyDescent="0.25">
      <c r="A151" s="153"/>
      <c r="B151" s="107"/>
      <c r="C151" s="154"/>
      <c r="D151" s="154"/>
      <c r="E151" s="155"/>
      <c r="F151" s="522"/>
      <c r="G151" s="530"/>
      <c r="H151" s="50"/>
      <c r="I151" s="522"/>
      <c r="J151" s="35">
        <f t="shared" si="4"/>
        <v>0</v>
      </c>
      <c r="K151" s="56"/>
      <c r="L151" s="52"/>
      <c r="M151" s="52"/>
      <c r="N151" s="57">
        <f t="shared" si="5"/>
        <v>0</v>
      </c>
      <c r="O151" s="156"/>
      <c r="P151" s="312"/>
      <c r="Q151" s="39"/>
      <c r="R151" s="40"/>
      <c r="S151" s="41"/>
      <c r="T151" s="42"/>
      <c r="U151" s="43"/>
      <c r="V151" s="44"/>
    </row>
    <row r="152" spans="1:22" ht="17.25" x14ac:dyDescent="0.3">
      <c r="A152" s="171"/>
      <c r="B152" s="61"/>
      <c r="C152" s="157"/>
      <c r="D152" s="157"/>
      <c r="E152" s="158"/>
      <c r="F152" s="522"/>
      <c r="G152" s="49"/>
      <c r="H152" s="50"/>
      <c r="I152" s="522"/>
      <c r="J152" s="35">
        <f>I152-F152</f>
        <v>0</v>
      </c>
      <c r="K152" s="56"/>
      <c r="L152" s="52"/>
      <c r="M152" s="52"/>
      <c r="N152" s="57">
        <f>K152*I152</f>
        <v>0</v>
      </c>
      <c r="O152" s="301"/>
      <c r="P152" s="317"/>
      <c r="Q152" s="39"/>
      <c r="R152" s="40"/>
      <c r="S152" s="41"/>
      <c r="T152" s="42"/>
      <c r="U152" s="43"/>
      <c r="V152" s="44"/>
    </row>
    <row r="153" spans="1:22" x14ac:dyDescent="0.25">
      <c r="A153" s="115"/>
      <c r="B153" s="107"/>
      <c r="C153" s="172"/>
      <c r="D153" s="172"/>
      <c r="E153" s="173"/>
      <c r="F153" s="522"/>
      <c r="G153" s="530"/>
      <c r="H153" s="50"/>
      <c r="I153" s="522"/>
      <c r="J153" s="35">
        <f t="shared" si="4"/>
        <v>0</v>
      </c>
      <c r="K153" s="56"/>
      <c r="L153" s="52"/>
      <c r="M153" s="52"/>
      <c r="N153" s="57">
        <f t="shared" si="5"/>
        <v>0</v>
      </c>
      <c r="O153" s="156"/>
      <c r="P153" s="312"/>
      <c r="Q153" s="39"/>
      <c r="R153" s="40"/>
      <c r="S153" s="41"/>
      <c r="T153" s="42"/>
      <c r="U153" s="43"/>
      <c r="V153" s="44"/>
    </row>
    <row r="154" spans="1:22" x14ac:dyDescent="0.25">
      <c r="A154" s="115"/>
      <c r="B154" s="107"/>
      <c r="C154" s="172"/>
      <c r="D154" s="172"/>
      <c r="E154" s="173"/>
      <c r="F154" s="522"/>
      <c r="G154" s="530"/>
      <c r="H154" s="50"/>
      <c r="I154" s="522"/>
      <c r="J154" s="35">
        <f t="shared" si="4"/>
        <v>0</v>
      </c>
      <c r="K154" s="56"/>
      <c r="L154" s="52"/>
      <c r="M154" s="52"/>
      <c r="N154" s="57">
        <f t="shared" si="5"/>
        <v>0</v>
      </c>
      <c r="O154" s="156"/>
      <c r="P154" s="312"/>
      <c r="Q154" s="39"/>
      <c r="R154" s="40"/>
      <c r="S154" s="41"/>
      <c r="T154" s="42"/>
      <c r="U154" s="43"/>
      <c r="V154" s="44"/>
    </row>
    <row r="155" spans="1:22" x14ac:dyDescent="0.25">
      <c r="A155" s="115"/>
      <c r="B155" s="107"/>
      <c r="C155" s="172"/>
      <c r="D155" s="172"/>
      <c r="E155" s="173"/>
      <c r="F155" s="522"/>
      <c r="G155" s="530"/>
      <c r="H155" s="55"/>
      <c r="I155" s="522"/>
      <c r="J155" s="35">
        <f t="shared" si="4"/>
        <v>0</v>
      </c>
      <c r="K155" s="56"/>
      <c r="L155" s="52"/>
      <c r="M155" s="52"/>
      <c r="N155" s="57">
        <f t="shared" si="5"/>
        <v>0</v>
      </c>
      <c r="O155" s="156"/>
      <c r="P155" s="312"/>
      <c r="Q155" s="39"/>
      <c r="R155" s="40"/>
      <c r="S155" s="41"/>
      <c r="T155" s="42"/>
      <c r="U155" s="43"/>
      <c r="V155" s="44"/>
    </row>
    <row r="156" spans="1:22" x14ac:dyDescent="0.25">
      <c r="A156" s="115"/>
      <c r="B156" s="107"/>
      <c r="C156" s="172"/>
      <c r="D156" s="172"/>
      <c r="E156" s="173"/>
      <c r="F156" s="531"/>
      <c r="G156" s="49"/>
      <c r="H156" s="55"/>
      <c r="I156" s="522"/>
      <c r="J156" s="35">
        <f t="shared" si="4"/>
        <v>0</v>
      </c>
      <c r="K156" s="56"/>
      <c r="L156" s="52"/>
      <c r="M156" s="52"/>
      <c r="N156" s="57">
        <f t="shared" si="5"/>
        <v>0</v>
      </c>
      <c r="O156" s="156"/>
      <c r="P156" s="312"/>
      <c r="Q156" s="39"/>
      <c r="R156" s="40"/>
      <c r="S156" s="41"/>
      <c r="T156" s="42"/>
      <c r="U156" s="43"/>
      <c r="V156" s="44"/>
    </row>
    <row r="157" spans="1:22" x14ac:dyDescent="0.25">
      <c r="A157" s="115"/>
      <c r="B157" s="107"/>
      <c r="C157" s="172"/>
      <c r="D157" s="172"/>
      <c r="E157" s="173"/>
      <c r="F157" s="531"/>
      <c r="G157" s="49"/>
      <c r="H157" s="50"/>
      <c r="I157" s="522"/>
      <c r="J157" s="35">
        <f t="shared" si="4"/>
        <v>0</v>
      </c>
      <c r="K157" s="56"/>
      <c r="L157" s="52"/>
      <c r="M157" s="52"/>
      <c r="N157" s="57">
        <f t="shared" si="5"/>
        <v>0</v>
      </c>
      <c r="O157" s="156"/>
      <c r="P157" s="312"/>
      <c r="Q157" s="39"/>
      <c r="R157" s="40"/>
      <c r="S157" s="41"/>
      <c r="T157" s="42"/>
      <c r="U157" s="43"/>
      <c r="V157" s="44"/>
    </row>
    <row r="158" spans="1:22" x14ac:dyDescent="0.25">
      <c r="A158" s="115"/>
      <c r="B158" s="107"/>
      <c r="C158" s="172"/>
      <c r="D158" s="172"/>
      <c r="E158" s="173"/>
      <c r="F158" s="531"/>
      <c r="G158" s="49"/>
      <c r="H158" s="50"/>
      <c r="I158" s="522"/>
      <c r="J158" s="35">
        <f t="shared" si="4"/>
        <v>0</v>
      </c>
      <c r="K158" s="56"/>
      <c r="L158" s="52"/>
      <c r="M158" s="52"/>
      <c r="N158" s="57">
        <f t="shared" si="5"/>
        <v>0</v>
      </c>
      <c r="O158" s="156"/>
      <c r="P158" s="312"/>
      <c r="Q158" s="39"/>
      <c r="R158" s="40"/>
      <c r="S158" s="41"/>
      <c r="T158" s="42"/>
      <c r="U158" s="43"/>
      <c r="V158" s="44"/>
    </row>
    <row r="159" spans="1:22" x14ac:dyDescent="0.25">
      <c r="A159" s="115"/>
      <c r="B159" s="107"/>
      <c r="C159" s="172"/>
      <c r="D159" s="172"/>
      <c r="E159" s="173"/>
      <c r="F159" s="531"/>
      <c r="G159" s="49"/>
      <c r="H159" s="50"/>
      <c r="I159" s="522"/>
      <c r="J159" s="35">
        <f t="shared" si="4"/>
        <v>0</v>
      </c>
      <c r="K159" s="56"/>
      <c r="L159" s="52"/>
      <c r="M159" s="52"/>
      <c r="N159" s="57">
        <f t="shared" si="5"/>
        <v>0</v>
      </c>
      <c r="O159" s="156"/>
      <c r="P159" s="312"/>
      <c r="Q159" s="39"/>
      <c r="R159" s="40"/>
      <c r="S159" s="41"/>
      <c r="T159" s="42"/>
      <c r="U159" s="43"/>
      <c r="V159" s="44"/>
    </row>
    <row r="160" spans="1:22" x14ac:dyDescent="0.25">
      <c r="A160" s="115"/>
      <c r="B160" s="107"/>
      <c r="C160" s="172"/>
      <c r="D160" s="172"/>
      <c r="E160" s="173"/>
      <c r="F160" s="531"/>
      <c r="G160" s="49"/>
      <c r="H160" s="50"/>
      <c r="I160" s="522"/>
      <c r="J160" s="35">
        <f t="shared" si="4"/>
        <v>0</v>
      </c>
      <c r="K160" s="56"/>
      <c r="L160" s="52"/>
      <c r="M160" s="52"/>
      <c r="N160" s="57">
        <f t="shared" si="5"/>
        <v>0</v>
      </c>
      <c r="O160" s="156"/>
      <c r="P160" s="312"/>
      <c r="Q160" s="39"/>
      <c r="R160" s="40"/>
      <c r="S160" s="41"/>
      <c r="T160" s="42"/>
      <c r="U160" s="43"/>
      <c r="V160" s="44"/>
    </row>
    <row r="161" spans="1:22" x14ac:dyDescent="0.25">
      <c r="A161" s="115"/>
      <c r="B161" s="107"/>
      <c r="C161" s="172"/>
      <c r="D161" s="172"/>
      <c r="E161" s="173"/>
      <c r="F161" s="531"/>
      <c r="G161" s="49"/>
      <c r="H161" s="50"/>
      <c r="I161" s="522"/>
      <c r="J161" s="35">
        <f t="shared" si="4"/>
        <v>0</v>
      </c>
      <c r="K161" s="56"/>
      <c r="L161" s="52"/>
      <c r="M161" s="52"/>
      <c r="N161" s="57">
        <f t="shared" si="5"/>
        <v>0</v>
      </c>
      <c r="O161" s="156"/>
      <c r="P161" s="312"/>
      <c r="Q161" s="39"/>
      <c r="R161" s="40"/>
      <c r="S161" s="41"/>
      <c r="T161" s="42"/>
      <c r="U161" s="43"/>
      <c r="V161" s="44"/>
    </row>
    <row r="162" spans="1:22" x14ac:dyDescent="0.25">
      <c r="A162" s="115"/>
      <c r="B162" s="107"/>
      <c r="C162" s="172"/>
      <c r="D162" s="172"/>
      <c r="E162" s="173"/>
      <c r="F162" s="531"/>
      <c r="G162" s="49"/>
      <c r="H162" s="50"/>
      <c r="I162" s="522"/>
      <c r="J162" s="35">
        <f t="shared" si="4"/>
        <v>0</v>
      </c>
      <c r="K162" s="56"/>
      <c r="L162" s="52"/>
      <c r="M162" s="52"/>
      <c r="N162" s="57">
        <f t="shared" si="5"/>
        <v>0</v>
      </c>
      <c r="O162" s="156"/>
      <c r="P162" s="312"/>
      <c r="Q162" s="39"/>
      <c r="R162" s="40"/>
      <c r="S162" s="41"/>
      <c r="T162" s="42"/>
      <c r="U162" s="43"/>
      <c r="V162" s="44"/>
    </row>
    <row r="163" spans="1:22" x14ac:dyDescent="0.25">
      <c r="A163" s="115"/>
      <c r="B163" s="107"/>
      <c r="C163" s="172"/>
      <c r="D163" s="172"/>
      <c r="E163" s="173"/>
      <c r="F163" s="522"/>
      <c r="G163" s="49"/>
      <c r="H163" s="50"/>
      <c r="I163" s="522"/>
      <c r="J163" s="35">
        <f t="shared" si="4"/>
        <v>0</v>
      </c>
      <c r="K163" s="56"/>
      <c r="L163" s="52"/>
      <c r="M163" s="52"/>
      <c r="N163" s="57">
        <f t="shared" si="5"/>
        <v>0</v>
      </c>
      <c r="O163" s="156"/>
      <c r="P163" s="312"/>
      <c r="Q163" s="39"/>
      <c r="R163" s="40"/>
      <c r="S163" s="41"/>
      <c r="T163" s="42"/>
      <c r="U163" s="43"/>
      <c r="V163" s="44"/>
    </row>
    <row r="164" spans="1:22" x14ac:dyDescent="0.25">
      <c r="A164" s="115"/>
      <c r="B164" s="107"/>
      <c r="C164" s="148"/>
      <c r="D164" s="148"/>
      <c r="E164" s="130"/>
      <c r="F164" s="522"/>
      <c r="G164" s="530"/>
      <c r="H164" s="50"/>
      <c r="I164" s="522"/>
      <c r="J164" s="35">
        <f t="shared" si="4"/>
        <v>0</v>
      </c>
      <c r="K164" s="56"/>
      <c r="L164" s="52"/>
      <c r="M164" s="52"/>
      <c r="N164" s="57">
        <f t="shared" si="5"/>
        <v>0</v>
      </c>
      <c r="O164" s="156"/>
      <c r="P164" s="312"/>
      <c r="Q164" s="39"/>
      <c r="R164" s="40"/>
      <c r="S164" s="41"/>
      <c r="T164" s="42"/>
      <c r="U164" s="43"/>
      <c r="V164" s="44"/>
    </row>
    <row r="165" spans="1:22" x14ac:dyDescent="0.25">
      <c r="A165" s="115"/>
      <c r="B165" s="107"/>
      <c r="C165" s="148"/>
      <c r="D165" s="148"/>
      <c r="E165" s="130"/>
      <c r="F165" s="522"/>
      <c r="G165" s="530"/>
      <c r="H165" s="50"/>
      <c r="I165" s="522"/>
      <c r="J165" s="35">
        <f t="shared" si="4"/>
        <v>0</v>
      </c>
      <c r="K165" s="56"/>
      <c r="L165" s="52"/>
      <c r="M165" s="52"/>
      <c r="N165" s="57">
        <f t="shared" si="5"/>
        <v>0</v>
      </c>
      <c r="O165" s="156"/>
      <c r="P165" s="312"/>
      <c r="Q165" s="39"/>
      <c r="R165" s="40"/>
      <c r="S165" s="41"/>
      <c r="T165" s="42"/>
      <c r="U165" s="43"/>
      <c r="V165" s="44"/>
    </row>
    <row r="166" spans="1:22" x14ac:dyDescent="0.25">
      <c r="A166" s="115"/>
      <c r="B166" s="107"/>
      <c r="C166" s="148"/>
      <c r="D166" s="148"/>
      <c r="E166" s="130"/>
      <c r="F166" s="522"/>
      <c r="G166" s="530"/>
      <c r="H166" s="50"/>
      <c r="I166" s="522"/>
      <c r="J166" s="35">
        <f t="shared" si="4"/>
        <v>0</v>
      </c>
      <c r="K166" s="56"/>
      <c r="L166" s="52"/>
      <c r="M166" s="52"/>
      <c r="N166" s="57">
        <f t="shared" si="5"/>
        <v>0</v>
      </c>
      <c r="O166" s="156"/>
      <c r="P166" s="312"/>
      <c r="Q166" s="39"/>
      <c r="R166" s="40"/>
      <c r="S166" s="41"/>
      <c r="T166" s="42"/>
      <c r="U166" s="43"/>
      <c r="V166" s="44"/>
    </row>
    <row r="167" spans="1:22" x14ac:dyDescent="0.25">
      <c r="A167" s="115"/>
      <c r="B167" s="107"/>
      <c r="C167" s="148"/>
      <c r="D167" s="148"/>
      <c r="E167" s="130"/>
      <c r="F167" s="522"/>
      <c r="G167" s="530"/>
      <c r="H167" s="50"/>
      <c r="I167" s="522"/>
      <c r="J167" s="35">
        <f t="shared" si="4"/>
        <v>0</v>
      </c>
      <c r="K167" s="56"/>
      <c r="L167" s="52"/>
      <c r="M167" s="52"/>
      <c r="N167" s="57">
        <f t="shared" si="5"/>
        <v>0</v>
      </c>
      <c r="O167" s="156"/>
      <c r="P167" s="312"/>
      <c r="Q167" s="39"/>
      <c r="R167" s="40"/>
      <c r="S167" s="41"/>
      <c r="T167" s="42"/>
      <c r="U167" s="43"/>
      <c r="V167" s="44"/>
    </row>
    <row r="168" spans="1:22" x14ac:dyDescent="0.25">
      <c r="A168" s="115"/>
      <c r="B168" s="107"/>
      <c r="C168" s="148"/>
      <c r="D168" s="148"/>
      <c r="E168" s="130"/>
      <c r="F168" s="522"/>
      <c r="G168" s="530"/>
      <c r="H168" s="50"/>
      <c r="I168" s="522"/>
      <c r="J168" s="35">
        <f t="shared" si="4"/>
        <v>0</v>
      </c>
      <c r="K168" s="56"/>
      <c r="L168" s="52"/>
      <c r="M168" s="52"/>
      <c r="N168" s="57">
        <f t="shared" si="5"/>
        <v>0</v>
      </c>
      <c r="O168" s="156"/>
      <c r="P168" s="312"/>
      <c r="Q168" s="39"/>
      <c r="R168" s="40"/>
      <c r="S168" s="41"/>
      <c r="T168" s="42"/>
      <c r="U168" s="43"/>
      <c r="V168" s="44"/>
    </row>
    <row r="169" spans="1:22" x14ac:dyDescent="0.25">
      <c r="A169" s="115"/>
      <c r="B169" s="107"/>
      <c r="C169" s="148"/>
      <c r="D169" s="148"/>
      <c r="E169" s="130"/>
      <c r="F169" s="522"/>
      <c r="G169" s="530"/>
      <c r="H169" s="50"/>
      <c r="I169" s="522"/>
      <c r="J169" s="35">
        <f t="shared" si="4"/>
        <v>0</v>
      </c>
      <c r="K169" s="56"/>
      <c r="L169" s="52"/>
      <c r="M169" s="52"/>
      <c r="N169" s="57">
        <f t="shared" si="5"/>
        <v>0</v>
      </c>
      <c r="O169" s="156"/>
      <c r="P169" s="312"/>
      <c r="Q169" s="39"/>
      <c r="R169" s="40"/>
      <c r="S169" s="41"/>
      <c r="T169" s="42"/>
      <c r="U169" s="43"/>
      <c r="V169" s="44"/>
    </row>
    <row r="170" spans="1:22" x14ac:dyDescent="0.25">
      <c r="A170" s="115"/>
      <c r="B170" s="107"/>
      <c r="C170" s="148"/>
      <c r="D170" s="148"/>
      <c r="E170" s="130"/>
      <c r="F170" s="522"/>
      <c r="G170" s="530"/>
      <c r="H170" s="50"/>
      <c r="I170" s="522"/>
      <c r="J170" s="35">
        <f t="shared" si="4"/>
        <v>0</v>
      </c>
      <c r="K170" s="56"/>
      <c r="L170" s="52"/>
      <c r="M170" s="52"/>
      <c r="N170" s="57">
        <f t="shared" si="5"/>
        <v>0</v>
      </c>
      <c r="O170" s="156"/>
      <c r="P170" s="312"/>
      <c r="Q170" s="39"/>
      <c r="R170" s="40"/>
      <c r="S170" s="41"/>
      <c r="T170" s="42"/>
      <c r="U170" s="43"/>
      <c r="V170" s="44"/>
    </row>
    <row r="171" spans="1:22" x14ac:dyDescent="0.25">
      <c r="A171" s="115"/>
      <c r="B171" s="107"/>
      <c r="C171" s="148"/>
      <c r="D171" s="148"/>
      <c r="E171" s="130"/>
      <c r="F171" s="522"/>
      <c r="G171" s="530"/>
      <c r="H171" s="50"/>
      <c r="I171" s="522"/>
      <c r="J171" s="35">
        <f t="shared" si="4"/>
        <v>0</v>
      </c>
      <c r="K171" s="56"/>
      <c r="L171" s="52"/>
      <c r="M171" s="52"/>
      <c r="N171" s="57">
        <f t="shared" si="5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x14ac:dyDescent="0.25">
      <c r="A172" s="107"/>
      <c r="B172" s="159"/>
      <c r="C172" s="148"/>
      <c r="D172" s="148"/>
      <c r="E172" s="130"/>
      <c r="F172" s="522"/>
      <c r="G172" s="49"/>
      <c r="H172" s="50"/>
      <c r="I172" s="522"/>
      <c r="J172" s="35">
        <f t="shared" si="4"/>
        <v>0</v>
      </c>
      <c r="K172" s="56"/>
      <c r="L172" s="52"/>
      <c r="M172" s="52"/>
      <c r="N172" s="57">
        <f t="shared" si="5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x14ac:dyDescent="0.25">
      <c r="A173" s="171"/>
      <c r="B173" s="107"/>
      <c r="C173" s="148"/>
      <c r="D173" s="148"/>
      <c r="E173" s="130"/>
      <c r="F173" s="522"/>
      <c r="G173" s="530"/>
      <c r="H173" s="50"/>
      <c r="I173" s="522"/>
      <c r="J173" s="35">
        <f t="shared" si="4"/>
        <v>0</v>
      </c>
      <c r="K173" s="56"/>
      <c r="L173" s="52"/>
      <c r="M173" s="52"/>
      <c r="N173" s="57">
        <f t="shared" si="5"/>
        <v>0</v>
      </c>
      <c r="O173" s="156"/>
      <c r="P173" s="312"/>
      <c r="Q173" s="39"/>
      <c r="R173" s="40"/>
      <c r="S173" s="41"/>
      <c r="T173" s="42"/>
      <c r="U173" s="43"/>
      <c r="V173" s="44"/>
    </row>
    <row r="174" spans="1:22" x14ac:dyDescent="0.25">
      <c r="A174" s="171"/>
      <c r="B174" s="107"/>
      <c r="C174" s="148"/>
      <c r="D174" s="148"/>
      <c r="E174" s="130"/>
      <c r="F174" s="522"/>
      <c r="G174" s="530"/>
      <c r="H174" s="50"/>
      <c r="I174" s="522"/>
      <c r="J174" s="35">
        <f t="shared" si="4"/>
        <v>0</v>
      </c>
      <c r="K174" s="56"/>
      <c r="L174" s="52"/>
      <c r="M174" s="52"/>
      <c r="N174" s="57">
        <f t="shared" si="5"/>
        <v>0</v>
      </c>
      <c r="O174" s="156"/>
      <c r="P174" s="312"/>
      <c r="Q174" s="39"/>
      <c r="R174" s="40"/>
      <c r="S174" s="41"/>
      <c r="T174" s="42"/>
      <c r="U174" s="43"/>
      <c r="V174" s="44"/>
    </row>
    <row r="175" spans="1:22" x14ac:dyDescent="0.25">
      <c r="A175" s="171"/>
      <c r="B175" s="107"/>
      <c r="C175" s="148"/>
      <c r="D175" s="148"/>
      <c r="E175" s="130"/>
      <c r="F175" s="522"/>
      <c r="G175" s="530"/>
      <c r="H175" s="50"/>
      <c r="I175" s="522"/>
      <c r="J175" s="35">
        <f t="shared" si="4"/>
        <v>0</v>
      </c>
      <c r="K175" s="56"/>
      <c r="L175" s="52"/>
      <c r="M175" s="52"/>
      <c r="N175" s="57">
        <f t="shared" si="5"/>
        <v>0</v>
      </c>
      <c r="O175" s="156"/>
      <c r="P175" s="312"/>
      <c r="Q175" s="39"/>
      <c r="R175" s="40"/>
      <c r="S175" s="41"/>
      <c r="T175" s="42"/>
      <c r="U175" s="43"/>
      <c r="V175" s="44"/>
    </row>
    <row r="176" spans="1:22" x14ac:dyDescent="0.25">
      <c r="A176" s="171"/>
      <c r="B176" s="107"/>
      <c r="C176" s="148"/>
      <c r="D176" s="148"/>
      <c r="E176" s="130"/>
      <c r="F176" s="522"/>
      <c r="G176" s="530"/>
      <c r="H176" s="50"/>
      <c r="I176" s="522"/>
      <c r="J176" s="35">
        <f t="shared" si="4"/>
        <v>0</v>
      </c>
      <c r="K176" s="56"/>
      <c r="L176" s="52"/>
      <c r="M176" s="52"/>
      <c r="N176" s="57">
        <f t="shared" si="5"/>
        <v>0</v>
      </c>
      <c r="O176" s="156"/>
      <c r="P176" s="312"/>
      <c r="Q176" s="39"/>
      <c r="R176" s="40"/>
      <c r="S176" s="41"/>
      <c r="T176" s="42"/>
      <c r="U176" s="43"/>
      <c r="V176" s="44"/>
    </row>
    <row r="177" spans="1:22" x14ac:dyDescent="0.25">
      <c r="A177" s="176"/>
      <c r="B177" s="107"/>
      <c r="C177" s="148"/>
      <c r="D177" s="148"/>
      <c r="E177" s="130"/>
      <c r="F177" s="522"/>
      <c r="G177" s="530"/>
      <c r="H177" s="50"/>
      <c r="I177" s="522"/>
      <c r="J177" s="35">
        <f t="shared" si="4"/>
        <v>0</v>
      </c>
      <c r="K177" s="56"/>
      <c r="L177" s="52"/>
      <c r="M177" s="52"/>
      <c r="N177" s="57">
        <f t="shared" si="5"/>
        <v>0</v>
      </c>
      <c r="O177" s="156"/>
      <c r="P177" s="312"/>
      <c r="Q177" s="39"/>
      <c r="R177" s="40"/>
      <c r="S177" s="41"/>
      <c r="T177" s="42"/>
      <c r="U177" s="43"/>
      <c r="V177" s="44"/>
    </row>
    <row r="178" spans="1:22" x14ac:dyDescent="0.25">
      <c r="A178" s="115"/>
      <c r="B178" s="107"/>
      <c r="C178" s="148"/>
      <c r="D178" s="148"/>
      <c r="E178" s="130"/>
      <c r="F178" s="522"/>
      <c r="G178" s="530"/>
      <c r="H178" s="50"/>
      <c r="I178" s="522"/>
      <c r="J178" s="35">
        <f t="shared" si="4"/>
        <v>0</v>
      </c>
      <c r="K178" s="56"/>
      <c r="L178" s="52"/>
      <c r="M178" s="52"/>
      <c r="N178" s="57">
        <f t="shared" si="5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x14ac:dyDescent="0.25">
      <c r="A179" s="115"/>
      <c r="B179" s="107"/>
      <c r="C179" s="148"/>
      <c r="D179" s="148"/>
      <c r="E179" s="130"/>
      <c r="F179" s="522"/>
      <c r="G179" s="530"/>
      <c r="H179" s="50"/>
      <c r="I179" s="522"/>
      <c r="J179" s="35">
        <f t="shared" si="4"/>
        <v>0</v>
      </c>
      <c r="K179" s="56"/>
      <c r="L179" s="52"/>
      <c r="M179" s="52"/>
      <c r="N179" s="57">
        <f t="shared" si="5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x14ac:dyDescent="0.25">
      <c r="A180" s="115"/>
      <c r="B180" s="107"/>
      <c r="C180" s="148"/>
      <c r="D180" s="148"/>
      <c r="E180" s="130"/>
      <c r="F180" s="522"/>
      <c r="G180" s="530"/>
      <c r="H180" s="50"/>
      <c r="I180" s="522"/>
      <c r="J180" s="35">
        <f t="shared" si="4"/>
        <v>0</v>
      </c>
      <c r="K180" s="56"/>
      <c r="L180" s="52"/>
      <c r="M180" s="52"/>
      <c r="N180" s="57">
        <f t="shared" si="5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x14ac:dyDescent="0.25">
      <c r="A181" s="115"/>
      <c r="B181" s="107"/>
      <c r="C181" s="148"/>
      <c r="D181" s="148"/>
      <c r="E181" s="130"/>
      <c r="F181" s="522"/>
      <c r="G181" s="530"/>
      <c r="H181" s="50"/>
      <c r="I181" s="522"/>
      <c r="J181" s="35">
        <f t="shared" si="4"/>
        <v>0</v>
      </c>
      <c r="K181" s="56"/>
      <c r="L181" s="52"/>
      <c r="M181" s="52"/>
      <c r="N181" s="57">
        <f t="shared" si="5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x14ac:dyDescent="0.25">
      <c r="A182" s="115"/>
      <c r="B182" s="107"/>
      <c r="C182" s="148"/>
      <c r="D182" s="148"/>
      <c r="E182" s="130"/>
      <c r="F182" s="522"/>
      <c r="G182" s="530"/>
      <c r="H182" s="50"/>
      <c r="I182" s="522"/>
      <c r="J182" s="35">
        <f t="shared" si="4"/>
        <v>0</v>
      </c>
      <c r="K182" s="56"/>
      <c r="L182" s="52"/>
      <c r="M182" s="52"/>
      <c r="N182" s="57">
        <f t="shared" si="5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x14ac:dyDescent="0.25">
      <c r="A183" s="115"/>
      <c r="B183" s="107"/>
      <c r="C183" s="148"/>
      <c r="D183" s="148"/>
      <c r="E183" s="130"/>
      <c r="F183" s="522"/>
      <c r="G183" s="530"/>
      <c r="H183" s="50"/>
      <c r="I183" s="522"/>
      <c r="J183" s="35">
        <f t="shared" si="4"/>
        <v>0</v>
      </c>
      <c r="K183" s="56"/>
      <c r="L183" s="52"/>
      <c r="M183" s="52"/>
      <c r="N183" s="57">
        <f t="shared" si="5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x14ac:dyDescent="0.25">
      <c r="A184" s="115"/>
      <c r="B184" s="107"/>
      <c r="C184" s="148"/>
      <c r="D184" s="148"/>
      <c r="E184" s="130"/>
      <c r="F184" s="522"/>
      <c r="G184" s="530"/>
      <c r="H184" s="50"/>
      <c r="I184" s="522"/>
      <c r="J184" s="35">
        <f t="shared" si="4"/>
        <v>0</v>
      </c>
      <c r="K184" s="56"/>
      <c r="L184" s="52"/>
      <c r="M184" s="52"/>
      <c r="N184" s="57">
        <f t="shared" si="5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x14ac:dyDescent="0.25">
      <c r="A185" s="115"/>
      <c r="B185" s="107"/>
      <c r="C185" s="148"/>
      <c r="D185" s="148"/>
      <c r="E185" s="130"/>
      <c r="F185" s="522"/>
      <c r="G185" s="530"/>
      <c r="H185" s="50"/>
      <c r="I185" s="522"/>
      <c r="J185" s="35">
        <f t="shared" si="4"/>
        <v>0</v>
      </c>
      <c r="K185" s="56"/>
      <c r="L185" s="52"/>
      <c r="M185" s="52"/>
      <c r="N185" s="57">
        <f t="shared" si="5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x14ac:dyDescent="0.25">
      <c r="A186" s="115"/>
      <c r="B186" s="107"/>
      <c r="C186" s="148"/>
      <c r="D186" s="148"/>
      <c r="E186" s="130"/>
      <c r="F186" s="522"/>
      <c r="G186" s="530"/>
      <c r="H186" s="50"/>
      <c r="I186" s="522"/>
      <c r="J186" s="35">
        <f t="shared" si="4"/>
        <v>0</v>
      </c>
      <c r="K186" s="56"/>
      <c r="L186" s="52"/>
      <c r="M186" s="52"/>
      <c r="N186" s="57">
        <f t="shared" si="5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x14ac:dyDescent="0.25">
      <c r="A187" s="115"/>
      <c r="B187" s="107"/>
      <c r="C187" s="177"/>
      <c r="D187" s="177"/>
      <c r="E187" s="97"/>
      <c r="F187" s="522"/>
      <c r="G187" s="530"/>
      <c r="H187" s="50"/>
      <c r="I187" s="522"/>
      <c r="J187" s="35">
        <f t="shared" si="4"/>
        <v>0</v>
      </c>
      <c r="K187" s="56"/>
      <c r="L187" s="52"/>
      <c r="M187" s="52"/>
      <c r="N187" s="57">
        <f t="shared" si="5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x14ac:dyDescent="0.25">
      <c r="A188" s="115"/>
      <c r="B188" s="107"/>
      <c r="C188" s="148"/>
      <c r="D188" s="148"/>
      <c r="E188" s="130"/>
      <c r="F188" s="522"/>
      <c r="G188" s="530"/>
      <c r="H188" s="50"/>
      <c r="I188" s="522"/>
      <c r="J188" s="35">
        <f t="shared" si="4"/>
        <v>0</v>
      </c>
      <c r="K188" s="56"/>
      <c r="L188" s="52"/>
      <c r="M188" s="52"/>
      <c r="N188" s="57">
        <f t="shared" si="5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x14ac:dyDescent="0.25">
      <c r="A189" s="115"/>
      <c r="B189" s="107"/>
      <c r="C189" s="169"/>
      <c r="D189" s="169"/>
      <c r="E189" s="114"/>
      <c r="F189" s="522"/>
      <c r="G189" s="530"/>
      <c r="H189" s="50"/>
      <c r="I189" s="522"/>
      <c r="J189" s="35">
        <f t="shared" si="4"/>
        <v>0</v>
      </c>
      <c r="K189" s="56"/>
      <c r="L189" s="52"/>
      <c r="M189" s="52"/>
      <c r="N189" s="57">
        <f t="shared" si="5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x14ac:dyDescent="0.25">
      <c r="A190" s="115"/>
      <c r="B190" s="107"/>
      <c r="C190" s="170"/>
      <c r="D190" s="170"/>
      <c r="E190" s="109"/>
      <c r="F190" s="522"/>
      <c r="G190" s="530"/>
      <c r="H190" s="50"/>
      <c r="I190" s="522"/>
      <c r="J190" s="35">
        <f t="shared" si="4"/>
        <v>0</v>
      </c>
      <c r="K190" s="56"/>
      <c r="L190" s="52"/>
      <c r="M190" s="52"/>
      <c r="N190" s="57">
        <f t="shared" si="5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x14ac:dyDescent="0.25">
      <c r="A191" s="115"/>
      <c r="B191" s="107"/>
      <c r="C191" s="170"/>
      <c r="D191" s="170"/>
      <c r="E191" s="109"/>
      <c r="F191" s="522"/>
      <c r="G191" s="530"/>
      <c r="H191" s="50"/>
      <c r="I191" s="522"/>
      <c r="J191" s="35">
        <f t="shared" si="4"/>
        <v>0</v>
      </c>
      <c r="K191" s="56"/>
      <c r="L191" s="52"/>
      <c r="M191" s="52"/>
      <c r="N191" s="57">
        <f t="shared" si="5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x14ac:dyDescent="0.25">
      <c r="A192" s="115"/>
      <c r="B192" s="107"/>
      <c r="C192" s="169"/>
      <c r="D192" s="169"/>
      <c r="E192" s="114"/>
      <c r="F192" s="522"/>
      <c r="G192" s="530"/>
      <c r="H192" s="50"/>
      <c r="I192" s="522"/>
      <c r="J192" s="35">
        <f t="shared" si="4"/>
        <v>0</v>
      </c>
      <c r="K192" s="56"/>
      <c r="L192" s="52"/>
      <c r="M192" s="52"/>
      <c r="N192" s="57">
        <f t="shared" si="5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x14ac:dyDescent="0.25">
      <c r="A193" s="115"/>
      <c r="B193" s="107"/>
      <c r="C193" s="154"/>
      <c r="D193" s="154"/>
      <c r="E193" s="155"/>
      <c r="F193" s="522"/>
      <c r="G193" s="530"/>
      <c r="H193" s="50"/>
      <c r="I193" s="522"/>
      <c r="J193" s="35">
        <f t="shared" si="4"/>
        <v>0</v>
      </c>
      <c r="K193" s="56"/>
      <c r="L193" s="52"/>
      <c r="M193" s="52"/>
      <c r="N193" s="57">
        <f t="shared" si="5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x14ac:dyDescent="0.25">
      <c r="A194" s="115"/>
      <c r="B194" s="107"/>
      <c r="C194" s="96"/>
      <c r="D194" s="96"/>
      <c r="E194" s="97"/>
      <c r="F194" s="522"/>
      <c r="G194" s="530"/>
      <c r="H194" s="50"/>
      <c r="I194" s="522"/>
      <c r="J194" s="35">
        <f t="shared" si="4"/>
        <v>0</v>
      </c>
      <c r="K194" s="56"/>
      <c r="L194" s="52"/>
      <c r="M194" s="52"/>
      <c r="N194" s="57">
        <f t="shared" si="5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x14ac:dyDescent="0.25">
      <c r="A195" s="108"/>
      <c r="B195" s="107"/>
      <c r="C195" s="129"/>
      <c r="D195" s="129"/>
      <c r="E195" s="130"/>
      <c r="F195" s="522"/>
      <c r="G195" s="530"/>
      <c r="H195" s="50"/>
      <c r="I195" s="522"/>
      <c r="J195" s="35">
        <f t="shared" si="4"/>
        <v>0</v>
      </c>
      <c r="K195" s="56"/>
      <c r="L195" s="52"/>
      <c r="M195" s="52"/>
      <c r="N195" s="57">
        <f t="shared" si="5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x14ac:dyDescent="0.25">
      <c r="A196" s="115"/>
      <c r="B196" s="107"/>
      <c r="C196" s="129"/>
      <c r="D196" s="129"/>
      <c r="E196" s="130"/>
      <c r="F196" s="522"/>
      <c r="G196" s="530"/>
      <c r="H196" s="50"/>
      <c r="I196" s="522"/>
      <c r="J196" s="35">
        <f t="shared" si="4"/>
        <v>0</v>
      </c>
      <c r="K196" s="56"/>
      <c r="L196" s="52"/>
      <c r="M196" s="52"/>
      <c r="N196" s="57">
        <f t="shared" si="5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x14ac:dyDescent="0.25">
      <c r="A197" s="115"/>
      <c r="B197" s="107"/>
      <c r="C197" s="129"/>
      <c r="D197" s="129"/>
      <c r="E197" s="130"/>
      <c r="F197" s="522"/>
      <c r="G197" s="530"/>
      <c r="H197" s="50"/>
      <c r="I197" s="522"/>
      <c r="J197" s="35">
        <f t="shared" si="4"/>
        <v>0</v>
      </c>
      <c r="K197" s="56"/>
      <c r="L197" s="52"/>
      <c r="M197" s="52"/>
      <c r="N197" s="57">
        <f t="shared" si="5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x14ac:dyDescent="0.25">
      <c r="A198" s="178"/>
      <c r="B198" s="179"/>
      <c r="C198" s="129"/>
      <c r="D198" s="129"/>
      <c r="E198" s="130"/>
      <c r="F198" s="522"/>
      <c r="G198" s="530"/>
      <c r="H198" s="50"/>
      <c r="I198" s="522"/>
      <c r="J198" s="180">
        <f t="shared" si="4"/>
        <v>0</v>
      </c>
      <c r="K198" s="56"/>
      <c r="L198" s="52"/>
      <c r="M198" s="52"/>
      <c r="N198" s="57">
        <f t="shared" si="5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x14ac:dyDescent="0.25">
      <c r="A199" s="108"/>
      <c r="B199" s="179"/>
      <c r="C199" s="129"/>
      <c r="D199" s="129"/>
      <c r="E199" s="130"/>
      <c r="F199" s="522"/>
      <c r="G199" s="530"/>
      <c r="H199" s="50"/>
      <c r="I199" s="522"/>
      <c r="J199" s="180">
        <f t="shared" si="4"/>
        <v>0</v>
      </c>
      <c r="K199" s="56"/>
      <c r="L199" s="52"/>
      <c r="M199" s="52"/>
      <c r="N199" s="57">
        <f t="shared" si="5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x14ac:dyDescent="0.25">
      <c r="A200" s="108"/>
      <c r="B200" s="179"/>
      <c r="C200" s="129"/>
      <c r="D200" s="129"/>
      <c r="E200" s="130"/>
      <c r="F200" s="522"/>
      <c r="G200" s="530"/>
      <c r="H200" s="50"/>
      <c r="I200" s="522"/>
      <c r="J200" s="180">
        <f t="shared" si="4"/>
        <v>0</v>
      </c>
      <c r="K200" s="56"/>
      <c r="L200" s="52"/>
      <c r="M200" s="52"/>
      <c r="N200" s="57">
        <f t="shared" si="5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x14ac:dyDescent="0.25">
      <c r="A201" s="115"/>
      <c r="B201" s="179"/>
      <c r="C201" s="95"/>
      <c r="D201" s="95"/>
      <c r="E201" s="114"/>
      <c r="F201" s="522"/>
      <c r="G201" s="530"/>
      <c r="H201" s="50"/>
      <c r="I201" s="522"/>
      <c r="J201" s="180">
        <f t="shared" si="4"/>
        <v>0</v>
      </c>
      <c r="K201" s="56"/>
      <c r="L201" s="52"/>
      <c r="M201" s="52"/>
      <c r="N201" s="57">
        <f t="shared" si="5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x14ac:dyDescent="0.25">
      <c r="A202" s="115"/>
      <c r="B202" s="179"/>
      <c r="C202" s="95"/>
      <c r="D202" s="95"/>
      <c r="E202" s="114"/>
      <c r="F202" s="522"/>
      <c r="G202" s="530"/>
      <c r="H202" s="50"/>
      <c r="I202" s="522"/>
      <c r="J202" s="180">
        <f t="shared" si="4"/>
        <v>0</v>
      </c>
      <c r="K202" s="56"/>
      <c r="L202" s="52"/>
      <c r="M202" s="52"/>
      <c r="N202" s="57">
        <f t="shared" si="5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x14ac:dyDescent="0.25">
      <c r="A203" s="108"/>
      <c r="B203" s="179"/>
      <c r="C203" s="146"/>
      <c r="D203" s="146"/>
      <c r="E203" s="147"/>
      <c r="F203" s="522"/>
      <c r="G203" s="530"/>
      <c r="H203" s="143"/>
      <c r="I203" s="522"/>
      <c r="J203" s="180">
        <f t="shared" si="4"/>
        <v>0</v>
      </c>
      <c r="K203" s="56"/>
      <c r="L203" s="52"/>
      <c r="M203" s="52"/>
      <c r="N203" s="57">
        <f t="shared" si="5"/>
        <v>0</v>
      </c>
      <c r="O203" s="299"/>
      <c r="P203" s="316"/>
      <c r="Q203" s="39"/>
      <c r="R203" s="40"/>
      <c r="S203" s="41"/>
      <c r="T203" s="42"/>
      <c r="U203" s="43"/>
      <c r="V203" s="44"/>
    </row>
    <row r="204" spans="1:22" x14ac:dyDescent="0.25">
      <c r="A204" s="108"/>
      <c r="B204" s="179"/>
      <c r="C204" s="181"/>
      <c r="D204" s="181"/>
      <c r="E204" s="158"/>
      <c r="F204" s="522"/>
      <c r="G204" s="530"/>
      <c r="H204" s="143"/>
      <c r="I204" s="522"/>
      <c r="J204" s="180">
        <f t="shared" si="4"/>
        <v>0</v>
      </c>
      <c r="K204" s="56"/>
      <c r="L204" s="182"/>
      <c r="M204" s="183"/>
      <c r="N204" s="57">
        <f t="shared" ref="N204:N213" si="6">K204*I204-M204</f>
        <v>0</v>
      </c>
      <c r="O204" s="299"/>
      <c r="P204" s="316"/>
      <c r="Q204" s="39"/>
      <c r="R204" s="40"/>
      <c r="S204" s="41"/>
      <c r="T204" s="42"/>
      <c r="U204" s="43"/>
      <c r="V204" s="44"/>
    </row>
    <row r="205" spans="1:22" x14ac:dyDescent="0.25">
      <c r="A205" s="108"/>
      <c r="B205" s="184"/>
      <c r="C205" s="116"/>
      <c r="D205" s="116"/>
      <c r="E205" s="117"/>
      <c r="F205" s="116"/>
      <c r="G205" s="116"/>
      <c r="H205" s="92"/>
      <c r="I205" s="527"/>
      <c r="J205" s="180">
        <f t="shared" si="4"/>
        <v>0</v>
      </c>
      <c r="K205" s="56"/>
      <c r="L205" s="182"/>
      <c r="M205" s="183"/>
      <c r="N205" s="57">
        <f t="shared" si="6"/>
        <v>0</v>
      </c>
      <c r="O205" s="299"/>
      <c r="P205" s="316"/>
      <c r="Q205" s="39"/>
      <c r="R205" s="40"/>
      <c r="S205" s="41"/>
      <c r="T205" s="42"/>
      <c r="U205" s="43"/>
      <c r="V205" s="44"/>
    </row>
    <row r="206" spans="1:22" x14ac:dyDescent="0.25">
      <c r="A206" s="108"/>
      <c r="B206" s="184"/>
      <c r="C206" s="116"/>
      <c r="D206" s="116"/>
      <c r="E206" s="117"/>
      <c r="F206" s="116"/>
      <c r="G206" s="116"/>
      <c r="H206" s="92"/>
      <c r="I206" s="527"/>
      <c r="J206" s="180">
        <f t="shared" si="4"/>
        <v>0</v>
      </c>
      <c r="K206" s="56"/>
      <c r="L206" s="182"/>
      <c r="M206" s="183"/>
      <c r="N206" s="57">
        <f t="shared" si="6"/>
        <v>0</v>
      </c>
      <c r="O206" s="299"/>
      <c r="P206" s="316"/>
      <c r="Q206" s="39"/>
      <c r="R206" s="40"/>
      <c r="S206" s="41"/>
      <c r="T206" s="42"/>
      <c r="U206" s="43"/>
      <c r="V206" s="44"/>
    </row>
    <row r="207" spans="1:22" x14ac:dyDescent="0.25">
      <c r="A207" s="108"/>
      <c r="B207" s="185"/>
      <c r="C207" s="116"/>
      <c r="D207" s="116"/>
      <c r="E207" s="117"/>
      <c r="F207" s="116"/>
      <c r="G207" s="116"/>
      <c r="H207" s="92"/>
      <c r="I207" s="527"/>
      <c r="J207" s="180">
        <f t="shared" si="4"/>
        <v>0</v>
      </c>
      <c r="K207" s="56"/>
      <c r="L207" s="182"/>
      <c r="M207" s="183"/>
      <c r="N207" s="57">
        <f t="shared" si="6"/>
        <v>0</v>
      </c>
      <c r="O207" s="156"/>
      <c r="P207" s="59"/>
      <c r="Q207" s="39"/>
      <c r="R207" s="40"/>
      <c r="S207" s="41"/>
      <c r="T207" s="42"/>
      <c r="U207" s="43"/>
      <c r="V207" s="44"/>
    </row>
    <row r="208" spans="1:22" x14ac:dyDescent="0.25">
      <c r="A208" s="108"/>
      <c r="B208" s="185"/>
      <c r="C208" s="116"/>
      <c r="D208" s="116"/>
      <c r="E208" s="117"/>
      <c r="F208" s="116"/>
      <c r="G208" s="116"/>
      <c r="H208" s="92"/>
      <c r="I208" s="527"/>
      <c r="J208" s="180">
        <f t="shared" si="4"/>
        <v>0</v>
      </c>
      <c r="K208" s="56"/>
      <c r="L208" s="182"/>
      <c r="M208" s="183"/>
      <c r="N208" s="57">
        <f t="shared" si="6"/>
        <v>0</v>
      </c>
      <c r="O208" s="156"/>
      <c r="P208" s="59"/>
      <c r="Q208" s="39"/>
      <c r="R208" s="40"/>
      <c r="S208" s="41"/>
      <c r="T208" s="42"/>
      <c r="U208" s="43"/>
      <c r="V208" s="44"/>
    </row>
    <row r="209" spans="1:22" x14ac:dyDescent="0.25">
      <c r="A209" s="108"/>
      <c r="B209" s="185"/>
      <c r="C209" s="116"/>
      <c r="D209" s="116"/>
      <c r="E209" s="117"/>
      <c r="F209" s="116"/>
      <c r="G209" s="116"/>
      <c r="H209" s="92"/>
      <c r="I209" s="527"/>
      <c r="J209" s="180">
        <f t="shared" si="4"/>
        <v>0</v>
      </c>
      <c r="K209" s="56"/>
      <c r="L209" s="182"/>
      <c r="M209" s="183"/>
      <c r="N209" s="57">
        <f t="shared" si="6"/>
        <v>0</v>
      </c>
      <c r="O209" s="156"/>
      <c r="P209" s="59"/>
      <c r="Q209" s="39"/>
      <c r="R209" s="40"/>
      <c r="S209" s="41"/>
      <c r="T209" s="42"/>
      <c r="U209" s="43"/>
      <c r="V209" s="44"/>
    </row>
    <row r="210" spans="1:22" ht="18.75" x14ac:dyDescent="0.3">
      <c r="A210" s="108"/>
      <c r="B210" s="107"/>
      <c r="C210" s="186"/>
      <c r="D210" s="187"/>
      <c r="E210" s="188"/>
      <c r="F210" s="525"/>
      <c r="G210" s="532"/>
      <c r="H210" s="190"/>
      <c r="I210" s="522"/>
      <c r="J210" s="180">
        <f t="shared" si="4"/>
        <v>0</v>
      </c>
      <c r="K210" s="56"/>
      <c r="L210" s="182"/>
      <c r="M210" s="191"/>
      <c r="N210" s="57">
        <f t="shared" si="6"/>
        <v>0</v>
      </c>
      <c r="O210" s="299"/>
      <c r="P210" s="316"/>
      <c r="Q210" s="39"/>
      <c r="R210" s="40"/>
      <c r="S210" s="41"/>
      <c r="T210" s="42"/>
      <c r="U210" s="43"/>
      <c r="V210" s="44"/>
    </row>
    <row r="211" spans="1:22" ht="18.75" x14ac:dyDescent="0.3">
      <c r="A211" s="108"/>
      <c r="B211" s="107"/>
      <c r="C211" s="186"/>
      <c r="D211" s="186"/>
      <c r="E211" s="192"/>
      <c r="F211" s="522"/>
      <c r="G211" s="530"/>
      <c r="H211" s="143"/>
      <c r="I211" s="522"/>
      <c r="J211" s="180">
        <f t="shared" si="4"/>
        <v>0</v>
      </c>
      <c r="K211" s="56"/>
      <c r="L211" s="182"/>
      <c r="M211" s="191"/>
      <c r="N211" s="57">
        <f t="shared" si="6"/>
        <v>0</v>
      </c>
      <c r="O211" s="299"/>
      <c r="P211" s="316"/>
      <c r="Q211" s="39"/>
      <c r="R211" s="40"/>
      <c r="S211" s="41"/>
      <c r="T211" s="42"/>
      <c r="U211" s="43"/>
      <c r="V211" s="44"/>
    </row>
    <row r="212" spans="1:22" ht="18.75" x14ac:dyDescent="0.3">
      <c r="A212" s="108"/>
      <c r="B212" s="107"/>
      <c r="C212" s="186"/>
      <c r="D212" s="186"/>
      <c r="E212" s="192"/>
      <c r="F212" s="522"/>
      <c r="G212" s="530"/>
      <c r="H212" s="143"/>
      <c r="I212" s="522"/>
      <c r="J212" s="180">
        <f t="shared" si="4"/>
        <v>0</v>
      </c>
      <c r="K212" s="56"/>
      <c r="L212" s="182"/>
      <c r="M212" s="191"/>
      <c r="N212" s="57">
        <f t="shared" si="6"/>
        <v>0</v>
      </c>
      <c r="O212" s="299"/>
      <c r="P212" s="316"/>
      <c r="Q212" s="39"/>
      <c r="R212" s="40"/>
      <c r="S212" s="41"/>
      <c r="T212" s="42"/>
      <c r="U212" s="43"/>
      <c r="V212" s="44"/>
    </row>
    <row r="213" spans="1:22" ht="18.75" x14ac:dyDescent="0.3">
      <c r="A213" s="108"/>
      <c r="B213" s="107"/>
      <c r="C213" s="193"/>
      <c r="D213" s="193"/>
      <c r="E213" s="194"/>
      <c r="F213" s="522"/>
      <c r="G213" s="530"/>
      <c r="H213" s="143"/>
      <c r="I213" s="522"/>
      <c r="J213" s="180">
        <f t="shared" si="4"/>
        <v>0</v>
      </c>
      <c r="K213" s="56"/>
      <c r="L213" s="182"/>
      <c r="M213" s="191"/>
      <c r="N213" s="57">
        <f t="shared" si="6"/>
        <v>0</v>
      </c>
      <c r="O213" s="299"/>
      <c r="P213" s="316"/>
      <c r="Q213" s="39"/>
      <c r="R213" s="40"/>
      <c r="S213" s="41"/>
      <c r="T213" s="42"/>
      <c r="U213" s="43"/>
      <c r="V213" s="44"/>
    </row>
    <row r="214" spans="1:22" x14ac:dyDescent="0.25">
      <c r="A214" s="195"/>
      <c r="B214" s="107"/>
      <c r="C214" s="107"/>
      <c r="D214" s="107"/>
      <c r="E214" s="196"/>
      <c r="F214" s="522"/>
      <c r="G214" s="530"/>
      <c r="H214" s="143"/>
      <c r="I214" s="522">
        <v>0</v>
      </c>
      <c r="J214" s="197">
        <f t="shared" ref="J214:J221" si="7">I214-F214</f>
        <v>0</v>
      </c>
      <c r="K214" s="198"/>
      <c r="L214" s="198"/>
      <c r="M214" s="198"/>
      <c r="N214" s="199">
        <f t="shared" ref="N214:N225" si="8">K214*I214</f>
        <v>0</v>
      </c>
      <c r="O214" s="303"/>
      <c r="P214" s="316"/>
      <c r="Q214" s="39"/>
      <c r="R214" s="200"/>
      <c r="S214" s="201"/>
      <c r="T214" s="202"/>
      <c r="U214" s="164"/>
      <c r="V214" s="168"/>
    </row>
    <row r="215" spans="1:22" x14ac:dyDescent="0.25">
      <c r="A215" s="195"/>
      <c r="B215" s="107"/>
      <c r="C215" s="107"/>
      <c r="D215" s="107"/>
      <c r="E215" s="196"/>
      <c r="F215" s="522"/>
      <c r="G215" s="530"/>
      <c r="H215" s="143"/>
      <c r="I215" s="522">
        <v>0</v>
      </c>
      <c r="J215" s="197">
        <f t="shared" si="7"/>
        <v>0</v>
      </c>
      <c r="K215" s="198"/>
      <c r="L215" s="198"/>
      <c r="M215" s="198"/>
      <c r="N215" s="199">
        <f t="shared" si="8"/>
        <v>0</v>
      </c>
      <c r="O215" s="303"/>
      <c r="P215" s="316"/>
      <c r="Q215" s="39"/>
      <c r="R215" s="200"/>
      <c r="S215" s="201"/>
      <c r="T215" s="202"/>
      <c r="U215" s="164"/>
      <c r="V215" s="168"/>
    </row>
    <row r="216" spans="1:22" x14ac:dyDescent="0.25">
      <c r="A216" s="195"/>
      <c r="B216" s="107"/>
      <c r="C216" s="107"/>
      <c r="D216" s="107"/>
      <c r="E216" s="196"/>
      <c r="F216" s="522"/>
      <c r="G216" s="530"/>
      <c r="H216" s="143"/>
      <c r="I216" s="522">
        <v>0</v>
      </c>
      <c r="J216" s="197">
        <f t="shared" si="7"/>
        <v>0</v>
      </c>
      <c r="K216" s="198"/>
      <c r="L216" s="198"/>
      <c r="M216" s="198"/>
      <c r="N216" s="199">
        <f t="shared" si="8"/>
        <v>0</v>
      </c>
      <c r="O216" s="303"/>
      <c r="P216" s="316"/>
      <c r="Q216" s="39"/>
      <c r="R216" s="200"/>
      <c r="S216" s="201"/>
      <c r="T216" s="202"/>
      <c r="U216" s="164"/>
      <c r="V216" s="168"/>
    </row>
    <row r="217" spans="1:22" x14ac:dyDescent="0.25">
      <c r="A217" s="195"/>
      <c r="B217" s="107"/>
      <c r="C217" s="107"/>
      <c r="D217" s="107"/>
      <c r="E217" s="196"/>
      <c r="F217" s="522"/>
      <c r="G217" s="530"/>
      <c r="H217" s="143"/>
      <c r="I217" s="522">
        <v>0</v>
      </c>
      <c r="J217" s="197">
        <f t="shared" si="7"/>
        <v>0</v>
      </c>
      <c r="K217" s="198"/>
      <c r="L217" s="198"/>
      <c r="M217" s="198"/>
      <c r="N217" s="199">
        <f t="shared" si="8"/>
        <v>0</v>
      </c>
      <c r="O217" s="303"/>
      <c r="P217" s="316"/>
      <c r="Q217" s="39"/>
      <c r="R217" s="200"/>
      <c r="S217" s="201"/>
      <c r="T217" s="202"/>
      <c r="U217" s="164"/>
      <c r="V217" s="168"/>
    </row>
    <row r="218" spans="1:22" x14ac:dyDescent="0.25">
      <c r="A218" s="204"/>
      <c r="B218" s="107"/>
      <c r="C218" s="107"/>
      <c r="D218" s="107"/>
      <c r="E218" s="196"/>
      <c r="F218" s="522"/>
      <c r="G218" s="530"/>
      <c r="H218" s="533"/>
      <c r="I218" s="522">
        <v>0</v>
      </c>
      <c r="J218" s="197">
        <f t="shared" si="7"/>
        <v>0</v>
      </c>
      <c r="K218" s="198"/>
      <c r="L218" s="198"/>
      <c r="M218" s="198"/>
      <c r="N218" s="199">
        <f t="shared" si="8"/>
        <v>0</v>
      </c>
      <c r="O218" s="303"/>
      <c r="P218" s="316"/>
      <c r="Q218" s="39"/>
      <c r="R218" s="200"/>
      <c r="S218" s="201"/>
      <c r="T218" s="202"/>
      <c r="U218" s="43"/>
      <c r="V218" s="44"/>
    </row>
    <row r="219" spans="1:22" x14ac:dyDescent="0.25">
      <c r="A219" s="206"/>
      <c r="B219" s="207"/>
      <c r="H219" s="536"/>
      <c r="I219" s="534">
        <v>0</v>
      </c>
      <c r="J219" s="210">
        <f t="shared" si="7"/>
        <v>0</v>
      </c>
      <c r="K219" s="213"/>
      <c r="L219" s="213"/>
      <c r="M219" s="213"/>
      <c r="N219" s="199">
        <f t="shared" si="8"/>
        <v>0</v>
      </c>
      <c r="O219" s="303"/>
      <c r="P219" s="316"/>
      <c r="Q219" s="163"/>
      <c r="R219" s="200"/>
      <c r="S219" s="201"/>
      <c r="T219" s="202"/>
      <c r="U219" s="43"/>
      <c r="V219" s="44"/>
    </row>
    <row r="220" spans="1:22" x14ac:dyDescent="0.25">
      <c r="A220" s="206"/>
      <c r="B220" s="207"/>
      <c r="I220" s="534">
        <v>0</v>
      </c>
      <c r="J220" s="210">
        <f t="shared" si="7"/>
        <v>0</v>
      </c>
      <c r="K220" s="213"/>
      <c r="L220" s="213"/>
      <c r="M220" s="213"/>
      <c r="N220" s="199">
        <f t="shared" si="8"/>
        <v>0</v>
      </c>
      <c r="O220" s="303"/>
      <c r="P220" s="316"/>
      <c r="Q220" s="163"/>
      <c r="R220" s="200"/>
      <c r="S220" s="201"/>
      <c r="T220" s="202"/>
      <c r="U220" s="43"/>
      <c r="V220" s="44"/>
    </row>
    <row r="221" spans="1:22" ht="16.5" thickBot="1" x14ac:dyDescent="0.3">
      <c r="A221" s="206"/>
      <c r="B221" s="207"/>
      <c r="I221" s="538">
        <v>0</v>
      </c>
      <c r="J221" s="210">
        <f t="shared" si="7"/>
        <v>0</v>
      </c>
      <c r="K221" s="213"/>
      <c r="L221" s="213"/>
      <c r="M221" s="213"/>
      <c r="N221" s="199">
        <f t="shared" si="8"/>
        <v>0</v>
      </c>
      <c r="O221" s="303"/>
      <c r="P221" s="316"/>
      <c r="Q221" s="163"/>
      <c r="R221" s="200"/>
      <c r="S221" s="201"/>
      <c r="T221" s="202"/>
      <c r="U221" s="43"/>
      <c r="V221" s="44"/>
    </row>
    <row r="222" spans="1:22" ht="19.5" thickTop="1" x14ac:dyDescent="0.25">
      <c r="A222" s="206"/>
      <c r="B222" s="207"/>
      <c r="F222" s="698" t="s">
        <v>19</v>
      </c>
      <c r="G222" s="698"/>
      <c r="H222" s="699"/>
      <c r="I222" s="539">
        <f>SUM(I4:I221)</f>
        <v>579418.55000000005</v>
      </c>
      <c r="J222" s="217"/>
      <c r="K222" s="213"/>
      <c r="L222" s="218"/>
      <c r="M222" s="213"/>
      <c r="N222" s="199">
        <f t="shared" si="8"/>
        <v>0</v>
      </c>
      <c r="O222" s="303"/>
      <c r="P222" s="316"/>
      <c r="Q222" s="163"/>
      <c r="R222" s="200"/>
      <c r="S222" s="219"/>
      <c r="T222" s="166"/>
      <c r="U222" s="167"/>
      <c r="V222" s="44"/>
    </row>
    <row r="223" spans="1:22" ht="19.5" thickBot="1" x14ac:dyDescent="0.3">
      <c r="A223" s="220"/>
      <c r="B223" s="207"/>
      <c r="I223" s="540"/>
      <c r="J223" s="217"/>
      <c r="K223" s="213"/>
      <c r="L223" s="218"/>
      <c r="M223" s="213"/>
      <c r="N223" s="199">
        <f t="shared" si="8"/>
        <v>0</v>
      </c>
      <c r="O223" s="304"/>
      <c r="Q223" s="10"/>
      <c r="R223" s="222"/>
      <c r="S223" s="223"/>
      <c r="T223" s="224"/>
      <c r="V223" s="15"/>
    </row>
    <row r="224" spans="1:22" ht="16.5" thickTop="1" x14ac:dyDescent="0.25">
      <c r="A224" s="206"/>
      <c r="B224" s="207"/>
      <c r="J224" s="210"/>
      <c r="K224" s="213"/>
      <c r="L224" s="213"/>
      <c r="M224" s="213"/>
      <c r="N224" s="199">
        <f t="shared" si="8"/>
        <v>0</v>
      </c>
      <c r="O224" s="304"/>
      <c r="Q224" s="10"/>
      <c r="R224" s="222"/>
      <c r="S224" s="223"/>
      <c r="T224" s="224"/>
      <c r="V224" s="15"/>
    </row>
    <row r="225" spans="1:22" ht="16.5" thickBot="1" x14ac:dyDescent="0.3">
      <c r="A225" s="206"/>
      <c r="B225" s="207"/>
      <c r="J225" s="210"/>
      <c r="K225" s="226"/>
      <c r="N225" s="199">
        <f t="shared" si="8"/>
        <v>0</v>
      </c>
      <c r="O225" s="305"/>
      <c r="Q225" s="10"/>
      <c r="R225" s="222"/>
      <c r="S225" s="223"/>
      <c r="T225" s="227"/>
      <c r="V225" s="15"/>
    </row>
    <row r="226" spans="1:22" ht="17.25" thickTop="1" thickBot="1" x14ac:dyDescent="0.3">
      <c r="A226" s="206"/>
      <c r="H226" s="541"/>
      <c r="I226" s="542" t="s">
        <v>20</v>
      </c>
      <c r="J226" s="230"/>
      <c r="K226" s="230"/>
      <c r="L226" s="231">
        <f>SUM(L214:L225)</f>
        <v>0</v>
      </c>
      <c r="M226" s="232"/>
      <c r="N226" s="233">
        <f>SUM(N4:N225)</f>
        <v>20448961.599999998</v>
      </c>
      <c r="O226" s="306"/>
      <c r="Q226" s="234">
        <f>SUM(Q4:Q225)</f>
        <v>412035.64</v>
      </c>
      <c r="R226" s="9"/>
      <c r="S226" s="235">
        <f>SUM(S16:S225)</f>
        <v>0</v>
      </c>
      <c r="T226" s="236"/>
      <c r="U226" s="237"/>
      <c r="V226" s="238">
        <f>SUM(V214:V225)</f>
        <v>0</v>
      </c>
    </row>
    <row r="227" spans="1:22" x14ac:dyDescent="0.25">
      <c r="A227" s="206"/>
      <c r="H227" s="541"/>
      <c r="I227" s="543"/>
      <c r="J227" s="240"/>
      <c r="K227" s="241"/>
      <c r="L227" s="241"/>
      <c r="M227" s="241"/>
      <c r="N227" s="199"/>
      <c r="O227" s="306"/>
      <c r="R227" s="222"/>
      <c r="S227" s="243"/>
      <c r="U227" s="245"/>
      <c r="V227"/>
    </row>
    <row r="228" spans="1:22" ht="16.5" thickBot="1" x14ac:dyDescent="0.3">
      <c r="A228" s="206"/>
      <c r="H228" s="541"/>
      <c r="I228" s="543"/>
      <c r="J228" s="240"/>
      <c r="K228" s="241"/>
      <c r="L228" s="241"/>
      <c r="M228" s="241"/>
      <c r="N228" s="199"/>
      <c r="O228" s="306"/>
      <c r="R228" s="222"/>
      <c r="S228" s="243"/>
      <c r="U228" s="245"/>
      <c r="V228"/>
    </row>
    <row r="229" spans="1:22" ht="19.5" thickTop="1" x14ac:dyDescent="0.25">
      <c r="A229" s="206"/>
      <c r="I229" s="544" t="s">
        <v>21</v>
      </c>
      <c r="J229" s="247"/>
      <c r="K229" s="247"/>
      <c r="L229" s="248"/>
      <c r="M229" s="248"/>
      <c r="N229" s="249">
        <f>V226+S226+Q226+N226+L226</f>
        <v>20860997.239999998</v>
      </c>
      <c r="O229" s="307"/>
      <c r="R229" s="222"/>
      <c r="S229" s="243"/>
      <c r="U229" s="245"/>
      <c r="V229"/>
    </row>
    <row r="230" spans="1:22" ht="19.5" thickBot="1" x14ac:dyDescent="0.3">
      <c r="A230" s="250"/>
      <c r="I230" s="545"/>
      <c r="J230" s="252"/>
      <c r="K230" s="252"/>
      <c r="L230" s="253"/>
      <c r="M230" s="253"/>
      <c r="N230" s="254"/>
      <c r="O230" s="308"/>
      <c r="R230" s="222"/>
      <c r="S230" s="243"/>
      <c r="U230" s="245"/>
      <c r="V230"/>
    </row>
    <row r="231" spans="1:22" ht="16.5" thickTop="1" x14ac:dyDescent="0.25">
      <c r="A231" s="250"/>
      <c r="I231" s="543"/>
      <c r="J231" s="240"/>
      <c r="K231" s="241"/>
      <c r="L231" s="241"/>
      <c r="M231" s="241"/>
      <c r="N231" s="199"/>
      <c r="O231" s="306"/>
      <c r="R231" s="222"/>
      <c r="S231" s="243"/>
      <c r="U231" s="245"/>
      <c r="V231"/>
    </row>
    <row r="232" spans="1:22" x14ac:dyDescent="0.25">
      <c r="A232" s="206"/>
      <c r="I232" s="543"/>
      <c r="J232" s="240"/>
      <c r="K232" s="241"/>
      <c r="L232" s="241"/>
      <c r="M232" s="241"/>
      <c r="N232" s="199"/>
      <c r="O232" s="306"/>
      <c r="R232" s="222"/>
      <c r="S232" s="243"/>
      <c r="U232" s="245"/>
      <c r="V232"/>
    </row>
    <row r="233" spans="1:22" x14ac:dyDescent="0.25">
      <c r="A233" s="206"/>
      <c r="I233" s="543"/>
      <c r="J233" s="255"/>
      <c r="K233" s="241"/>
      <c r="L233" s="241"/>
      <c r="M233" s="241"/>
      <c r="N233" s="199"/>
      <c r="O233" s="309"/>
      <c r="R233" s="222"/>
      <c r="S233" s="243"/>
      <c r="U233" s="245"/>
      <c r="V233"/>
    </row>
    <row r="234" spans="1:22" x14ac:dyDescent="0.25">
      <c r="A234" s="250"/>
      <c r="N234" s="199"/>
      <c r="O234" s="310"/>
      <c r="R234" s="222"/>
      <c r="S234" s="243"/>
      <c r="U234" s="245"/>
      <c r="V234"/>
    </row>
    <row r="235" spans="1:22" x14ac:dyDescent="0.25">
      <c r="A235" s="250"/>
      <c r="O235" s="310"/>
      <c r="S235" s="243"/>
      <c r="U235" s="245"/>
      <c r="V235"/>
    </row>
    <row r="236" spans="1:22" x14ac:dyDescent="0.25">
      <c r="A236" s="206"/>
      <c r="B236" s="207"/>
      <c r="N236" s="199"/>
      <c r="O236" s="306"/>
      <c r="S236" s="243"/>
      <c r="U236" s="245"/>
      <c r="V236"/>
    </row>
    <row r="237" spans="1:22" x14ac:dyDescent="0.25">
      <c r="A237" s="250"/>
      <c r="B237" s="207"/>
      <c r="N237" s="199"/>
      <c r="O237" s="306"/>
      <c r="S237" s="243"/>
      <c r="U237" s="245"/>
      <c r="V237"/>
    </row>
    <row r="238" spans="1:22" x14ac:dyDescent="0.25">
      <c r="A238" s="206"/>
      <c r="B238" s="207"/>
      <c r="I238" s="543"/>
      <c r="J238" s="240"/>
      <c r="K238" s="241"/>
      <c r="L238" s="241"/>
      <c r="M238" s="241"/>
      <c r="N238" s="199"/>
      <c r="O238" s="306"/>
      <c r="S238" s="243"/>
      <c r="U238" s="245"/>
      <c r="V238"/>
    </row>
    <row r="239" spans="1:22" x14ac:dyDescent="0.25">
      <c r="A239" s="250"/>
      <c r="B239" s="207"/>
      <c r="I239" s="543"/>
      <c r="J239" s="240"/>
      <c r="K239" s="241"/>
      <c r="L239" s="241"/>
      <c r="M239" s="241"/>
      <c r="N239" s="199"/>
      <c r="O239" s="306"/>
      <c r="S239" s="243"/>
      <c r="U239" s="245"/>
      <c r="V239"/>
    </row>
    <row r="240" spans="1:22" x14ac:dyDescent="0.25">
      <c r="A240" s="206"/>
      <c r="B240" s="207"/>
      <c r="I240" s="546"/>
      <c r="J240" s="237"/>
      <c r="K240" s="237"/>
      <c r="N240" s="199"/>
      <c r="O240" s="306"/>
      <c r="S240" s="243"/>
      <c r="U240" s="245"/>
      <c r="V240"/>
    </row>
    <row r="241" spans="1:22" x14ac:dyDescent="0.25">
      <c r="A241" s="250"/>
      <c r="S241" s="243"/>
      <c r="U241" s="245"/>
      <c r="V241"/>
    </row>
    <row r="242" spans="1:22" x14ac:dyDescent="0.25">
      <c r="A242" s="206"/>
      <c r="S242" s="243"/>
      <c r="U242" s="245"/>
      <c r="V242"/>
    </row>
    <row r="243" spans="1:22" x14ac:dyDescent="0.25">
      <c r="A243" s="206"/>
      <c r="B243" s="259"/>
      <c r="C243" s="259"/>
      <c r="D243" s="259"/>
      <c r="E243" s="260"/>
      <c r="F243" s="547"/>
      <c r="G243" s="548"/>
      <c r="H243" s="549"/>
      <c r="I243" s="550"/>
      <c r="J243"/>
      <c r="K243"/>
      <c r="L243"/>
      <c r="M243"/>
      <c r="P243" s="318"/>
      <c r="Q243" s="243"/>
      <c r="S243" s="243"/>
      <c r="U243" s="245"/>
      <c r="V243"/>
    </row>
    <row r="244" spans="1:22" x14ac:dyDescent="0.25">
      <c r="A244" s="250"/>
      <c r="B244" s="259"/>
      <c r="C244" s="259"/>
      <c r="D244" s="259"/>
      <c r="E244" s="260"/>
      <c r="F244" s="547"/>
      <c r="G244" s="548"/>
      <c r="H244" s="549"/>
      <c r="I244" s="550"/>
      <c r="J244"/>
      <c r="K244"/>
      <c r="L244"/>
      <c r="M244"/>
      <c r="P244" s="318"/>
      <c r="Q244" s="243"/>
      <c r="S244" s="243"/>
      <c r="U244" s="245"/>
      <c r="V244"/>
    </row>
    <row r="245" spans="1:22" x14ac:dyDescent="0.25">
      <c r="A245" s="250"/>
      <c r="B245" s="259"/>
      <c r="C245" s="259"/>
      <c r="D245" s="259"/>
      <c r="E245" s="260"/>
      <c r="F245" s="547"/>
      <c r="G245" s="548"/>
      <c r="H245" s="549"/>
      <c r="I245" s="550"/>
      <c r="J245"/>
      <c r="K245"/>
      <c r="L245"/>
      <c r="M245"/>
      <c r="P245" s="318"/>
      <c r="Q245" s="243"/>
      <c r="S245" s="243"/>
      <c r="U245" s="245"/>
      <c r="V245"/>
    </row>
    <row r="246" spans="1:22" x14ac:dyDescent="0.25">
      <c r="A246" s="250"/>
      <c r="B246" s="259"/>
      <c r="C246" s="259"/>
      <c r="D246" s="259"/>
      <c r="E246" s="260"/>
      <c r="F246" s="547"/>
      <c r="G246" s="548"/>
      <c r="H246" s="549"/>
      <c r="I246" s="550"/>
      <c r="J246"/>
      <c r="K246"/>
      <c r="L246"/>
      <c r="M246"/>
      <c r="P246" s="318"/>
      <c r="Q246" s="243"/>
      <c r="S246" s="243"/>
      <c r="U246" s="245"/>
      <c r="V246"/>
    </row>
    <row r="247" spans="1:22" x14ac:dyDescent="0.25">
      <c r="A247" s="264"/>
      <c r="B247" s="259"/>
      <c r="C247" s="259"/>
      <c r="D247" s="259"/>
      <c r="E247" s="260"/>
      <c r="F247" s="547"/>
      <c r="G247" s="548"/>
      <c r="H247" s="549"/>
      <c r="I247" s="550"/>
      <c r="J247"/>
      <c r="K247"/>
      <c r="L247"/>
      <c r="M247"/>
      <c r="P247" s="318"/>
      <c r="Q247" s="243"/>
      <c r="S247" s="243"/>
      <c r="U247" s="245"/>
      <c r="V247"/>
    </row>
    <row r="248" spans="1:22" x14ac:dyDescent="0.25">
      <c r="A248" s="220"/>
      <c r="B248" s="259"/>
      <c r="C248" s="259"/>
      <c r="D248" s="259"/>
      <c r="E248" s="260"/>
      <c r="F248" s="547"/>
      <c r="G248" s="548"/>
      <c r="H248" s="549"/>
      <c r="I248" s="550"/>
      <c r="J248"/>
      <c r="K248"/>
      <c r="L248"/>
      <c r="M248"/>
      <c r="P248" s="318"/>
      <c r="Q248" s="243"/>
      <c r="S248" s="243"/>
      <c r="U248" s="245"/>
      <c r="V248"/>
    </row>
    <row r="249" spans="1:22" x14ac:dyDescent="0.25">
      <c r="A249" s="206"/>
      <c r="B249" s="259"/>
      <c r="C249" s="259"/>
      <c r="D249" s="259"/>
      <c r="E249" s="260"/>
      <c r="F249" s="547"/>
      <c r="G249" s="548"/>
      <c r="H249" s="549"/>
      <c r="I249" s="550"/>
      <c r="J249"/>
      <c r="K249"/>
      <c r="L249"/>
      <c r="M249"/>
      <c r="P249" s="318"/>
      <c r="Q249" s="243"/>
      <c r="S249" s="243"/>
      <c r="U249" s="245"/>
      <c r="V249"/>
    </row>
    <row r="250" spans="1:22" x14ac:dyDescent="0.25">
      <c r="A250" s="206"/>
      <c r="B250" s="259"/>
      <c r="C250" s="259"/>
      <c r="D250" s="259"/>
      <c r="E250" s="260"/>
      <c r="F250" s="547"/>
      <c r="G250" s="548"/>
      <c r="H250" s="549"/>
      <c r="I250" s="550"/>
      <c r="J250"/>
      <c r="K250"/>
      <c r="L250"/>
      <c r="M250"/>
      <c r="P250" s="318"/>
      <c r="Q250" s="243"/>
      <c r="S250" s="243"/>
      <c r="U250" s="245"/>
      <c r="V250"/>
    </row>
    <row r="251" spans="1:22" x14ac:dyDescent="0.25">
      <c r="A251" s="206"/>
      <c r="B251" s="259"/>
      <c r="C251" s="259"/>
      <c r="D251" s="259"/>
      <c r="E251" s="260"/>
      <c r="F251" s="547"/>
      <c r="G251" s="548"/>
      <c r="H251" s="549"/>
      <c r="I251" s="550"/>
      <c r="J251"/>
      <c r="K251"/>
      <c r="L251"/>
      <c r="M251"/>
      <c r="P251" s="318"/>
      <c r="Q251" s="243"/>
      <c r="S251" s="243"/>
      <c r="U251" s="245"/>
      <c r="V251"/>
    </row>
    <row r="252" spans="1:22" x14ac:dyDescent="0.25">
      <c r="A252" s="206"/>
      <c r="B252" s="259"/>
      <c r="C252" s="259"/>
      <c r="D252" s="259"/>
      <c r="E252" s="260"/>
      <c r="F252" s="547"/>
      <c r="G252" s="548"/>
      <c r="H252" s="549"/>
      <c r="I252" s="550"/>
      <c r="J252"/>
      <c r="K252"/>
      <c r="L252"/>
      <c r="M252"/>
      <c r="P252" s="318"/>
      <c r="Q252" s="243"/>
      <c r="S252" s="243"/>
      <c r="U252" s="245"/>
      <c r="V252"/>
    </row>
    <row r="253" spans="1:22" x14ac:dyDescent="0.25">
      <c r="A253" s="206"/>
      <c r="B253" s="259"/>
      <c r="C253" s="259"/>
      <c r="D253" s="259"/>
      <c r="E253" s="260"/>
      <c r="F253" s="547"/>
      <c r="G253" s="548"/>
      <c r="H253" s="549"/>
      <c r="I253" s="550"/>
      <c r="J253"/>
      <c r="K253"/>
      <c r="L253"/>
      <c r="M253"/>
      <c r="P253" s="318"/>
      <c r="Q253" s="243"/>
      <c r="S253" s="243"/>
      <c r="U253" s="245"/>
      <c r="V253"/>
    </row>
    <row r="254" spans="1:22" x14ac:dyDescent="0.25">
      <c r="A254" s="206"/>
      <c r="B254" s="259"/>
      <c r="C254" s="259"/>
      <c r="D254" s="259"/>
      <c r="E254" s="260"/>
      <c r="F254" s="547"/>
      <c r="G254" s="548"/>
      <c r="H254" s="549"/>
      <c r="I254" s="550"/>
      <c r="J254"/>
      <c r="K254"/>
      <c r="L254"/>
      <c r="M254"/>
      <c r="P254" s="318"/>
      <c r="Q254" s="243"/>
      <c r="S254" s="243"/>
      <c r="U254" s="245"/>
      <c r="V254"/>
    </row>
    <row r="255" spans="1:22" x14ac:dyDescent="0.25">
      <c r="A255" s="206"/>
      <c r="B255" s="259"/>
      <c r="C255" s="259"/>
      <c r="D255" s="259"/>
      <c r="E255" s="260"/>
      <c r="F255" s="547"/>
      <c r="G255" s="548"/>
      <c r="H255" s="549"/>
      <c r="I255" s="550"/>
      <c r="J255"/>
      <c r="K255"/>
      <c r="L255"/>
      <c r="M255"/>
      <c r="P255" s="318"/>
      <c r="Q255" s="243"/>
      <c r="S255" s="243"/>
      <c r="U255" s="245"/>
      <c r="V255"/>
    </row>
  </sheetData>
  <mergeCells count="12">
    <mergeCell ref="W1:X1"/>
    <mergeCell ref="P59:P60"/>
    <mergeCell ref="A55:A56"/>
    <mergeCell ref="F222:H222"/>
    <mergeCell ref="A1:J2"/>
    <mergeCell ref="A59:A60"/>
    <mergeCell ref="H59:H60"/>
    <mergeCell ref="O59:O60"/>
    <mergeCell ref="H55:H56"/>
    <mergeCell ref="O55:O56"/>
    <mergeCell ref="P55:P56"/>
    <mergeCell ref="C55:C5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B173B-347D-4E24-AAB5-5E7E6A752149}">
  <sheetPr>
    <tabColor rgb="FF7030A0"/>
  </sheetPr>
  <dimension ref="A1:X259"/>
  <sheetViews>
    <sheetView workbookViewId="0">
      <pane xSplit="7" ySplit="3" topLeftCell="J55" activePane="bottomRight" state="frozen"/>
      <selection pane="topRight" activeCell="H1" sqref="H1"/>
      <selection pane="bottomLeft" activeCell="A4" sqref="A4"/>
      <selection pane="bottomRight" activeCell="A229" sqref="A229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customWidth="1"/>
    <col min="4" max="4" width="11" style="208" customWidth="1"/>
    <col min="5" max="5" width="22.140625" style="209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42578125" style="256"/>
    <col min="11" max="11" width="12.42578125" style="9" bestFit="1" customWidth="1"/>
    <col min="12" max="13" width="8.1406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638" t="s">
        <v>267</v>
      </c>
      <c r="B1" s="638"/>
      <c r="C1" s="638"/>
      <c r="D1" s="638"/>
      <c r="E1" s="638"/>
      <c r="F1" s="638"/>
      <c r="G1" s="638"/>
      <c r="H1" s="638"/>
      <c r="I1" s="638"/>
      <c r="J1" s="638"/>
      <c r="K1" s="1"/>
      <c r="L1" s="1"/>
      <c r="M1" s="1"/>
      <c r="N1" s="1"/>
      <c r="O1" s="2">
        <v>1</v>
      </c>
      <c r="S1" s="5"/>
      <c r="T1" s="6"/>
      <c r="U1" s="7" t="s">
        <v>2</v>
      </c>
      <c r="V1" s="8" t="s">
        <v>3</v>
      </c>
      <c r="W1" s="636" t="s">
        <v>99</v>
      </c>
      <c r="X1" s="637"/>
    </row>
    <row r="2" spans="1:24" thickBot="1" x14ac:dyDescent="0.3">
      <c r="A2" s="638"/>
      <c r="B2" s="638"/>
      <c r="C2" s="638"/>
      <c r="D2" s="638"/>
      <c r="E2" s="638"/>
      <c r="F2" s="638"/>
      <c r="G2" s="638"/>
      <c r="H2" s="638"/>
      <c r="I2" s="638"/>
      <c r="J2" s="638"/>
      <c r="Q2" s="10"/>
      <c r="R2" s="11"/>
      <c r="S2" s="12"/>
      <c r="T2" s="13"/>
      <c r="U2" s="14"/>
      <c r="V2" s="15"/>
      <c r="W2" s="386"/>
      <c r="X2" s="387"/>
    </row>
    <row r="3" spans="1:24" ht="50.25" thickTop="1" thickBot="1" x14ac:dyDescent="0.4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 t="s">
        <v>23</v>
      </c>
      <c r="L3" s="26" t="s">
        <v>14</v>
      </c>
      <c r="M3" s="26"/>
      <c r="N3" s="508" t="s">
        <v>15</v>
      </c>
      <c r="O3" s="507" t="s">
        <v>16</v>
      </c>
      <c r="P3" s="506" t="s">
        <v>297</v>
      </c>
      <c r="Q3" s="3" t="s">
        <v>0</v>
      </c>
      <c r="R3" s="500" t="s">
        <v>296</v>
      </c>
      <c r="S3" s="30" t="s">
        <v>15</v>
      </c>
      <c r="T3" s="31" t="s">
        <v>17</v>
      </c>
      <c r="U3" s="14"/>
      <c r="V3" s="15"/>
      <c r="W3" s="388" t="s">
        <v>106</v>
      </c>
      <c r="X3" s="389" t="s">
        <v>15</v>
      </c>
    </row>
    <row r="4" spans="1:24" ht="32.25" thickTop="1" x14ac:dyDescent="0.3">
      <c r="A4" s="266" t="s">
        <v>268</v>
      </c>
      <c r="B4" s="267" t="s">
        <v>30</v>
      </c>
      <c r="C4" s="268" t="s">
        <v>272</v>
      </c>
      <c r="D4" s="561">
        <v>48.5</v>
      </c>
      <c r="E4" s="562">
        <f>D4*F4</f>
        <v>1185340</v>
      </c>
      <c r="F4" s="270">
        <v>24440</v>
      </c>
      <c r="G4" s="271">
        <v>44290</v>
      </c>
      <c r="H4" s="586" t="s">
        <v>323</v>
      </c>
      <c r="I4" s="34">
        <v>25010</v>
      </c>
      <c r="J4" s="35">
        <f t="shared" ref="J4:J117" si="0">I4-F4</f>
        <v>570</v>
      </c>
      <c r="K4" s="36">
        <v>35.5</v>
      </c>
      <c r="L4" s="37"/>
      <c r="M4" s="37"/>
      <c r="N4" s="38">
        <f t="shared" ref="N4:N121" si="1">K4*I4</f>
        <v>887855</v>
      </c>
      <c r="O4" s="156" t="s">
        <v>224</v>
      </c>
      <c r="P4" s="483">
        <v>44315</v>
      </c>
      <c r="Q4" s="501">
        <v>20112</v>
      </c>
      <c r="R4" s="502">
        <v>44295</v>
      </c>
      <c r="S4" s="486"/>
      <c r="T4" s="42"/>
      <c r="U4" s="43" t="s">
        <v>384</v>
      </c>
      <c r="V4" s="44">
        <v>5568</v>
      </c>
      <c r="W4" s="379" t="s">
        <v>346</v>
      </c>
      <c r="X4" s="380">
        <v>3960</v>
      </c>
    </row>
    <row r="5" spans="1:24" ht="31.5" x14ac:dyDescent="0.3">
      <c r="A5" s="272" t="s">
        <v>68</v>
      </c>
      <c r="B5" s="273" t="s">
        <v>28</v>
      </c>
      <c r="C5" s="274" t="s">
        <v>272</v>
      </c>
      <c r="D5" s="93">
        <v>0</v>
      </c>
      <c r="E5" s="563">
        <f>D5*F5</f>
        <v>0</v>
      </c>
      <c r="F5" s="275">
        <v>0</v>
      </c>
      <c r="G5" s="276">
        <v>44290</v>
      </c>
      <c r="H5" s="50" t="s">
        <v>324</v>
      </c>
      <c r="I5" s="51">
        <v>5230</v>
      </c>
      <c r="J5" s="35">
        <f t="shared" si="0"/>
        <v>5230</v>
      </c>
      <c r="K5" s="36">
        <v>35.5</v>
      </c>
      <c r="L5" s="52"/>
      <c r="M5" s="52"/>
      <c r="N5" s="38">
        <f t="shared" si="1"/>
        <v>185665</v>
      </c>
      <c r="O5" s="156" t="s">
        <v>224</v>
      </c>
      <c r="P5" s="483">
        <v>44309</v>
      </c>
      <c r="Q5" s="503">
        <v>5028</v>
      </c>
      <c r="R5" s="504">
        <v>44295</v>
      </c>
      <c r="S5" s="486"/>
      <c r="T5" s="42"/>
      <c r="U5" s="43" t="s">
        <v>384</v>
      </c>
      <c r="V5" s="44">
        <v>0</v>
      </c>
      <c r="W5" s="379" t="s">
        <v>346</v>
      </c>
      <c r="X5" s="380">
        <v>0</v>
      </c>
    </row>
    <row r="6" spans="1:24" ht="17.25" x14ac:dyDescent="0.3">
      <c r="A6" s="272" t="s">
        <v>270</v>
      </c>
      <c r="B6" s="273" t="s">
        <v>30</v>
      </c>
      <c r="C6" s="274" t="s">
        <v>327</v>
      </c>
      <c r="D6" s="93">
        <v>48.5</v>
      </c>
      <c r="E6" s="563">
        <f t="shared" ref="E6:E46" si="2">D6*F6</f>
        <v>1136355</v>
      </c>
      <c r="F6" s="275">
        <v>23430</v>
      </c>
      <c r="G6" s="276">
        <v>44292</v>
      </c>
      <c r="H6" s="50" t="s">
        <v>322</v>
      </c>
      <c r="I6" s="51">
        <v>24240</v>
      </c>
      <c r="J6" s="35">
        <f t="shared" si="0"/>
        <v>810</v>
      </c>
      <c r="K6" s="36">
        <v>35.5</v>
      </c>
      <c r="L6" s="52"/>
      <c r="M6" s="52"/>
      <c r="N6" s="38">
        <f t="shared" si="1"/>
        <v>860520</v>
      </c>
      <c r="O6" s="156" t="s">
        <v>224</v>
      </c>
      <c r="P6" s="483">
        <v>44316</v>
      </c>
      <c r="Q6" s="503">
        <v>20212</v>
      </c>
      <c r="R6" s="504">
        <v>44295</v>
      </c>
      <c r="S6" s="486"/>
      <c r="T6" s="42"/>
      <c r="U6" s="43" t="s">
        <v>384</v>
      </c>
      <c r="V6" s="44">
        <v>5568</v>
      </c>
      <c r="W6" s="43" t="s">
        <v>346</v>
      </c>
      <c r="X6" s="380">
        <v>3960</v>
      </c>
    </row>
    <row r="7" spans="1:24" ht="17.25" x14ac:dyDescent="0.3">
      <c r="A7" s="272" t="s">
        <v>271</v>
      </c>
      <c r="B7" s="273" t="s">
        <v>28</v>
      </c>
      <c r="C7" s="274" t="s">
        <v>327</v>
      </c>
      <c r="D7" s="93">
        <v>0</v>
      </c>
      <c r="E7" s="563">
        <f t="shared" si="2"/>
        <v>0</v>
      </c>
      <c r="F7" s="275">
        <v>0</v>
      </c>
      <c r="G7" s="276">
        <v>44292</v>
      </c>
      <c r="H7" s="50" t="s">
        <v>325</v>
      </c>
      <c r="I7" s="51">
        <v>4955</v>
      </c>
      <c r="J7" s="35">
        <f t="shared" si="0"/>
        <v>4955</v>
      </c>
      <c r="K7" s="36">
        <v>35.5</v>
      </c>
      <c r="L7" s="52"/>
      <c r="M7" s="52"/>
      <c r="N7" s="38">
        <f t="shared" si="1"/>
        <v>175902.5</v>
      </c>
      <c r="O7" s="156" t="s">
        <v>224</v>
      </c>
      <c r="P7" s="483">
        <v>44314</v>
      </c>
      <c r="Q7" s="503">
        <v>5028</v>
      </c>
      <c r="R7" s="504">
        <v>44295</v>
      </c>
      <c r="S7" s="486"/>
      <c r="T7" s="42"/>
      <c r="U7" s="43" t="s">
        <v>384</v>
      </c>
      <c r="V7" s="44">
        <v>0</v>
      </c>
      <c r="W7" s="43" t="s">
        <v>346</v>
      </c>
      <c r="X7" s="380">
        <v>0</v>
      </c>
    </row>
    <row r="8" spans="1:24" ht="17.25" x14ac:dyDescent="0.3">
      <c r="A8" s="272" t="s">
        <v>231</v>
      </c>
      <c r="B8" s="273" t="s">
        <v>30</v>
      </c>
      <c r="C8" s="274" t="s">
        <v>328</v>
      </c>
      <c r="D8" s="93">
        <v>48.5</v>
      </c>
      <c r="E8" s="563">
        <f t="shared" si="2"/>
        <v>1094645</v>
      </c>
      <c r="F8" s="275">
        <v>22570</v>
      </c>
      <c r="G8" s="276">
        <v>44294</v>
      </c>
      <c r="H8" s="354" t="s">
        <v>355</v>
      </c>
      <c r="I8" s="51">
        <v>22570</v>
      </c>
      <c r="J8" s="35">
        <f t="shared" si="0"/>
        <v>0</v>
      </c>
      <c r="K8" s="36">
        <v>37</v>
      </c>
      <c r="L8" s="52"/>
      <c r="M8" s="52"/>
      <c r="N8" s="38">
        <f t="shared" si="1"/>
        <v>835090</v>
      </c>
      <c r="O8" s="356" t="s">
        <v>206</v>
      </c>
      <c r="P8" s="591">
        <v>44319</v>
      </c>
      <c r="Q8" s="503">
        <v>20312</v>
      </c>
      <c r="R8" s="504">
        <v>44295</v>
      </c>
      <c r="S8" s="486"/>
      <c r="T8" s="42"/>
      <c r="U8" s="43" t="s">
        <v>384</v>
      </c>
      <c r="V8" s="44">
        <v>5568</v>
      </c>
      <c r="W8" s="43" t="s">
        <v>346</v>
      </c>
      <c r="X8" s="380">
        <v>3960</v>
      </c>
    </row>
    <row r="9" spans="1:24" ht="17.25" x14ac:dyDescent="0.3">
      <c r="A9" s="277" t="s">
        <v>162</v>
      </c>
      <c r="B9" s="273" t="s">
        <v>28</v>
      </c>
      <c r="C9" s="274" t="s">
        <v>328</v>
      </c>
      <c r="D9" s="93">
        <v>0</v>
      </c>
      <c r="E9" s="563">
        <f t="shared" si="2"/>
        <v>0</v>
      </c>
      <c r="F9" s="275">
        <v>0</v>
      </c>
      <c r="G9" s="276">
        <v>44294</v>
      </c>
      <c r="H9" s="354" t="s">
        <v>356</v>
      </c>
      <c r="I9" s="51">
        <v>5500</v>
      </c>
      <c r="J9" s="35">
        <f t="shared" si="0"/>
        <v>5500</v>
      </c>
      <c r="K9" s="36">
        <v>37</v>
      </c>
      <c r="L9" s="52"/>
      <c r="M9" s="52"/>
      <c r="N9" s="38">
        <f t="shared" si="1"/>
        <v>203500</v>
      </c>
      <c r="O9" s="356" t="s">
        <v>206</v>
      </c>
      <c r="P9" s="591">
        <v>44319</v>
      </c>
      <c r="Q9" s="503">
        <v>5028</v>
      </c>
      <c r="R9" s="504">
        <v>44295</v>
      </c>
      <c r="S9" s="486"/>
      <c r="T9" s="42"/>
      <c r="U9" s="43" t="s">
        <v>384</v>
      </c>
      <c r="V9" s="44">
        <v>0</v>
      </c>
      <c r="W9" s="43" t="s">
        <v>346</v>
      </c>
      <c r="X9" s="380">
        <v>0</v>
      </c>
    </row>
    <row r="10" spans="1:24" ht="17.25" x14ac:dyDescent="0.3">
      <c r="A10" s="277" t="s">
        <v>273</v>
      </c>
      <c r="B10" s="273" t="s">
        <v>30</v>
      </c>
      <c r="C10" s="274" t="s">
        <v>18</v>
      </c>
      <c r="D10" s="173">
        <v>48.5</v>
      </c>
      <c r="E10" s="563">
        <f t="shared" si="2"/>
        <v>1093190</v>
      </c>
      <c r="F10" s="275">
        <v>22540</v>
      </c>
      <c r="G10" s="276">
        <v>44295</v>
      </c>
      <c r="H10" s="354" t="s">
        <v>360</v>
      </c>
      <c r="I10" s="51">
        <v>22640</v>
      </c>
      <c r="J10" s="35">
        <f t="shared" si="0"/>
        <v>100</v>
      </c>
      <c r="K10" s="36">
        <v>37.5</v>
      </c>
      <c r="L10" s="52"/>
      <c r="M10" s="52"/>
      <c r="N10" s="38">
        <f t="shared" si="1"/>
        <v>849000</v>
      </c>
      <c r="O10" s="356" t="s">
        <v>206</v>
      </c>
      <c r="P10" s="591">
        <v>44323</v>
      </c>
      <c r="Q10" s="503">
        <v>20112</v>
      </c>
      <c r="R10" s="504">
        <v>44295</v>
      </c>
      <c r="S10" s="486"/>
      <c r="T10" s="42"/>
      <c r="U10" s="43" t="s">
        <v>384</v>
      </c>
      <c r="V10" s="44">
        <v>5568</v>
      </c>
      <c r="W10" s="43" t="s">
        <v>346</v>
      </c>
      <c r="X10" s="380">
        <v>3960</v>
      </c>
    </row>
    <row r="11" spans="1:24" ht="17.25" x14ac:dyDescent="0.3">
      <c r="A11" s="277" t="s">
        <v>162</v>
      </c>
      <c r="B11" s="273" t="s">
        <v>28</v>
      </c>
      <c r="C11" s="274" t="s">
        <v>329</v>
      </c>
      <c r="D11" s="93">
        <v>0</v>
      </c>
      <c r="E11" s="563">
        <f t="shared" si="2"/>
        <v>0</v>
      </c>
      <c r="F11" s="275">
        <v>0</v>
      </c>
      <c r="G11" s="276">
        <v>44295</v>
      </c>
      <c r="H11" s="354" t="s">
        <v>357</v>
      </c>
      <c r="I11" s="51">
        <v>5625</v>
      </c>
      <c r="J11" s="35">
        <f t="shared" si="0"/>
        <v>5625</v>
      </c>
      <c r="K11" s="36">
        <v>37.5</v>
      </c>
      <c r="L11" s="52"/>
      <c r="M11" s="52"/>
      <c r="N11" s="38">
        <f t="shared" si="1"/>
        <v>210937.5</v>
      </c>
      <c r="O11" s="356" t="s">
        <v>294</v>
      </c>
      <c r="P11" s="591">
        <v>44321</v>
      </c>
      <c r="Q11" s="503">
        <v>5028</v>
      </c>
      <c r="R11" s="504">
        <v>44295</v>
      </c>
      <c r="S11" s="486"/>
      <c r="T11" s="42"/>
      <c r="U11" s="43" t="s">
        <v>384</v>
      </c>
      <c r="V11" s="44">
        <v>0</v>
      </c>
      <c r="W11" s="43" t="s">
        <v>346</v>
      </c>
      <c r="X11" s="380">
        <v>0</v>
      </c>
    </row>
    <row r="12" spans="1:24" ht="17.25" x14ac:dyDescent="0.3">
      <c r="A12" s="277" t="s">
        <v>282</v>
      </c>
      <c r="B12" s="273" t="s">
        <v>283</v>
      </c>
      <c r="C12" s="274" t="s">
        <v>330</v>
      </c>
      <c r="D12" s="93">
        <v>51</v>
      </c>
      <c r="E12" s="563">
        <f t="shared" si="2"/>
        <v>970530</v>
      </c>
      <c r="F12" s="275">
        <v>19030</v>
      </c>
      <c r="G12" s="276">
        <v>44297</v>
      </c>
      <c r="H12" s="354" t="s">
        <v>353</v>
      </c>
      <c r="I12" s="51">
        <v>23610</v>
      </c>
      <c r="J12" s="35">
        <f t="shared" si="0"/>
        <v>4580</v>
      </c>
      <c r="K12" s="36">
        <v>37.5</v>
      </c>
      <c r="L12" s="52"/>
      <c r="M12" s="52"/>
      <c r="N12" s="38">
        <f t="shared" si="1"/>
        <v>885375</v>
      </c>
      <c r="O12" s="356" t="s">
        <v>224</v>
      </c>
      <c r="P12" s="591">
        <v>44326</v>
      </c>
      <c r="Q12" s="503">
        <v>20340</v>
      </c>
      <c r="R12" s="504">
        <v>44305</v>
      </c>
      <c r="S12" s="486"/>
      <c r="T12" s="42"/>
      <c r="U12" s="43" t="s">
        <v>384</v>
      </c>
      <c r="V12" s="44">
        <v>5568</v>
      </c>
      <c r="W12" s="43" t="s">
        <v>346</v>
      </c>
      <c r="X12" s="380">
        <v>3960</v>
      </c>
    </row>
    <row r="13" spans="1:24" ht="17.25" x14ac:dyDescent="0.3">
      <c r="A13" s="278" t="s">
        <v>307</v>
      </c>
      <c r="B13" s="273" t="s">
        <v>284</v>
      </c>
      <c r="C13" s="274" t="s">
        <v>331</v>
      </c>
      <c r="D13" s="93">
        <v>51</v>
      </c>
      <c r="E13" s="563">
        <f t="shared" si="2"/>
        <v>1208700</v>
      </c>
      <c r="F13" s="275">
        <v>23700</v>
      </c>
      <c r="G13" s="276">
        <v>44298</v>
      </c>
      <c r="H13" s="556">
        <v>15977</v>
      </c>
      <c r="I13" s="51">
        <v>23749.8</v>
      </c>
      <c r="J13" s="35">
        <f t="shared" si="0"/>
        <v>49.799999999999272</v>
      </c>
      <c r="K13" s="479">
        <v>50</v>
      </c>
      <c r="L13" s="708" t="s">
        <v>347</v>
      </c>
      <c r="M13" s="709"/>
      <c r="N13" s="38">
        <f t="shared" si="1"/>
        <v>1187490</v>
      </c>
      <c r="O13" s="156" t="s">
        <v>224</v>
      </c>
      <c r="P13" s="483">
        <v>44306</v>
      </c>
      <c r="Q13" s="553">
        <v>0</v>
      </c>
      <c r="R13" s="494" t="s">
        <v>305</v>
      </c>
      <c r="S13" s="486"/>
      <c r="T13" s="42"/>
      <c r="U13" s="43" t="s">
        <v>384</v>
      </c>
      <c r="V13" s="44">
        <v>0</v>
      </c>
      <c r="W13" s="43" t="s">
        <v>59</v>
      </c>
      <c r="X13" s="380">
        <v>0</v>
      </c>
    </row>
    <row r="14" spans="1:24" ht="17.25" x14ac:dyDescent="0.3">
      <c r="A14" s="277" t="s">
        <v>42</v>
      </c>
      <c r="B14" s="273" t="s">
        <v>25</v>
      </c>
      <c r="C14" s="274" t="s">
        <v>332</v>
      </c>
      <c r="D14" s="93">
        <v>51</v>
      </c>
      <c r="E14" s="563">
        <f t="shared" si="2"/>
        <v>860370</v>
      </c>
      <c r="F14" s="275">
        <v>16870</v>
      </c>
      <c r="G14" s="276">
        <v>44300</v>
      </c>
      <c r="H14" s="354" t="s">
        <v>358</v>
      </c>
      <c r="I14" s="51">
        <v>21195</v>
      </c>
      <c r="J14" s="35">
        <f t="shared" si="0"/>
        <v>4325</v>
      </c>
      <c r="K14" s="36">
        <v>38</v>
      </c>
      <c r="L14" s="52"/>
      <c r="M14" s="52"/>
      <c r="N14" s="38">
        <f t="shared" si="1"/>
        <v>805410</v>
      </c>
      <c r="O14" s="356" t="s">
        <v>206</v>
      </c>
      <c r="P14" s="591">
        <v>44328</v>
      </c>
      <c r="Q14" s="503">
        <v>20140</v>
      </c>
      <c r="R14" s="504">
        <v>44305</v>
      </c>
      <c r="S14" s="486"/>
      <c r="T14" s="42"/>
      <c r="U14" s="43" t="s">
        <v>384</v>
      </c>
      <c r="V14" s="44">
        <v>5568</v>
      </c>
      <c r="W14" s="43" t="s">
        <v>346</v>
      </c>
      <c r="X14" s="380">
        <v>3960</v>
      </c>
    </row>
    <row r="15" spans="1:24" ht="17.25" x14ac:dyDescent="0.3">
      <c r="A15" s="277" t="s">
        <v>68</v>
      </c>
      <c r="B15" s="273" t="s">
        <v>298</v>
      </c>
      <c r="C15" s="274" t="s">
        <v>333</v>
      </c>
      <c r="D15" s="93">
        <v>53</v>
      </c>
      <c r="E15" s="563">
        <f t="shared" si="2"/>
        <v>862310</v>
      </c>
      <c r="F15" s="275">
        <v>16270</v>
      </c>
      <c r="G15" s="276">
        <v>44301</v>
      </c>
      <c r="H15" s="354" t="s">
        <v>354</v>
      </c>
      <c r="I15" s="51">
        <v>20560</v>
      </c>
      <c r="J15" s="35">
        <f t="shared" si="0"/>
        <v>4290</v>
      </c>
      <c r="K15" s="36">
        <v>38.700000000000003</v>
      </c>
      <c r="L15" s="52"/>
      <c r="M15" s="52"/>
      <c r="N15" s="38">
        <f t="shared" si="1"/>
        <v>795672.00000000012</v>
      </c>
      <c r="O15" s="356" t="s">
        <v>224</v>
      </c>
      <c r="P15" s="591">
        <v>44329</v>
      </c>
      <c r="Q15" s="503">
        <v>20240</v>
      </c>
      <c r="R15" s="504">
        <v>44305</v>
      </c>
      <c r="S15" s="486"/>
      <c r="T15" s="42"/>
      <c r="U15" s="43" t="s">
        <v>384</v>
      </c>
      <c r="V15" s="44">
        <v>5568</v>
      </c>
      <c r="W15" s="43" t="s">
        <v>346</v>
      </c>
      <c r="X15" s="380">
        <v>3960</v>
      </c>
    </row>
    <row r="16" spans="1:24" ht="17.25" x14ac:dyDescent="0.3">
      <c r="A16" s="285" t="s">
        <v>299</v>
      </c>
      <c r="B16" s="273" t="s">
        <v>30</v>
      </c>
      <c r="C16" s="274" t="s">
        <v>334</v>
      </c>
      <c r="D16" s="93">
        <v>54</v>
      </c>
      <c r="E16" s="563">
        <f t="shared" si="2"/>
        <v>1134540</v>
      </c>
      <c r="F16" s="275">
        <v>21010</v>
      </c>
      <c r="G16" s="276">
        <v>44302</v>
      </c>
      <c r="H16" s="354" t="s">
        <v>367</v>
      </c>
      <c r="I16" s="51">
        <v>21410</v>
      </c>
      <c r="J16" s="35">
        <f t="shared" si="0"/>
        <v>400</v>
      </c>
      <c r="K16" s="56">
        <v>39.5</v>
      </c>
      <c r="L16" s="52"/>
      <c r="M16" s="52"/>
      <c r="N16" s="57">
        <f t="shared" si="1"/>
        <v>845695</v>
      </c>
      <c r="O16" s="356" t="s">
        <v>294</v>
      </c>
      <c r="P16" s="591">
        <v>44333</v>
      </c>
      <c r="Q16" s="503">
        <v>25140</v>
      </c>
      <c r="R16" s="504">
        <v>44295</v>
      </c>
      <c r="S16" s="486"/>
      <c r="T16" s="42"/>
      <c r="U16" s="594" t="s">
        <v>386</v>
      </c>
      <c r="V16" s="595">
        <v>5568</v>
      </c>
      <c r="W16" s="43" t="s">
        <v>346</v>
      </c>
      <c r="X16" s="380">
        <v>3960</v>
      </c>
    </row>
    <row r="17" spans="1:24" ht="17.25" x14ac:dyDescent="0.3">
      <c r="A17" s="279" t="s">
        <v>37</v>
      </c>
      <c r="B17" s="273" t="s">
        <v>124</v>
      </c>
      <c r="C17" s="274" t="s">
        <v>334</v>
      </c>
      <c r="D17" s="93">
        <v>0</v>
      </c>
      <c r="E17" s="563">
        <f t="shared" si="2"/>
        <v>0</v>
      </c>
      <c r="F17" s="275">
        <v>0</v>
      </c>
      <c r="G17" s="276">
        <v>44302</v>
      </c>
      <c r="H17" s="354" t="s">
        <v>351</v>
      </c>
      <c r="I17" s="51">
        <v>5365</v>
      </c>
      <c r="J17" s="35">
        <f t="shared" si="0"/>
        <v>5365</v>
      </c>
      <c r="K17" s="56">
        <v>39.5</v>
      </c>
      <c r="L17" s="52"/>
      <c r="M17" s="52"/>
      <c r="N17" s="57">
        <f t="shared" si="1"/>
        <v>211917.5</v>
      </c>
      <c r="O17" s="356" t="s">
        <v>224</v>
      </c>
      <c r="P17" s="591">
        <v>44323</v>
      </c>
      <c r="Q17" s="503">
        <v>20112</v>
      </c>
      <c r="R17" s="504">
        <v>44295</v>
      </c>
      <c r="S17" s="486"/>
      <c r="T17" s="42"/>
      <c r="U17" s="594" t="s">
        <v>386</v>
      </c>
      <c r="V17" s="595">
        <v>0</v>
      </c>
      <c r="W17" s="43" t="s">
        <v>346</v>
      </c>
      <c r="X17" s="380">
        <v>0</v>
      </c>
    </row>
    <row r="18" spans="1:24" ht="17.25" x14ac:dyDescent="0.3">
      <c r="A18" s="516" t="s">
        <v>307</v>
      </c>
      <c r="B18" s="273" t="s">
        <v>308</v>
      </c>
      <c r="C18" s="274" t="s">
        <v>335</v>
      </c>
      <c r="D18" s="93">
        <v>55</v>
      </c>
      <c r="E18" s="563">
        <f t="shared" si="2"/>
        <v>1198450</v>
      </c>
      <c r="F18" s="275">
        <v>21790</v>
      </c>
      <c r="G18" s="276">
        <v>44305</v>
      </c>
      <c r="H18" s="354">
        <v>16021</v>
      </c>
      <c r="I18" s="51">
        <v>21781.95</v>
      </c>
      <c r="J18" s="35">
        <f t="shared" si="0"/>
        <v>-8.0499999999992724</v>
      </c>
      <c r="K18" s="56">
        <v>52</v>
      </c>
      <c r="L18" s="52"/>
      <c r="M18" s="52"/>
      <c r="N18" s="57">
        <f t="shared" si="1"/>
        <v>1132661.4000000001</v>
      </c>
      <c r="O18" s="156" t="s">
        <v>224</v>
      </c>
      <c r="P18" s="484">
        <v>44313</v>
      </c>
      <c r="Q18" s="493">
        <v>0</v>
      </c>
      <c r="R18" s="494" t="s">
        <v>305</v>
      </c>
      <c r="S18" s="486"/>
      <c r="T18" s="42"/>
      <c r="U18" s="594" t="s">
        <v>59</v>
      </c>
      <c r="V18" s="595">
        <v>0</v>
      </c>
      <c r="W18" s="43" t="s">
        <v>59</v>
      </c>
      <c r="X18" s="380">
        <v>0</v>
      </c>
    </row>
    <row r="19" spans="1:24" ht="17.25" x14ac:dyDescent="0.3">
      <c r="A19" s="279" t="s">
        <v>68</v>
      </c>
      <c r="B19" s="273" t="s">
        <v>30</v>
      </c>
      <c r="C19" s="274" t="s">
        <v>336</v>
      </c>
      <c r="D19" s="93">
        <v>55</v>
      </c>
      <c r="E19" s="563">
        <f t="shared" si="2"/>
        <v>942700</v>
      </c>
      <c r="F19" s="275">
        <v>17140</v>
      </c>
      <c r="G19" s="276">
        <v>44306</v>
      </c>
      <c r="H19" s="354" t="s">
        <v>370</v>
      </c>
      <c r="I19" s="51">
        <v>21960</v>
      </c>
      <c r="J19" s="35">
        <f t="shared" si="0"/>
        <v>4820</v>
      </c>
      <c r="K19" s="56">
        <v>40</v>
      </c>
      <c r="L19" s="52"/>
      <c r="M19" s="52"/>
      <c r="N19" s="57">
        <f t="shared" si="1"/>
        <v>878400</v>
      </c>
      <c r="O19" s="356" t="s">
        <v>224</v>
      </c>
      <c r="P19" s="591">
        <v>44333</v>
      </c>
      <c r="Q19" s="505">
        <v>20140</v>
      </c>
      <c r="R19" s="504">
        <v>44309</v>
      </c>
      <c r="S19" s="486"/>
      <c r="T19" s="42"/>
      <c r="U19" s="594" t="s">
        <v>386</v>
      </c>
      <c r="V19" s="595">
        <v>5568</v>
      </c>
      <c r="W19" s="43" t="s">
        <v>346</v>
      </c>
      <c r="X19" s="380">
        <v>3960</v>
      </c>
    </row>
    <row r="20" spans="1:24" ht="17.25" x14ac:dyDescent="0.3">
      <c r="A20" s="279" t="s">
        <v>37</v>
      </c>
      <c r="B20" s="273" t="s">
        <v>30</v>
      </c>
      <c r="C20" s="274" t="s">
        <v>337</v>
      </c>
      <c r="D20" s="93">
        <v>55</v>
      </c>
      <c r="E20" s="563">
        <f t="shared" si="2"/>
        <v>1025200</v>
      </c>
      <c r="F20" s="275">
        <v>18640</v>
      </c>
      <c r="G20" s="276">
        <v>44308</v>
      </c>
      <c r="H20" s="354" t="s">
        <v>369</v>
      </c>
      <c r="I20" s="51">
        <v>23310</v>
      </c>
      <c r="J20" s="35">
        <f t="shared" si="0"/>
        <v>4670</v>
      </c>
      <c r="K20" s="56">
        <v>40</v>
      </c>
      <c r="L20" s="52"/>
      <c r="M20" s="52"/>
      <c r="N20" s="57">
        <f t="shared" si="1"/>
        <v>932400</v>
      </c>
      <c r="O20" s="356" t="s">
        <v>368</v>
      </c>
      <c r="P20" s="591">
        <v>44335</v>
      </c>
      <c r="Q20" s="505">
        <v>20140</v>
      </c>
      <c r="R20" s="504">
        <v>44309</v>
      </c>
      <c r="S20" s="486"/>
      <c r="T20" s="42"/>
      <c r="U20" s="594" t="s">
        <v>386</v>
      </c>
      <c r="V20" s="595">
        <v>5568</v>
      </c>
      <c r="W20" s="43" t="s">
        <v>346</v>
      </c>
      <c r="X20" s="380">
        <v>3960</v>
      </c>
    </row>
    <row r="21" spans="1:24" ht="17.25" x14ac:dyDescent="0.3">
      <c r="A21" s="280" t="s">
        <v>149</v>
      </c>
      <c r="B21" s="273" t="s">
        <v>30</v>
      </c>
      <c r="C21" s="274" t="s">
        <v>338</v>
      </c>
      <c r="D21" s="93">
        <v>55</v>
      </c>
      <c r="E21" s="563">
        <f t="shared" si="2"/>
        <v>1236950</v>
      </c>
      <c r="F21" s="275">
        <v>22490</v>
      </c>
      <c r="G21" s="276">
        <v>44309</v>
      </c>
      <c r="H21" s="354" t="s">
        <v>371</v>
      </c>
      <c r="I21" s="51">
        <v>23350</v>
      </c>
      <c r="J21" s="35">
        <f t="shared" si="0"/>
        <v>860</v>
      </c>
      <c r="K21" s="56">
        <v>40</v>
      </c>
      <c r="L21" s="52"/>
      <c r="M21" s="52"/>
      <c r="N21" s="57">
        <f t="shared" si="1"/>
        <v>934000</v>
      </c>
      <c r="O21" s="356" t="s">
        <v>206</v>
      </c>
      <c r="P21" s="591">
        <v>44336</v>
      </c>
      <c r="Q21" s="505">
        <v>20112</v>
      </c>
      <c r="R21" s="504">
        <v>44309</v>
      </c>
      <c r="S21" s="486"/>
      <c r="T21" s="42"/>
      <c r="U21" s="594" t="s">
        <v>386</v>
      </c>
      <c r="V21" s="595">
        <v>5568</v>
      </c>
      <c r="W21" s="43" t="s">
        <v>346</v>
      </c>
      <c r="X21" s="380">
        <v>3960</v>
      </c>
    </row>
    <row r="22" spans="1:24" ht="17.25" x14ac:dyDescent="0.3">
      <c r="A22" s="281" t="s">
        <v>162</v>
      </c>
      <c r="B22" s="273" t="s">
        <v>28</v>
      </c>
      <c r="C22" s="274" t="s">
        <v>338</v>
      </c>
      <c r="D22" s="93">
        <v>0</v>
      </c>
      <c r="E22" s="563">
        <f t="shared" si="2"/>
        <v>0</v>
      </c>
      <c r="F22" s="275">
        <v>0</v>
      </c>
      <c r="G22" s="276">
        <v>44309</v>
      </c>
      <c r="H22" s="354" t="s">
        <v>372</v>
      </c>
      <c r="I22" s="51">
        <v>5220</v>
      </c>
      <c r="J22" s="35">
        <f t="shared" si="0"/>
        <v>5220</v>
      </c>
      <c r="K22" s="56">
        <v>40</v>
      </c>
      <c r="L22" s="52"/>
      <c r="M22" s="52"/>
      <c r="N22" s="57">
        <f t="shared" si="1"/>
        <v>208800</v>
      </c>
      <c r="O22" s="356" t="s">
        <v>206</v>
      </c>
      <c r="P22" s="591">
        <v>44335</v>
      </c>
      <c r="Q22" s="505">
        <v>5028</v>
      </c>
      <c r="R22" s="504">
        <v>44309</v>
      </c>
      <c r="S22" s="486"/>
      <c r="T22" s="42"/>
      <c r="U22" s="594" t="s">
        <v>386</v>
      </c>
      <c r="V22" s="595">
        <v>0</v>
      </c>
      <c r="W22" s="43" t="s">
        <v>346</v>
      </c>
      <c r="X22" s="380">
        <v>0</v>
      </c>
    </row>
    <row r="23" spans="1:24" ht="17.25" x14ac:dyDescent="0.3">
      <c r="A23" s="419" t="s">
        <v>149</v>
      </c>
      <c r="B23" s="273" t="s">
        <v>309</v>
      </c>
      <c r="C23" s="274" t="s">
        <v>339</v>
      </c>
      <c r="D23" s="93">
        <v>56</v>
      </c>
      <c r="E23" s="563">
        <f t="shared" si="2"/>
        <v>1166480</v>
      </c>
      <c r="F23" s="275">
        <v>20830</v>
      </c>
      <c r="G23" s="276">
        <v>44310</v>
      </c>
      <c r="H23" s="354" t="s">
        <v>377</v>
      </c>
      <c r="I23" s="51">
        <v>20870</v>
      </c>
      <c r="J23" s="35">
        <v>0</v>
      </c>
      <c r="K23" s="56">
        <v>40.5</v>
      </c>
      <c r="L23" s="52"/>
      <c r="M23" s="52"/>
      <c r="N23" s="62">
        <f t="shared" si="1"/>
        <v>845235</v>
      </c>
      <c r="O23" s="360" t="s">
        <v>224</v>
      </c>
      <c r="P23" s="591">
        <v>44340</v>
      </c>
      <c r="Q23" s="505">
        <v>20112</v>
      </c>
      <c r="R23" s="504">
        <v>44316</v>
      </c>
      <c r="S23" s="487"/>
      <c r="T23" s="65"/>
      <c r="U23" s="594" t="s">
        <v>386</v>
      </c>
      <c r="V23" s="595">
        <v>5568</v>
      </c>
      <c r="W23" s="43" t="s">
        <v>346</v>
      </c>
      <c r="X23" s="380">
        <v>3960</v>
      </c>
    </row>
    <row r="24" spans="1:24" ht="17.25" x14ac:dyDescent="0.3">
      <c r="A24" s="281" t="s">
        <v>382</v>
      </c>
      <c r="B24" s="273" t="s">
        <v>28</v>
      </c>
      <c r="C24" s="274" t="s">
        <v>339</v>
      </c>
      <c r="D24" s="93">
        <v>0</v>
      </c>
      <c r="E24" s="563">
        <f t="shared" si="2"/>
        <v>0</v>
      </c>
      <c r="F24" s="275">
        <v>0</v>
      </c>
      <c r="G24" s="276">
        <v>44310</v>
      </c>
      <c r="H24" s="354" t="s">
        <v>383</v>
      </c>
      <c r="I24" s="51">
        <v>5235</v>
      </c>
      <c r="J24" s="35">
        <f t="shared" ref="J24:J61" si="3">I24-F24</f>
        <v>5235</v>
      </c>
      <c r="K24" s="56">
        <v>40.5</v>
      </c>
      <c r="L24" s="52"/>
      <c r="M24" s="52"/>
      <c r="N24" s="57">
        <f t="shared" si="1"/>
        <v>212017.5</v>
      </c>
      <c r="O24" s="356" t="s">
        <v>224</v>
      </c>
      <c r="P24" s="591">
        <v>44342</v>
      </c>
      <c r="Q24" s="505">
        <v>5028</v>
      </c>
      <c r="R24" s="504">
        <v>44316</v>
      </c>
      <c r="S24" s="486"/>
      <c r="T24" s="42"/>
      <c r="U24" s="594" t="s">
        <v>386</v>
      </c>
      <c r="V24" s="595">
        <v>0</v>
      </c>
      <c r="W24" s="43" t="s">
        <v>346</v>
      </c>
      <c r="X24" s="380">
        <v>0</v>
      </c>
    </row>
    <row r="25" spans="1:24" ht="17.25" x14ac:dyDescent="0.3">
      <c r="A25" s="282" t="s">
        <v>307</v>
      </c>
      <c r="B25" s="273" t="s">
        <v>310</v>
      </c>
      <c r="C25" s="274" t="s">
        <v>340</v>
      </c>
      <c r="D25" s="93">
        <v>57</v>
      </c>
      <c r="E25" s="563">
        <f t="shared" si="2"/>
        <v>1321830</v>
      </c>
      <c r="F25" s="275">
        <v>23190</v>
      </c>
      <c r="G25" s="276">
        <v>44313</v>
      </c>
      <c r="H25" s="354">
        <v>16093</v>
      </c>
      <c r="I25" s="51">
        <v>23275.85</v>
      </c>
      <c r="J25" s="35">
        <f t="shared" si="3"/>
        <v>85.849999999998545</v>
      </c>
      <c r="K25" s="56">
        <v>54</v>
      </c>
      <c r="L25" s="52"/>
      <c r="M25" s="52"/>
      <c r="N25" s="57">
        <f t="shared" si="1"/>
        <v>1256895.8999999999</v>
      </c>
      <c r="O25" s="356" t="s">
        <v>224</v>
      </c>
      <c r="P25" s="591">
        <v>44320</v>
      </c>
      <c r="Q25" s="505">
        <v>0</v>
      </c>
      <c r="R25" s="504"/>
      <c r="S25" s="486"/>
      <c r="T25" s="42"/>
      <c r="U25" s="594" t="s">
        <v>59</v>
      </c>
      <c r="V25" s="595">
        <v>0</v>
      </c>
      <c r="W25" s="43" t="s">
        <v>59</v>
      </c>
      <c r="X25" s="380">
        <v>0</v>
      </c>
    </row>
    <row r="26" spans="1:24" ht="17.25" x14ac:dyDescent="0.3">
      <c r="A26" s="281" t="s">
        <v>37</v>
      </c>
      <c r="B26" s="273" t="s">
        <v>25</v>
      </c>
      <c r="C26" s="274" t="s">
        <v>341</v>
      </c>
      <c r="D26" s="93">
        <v>57</v>
      </c>
      <c r="E26" s="563">
        <f t="shared" si="2"/>
        <v>955890</v>
      </c>
      <c r="F26" s="275">
        <v>16770</v>
      </c>
      <c r="G26" s="276">
        <v>44315</v>
      </c>
      <c r="H26" s="354" t="s">
        <v>381</v>
      </c>
      <c r="I26" s="51">
        <v>21260</v>
      </c>
      <c r="J26" s="35">
        <f t="shared" si="3"/>
        <v>4490</v>
      </c>
      <c r="K26" s="56">
        <v>42</v>
      </c>
      <c r="L26" s="52"/>
      <c r="M26" s="52"/>
      <c r="N26" s="57">
        <f t="shared" si="1"/>
        <v>892920</v>
      </c>
      <c r="O26" s="356" t="s">
        <v>206</v>
      </c>
      <c r="P26" s="591">
        <v>44341</v>
      </c>
      <c r="Q26" s="493">
        <v>20140</v>
      </c>
      <c r="R26" s="494">
        <v>44316</v>
      </c>
      <c r="S26" s="488"/>
      <c r="T26" s="67"/>
      <c r="U26" s="594" t="s">
        <v>386</v>
      </c>
      <c r="V26" s="595">
        <v>5568</v>
      </c>
      <c r="W26" s="43" t="s">
        <v>346</v>
      </c>
      <c r="X26" s="380">
        <v>3960</v>
      </c>
    </row>
    <row r="27" spans="1:24" ht="17.25" x14ac:dyDescent="0.3">
      <c r="A27" s="281"/>
      <c r="B27" s="273"/>
      <c r="C27" s="274"/>
      <c r="D27" s="93"/>
      <c r="E27" s="563">
        <f t="shared" si="2"/>
        <v>0</v>
      </c>
      <c r="F27" s="275"/>
      <c r="G27" s="276"/>
      <c r="H27" s="50"/>
      <c r="I27" s="51"/>
      <c r="J27" s="35">
        <f t="shared" si="3"/>
        <v>0</v>
      </c>
      <c r="K27" s="56"/>
      <c r="L27" s="52"/>
      <c r="M27" s="52"/>
      <c r="N27" s="57">
        <f t="shared" si="1"/>
        <v>0</v>
      </c>
      <c r="O27" s="156"/>
      <c r="P27" s="484"/>
      <c r="Q27" s="495"/>
      <c r="R27" s="496"/>
      <c r="S27" s="488"/>
      <c r="T27" s="67"/>
      <c r="U27" s="594"/>
      <c r="V27" s="595"/>
      <c r="W27" s="43"/>
      <c r="X27" s="380">
        <v>0</v>
      </c>
    </row>
    <row r="28" spans="1:24" ht="17.25" x14ac:dyDescent="0.3">
      <c r="A28" s="272"/>
      <c r="B28" s="283"/>
      <c r="C28" s="274"/>
      <c r="D28" s="93"/>
      <c r="E28" s="563">
        <f t="shared" si="2"/>
        <v>0</v>
      </c>
      <c r="F28" s="275"/>
      <c r="G28" s="276"/>
      <c r="H28" s="50"/>
      <c r="I28" s="51"/>
      <c r="J28" s="35">
        <f t="shared" si="3"/>
        <v>0</v>
      </c>
      <c r="K28" s="56"/>
      <c r="L28" s="52"/>
      <c r="M28" s="52"/>
      <c r="N28" s="57">
        <f t="shared" si="1"/>
        <v>0</v>
      </c>
      <c r="O28" s="156"/>
      <c r="P28" s="484"/>
      <c r="Q28" s="495"/>
      <c r="R28" s="496"/>
      <c r="S28" s="488"/>
      <c r="T28" s="67"/>
      <c r="U28" s="594"/>
      <c r="V28" s="595"/>
      <c r="W28" s="43"/>
      <c r="X28" s="380">
        <f>SUM(X4:X27)</f>
        <v>51480</v>
      </c>
    </row>
    <row r="29" spans="1:24" ht="17.25" x14ac:dyDescent="0.3">
      <c r="A29" s="469"/>
      <c r="B29" s="283"/>
      <c r="C29" s="274"/>
      <c r="D29" s="93"/>
      <c r="E29" s="563">
        <f t="shared" si="2"/>
        <v>0</v>
      </c>
      <c r="F29" s="275"/>
      <c r="G29" s="276"/>
      <c r="H29" s="50"/>
      <c r="I29" s="51"/>
      <c r="J29" s="35">
        <f t="shared" si="3"/>
        <v>0</v>
      </c>
      <c r="K29" s="56"/>
      <c r="L29" s="52"/>
      <c r="M29" s="52"/>
      <c r="N29" s="57">
        <f t="shared" si="1"/>
        <v>0</v>
      </c>
      <c r="O29" s="156"/>
      <c r="P29" s="484"/>
      <c r="Q29" s="495"/>
      <c r="R29" s="496"/>
      <c r="S29" s="488"/>
      <c r="T29" s="67"/>
      <c r="U29" s="43"/>
      <c r="V29" s="44"/>
      <c r="W29" s="43"/>
      <c r="X29" s="380"/>
    </row>
    <row r="30" spans="1:24" ht="17.25" x14ac:dyDescent="0.3">
      <c r="A30" s="277"/>
      <c r="B30" s="283"/>
      <c r="C30" s="274"/>
      <c r="D30" s="93"/>
      <c r="E30" s="563">
        <f t="shared" si="2"/>
        <v>0</v>
      </c>
      <c r="F30" s="275"/>
      <c r="G30" s="276"/>
      <c r="H30" s="50"/>
      <c r="I30" s="51"/>
      <c r="J30" s="35">
        <f t="shared" si="3"/>
        <v>0</v>
      </c>
      <c r="K30" s="56"/>
      <c r="L30" s="52"/>
      <c r="M30" s="52"/>
      <c r="N30" s="57">
        <f t="shared" si="1"/>
        <v>0</v>
      </c>
      <c r="O30" s="156"/>
      <c r="P30" s="484"/>
      <c r="Q30" s="495"/>
      <c r="R30" s="496"/>
      <c r="S30" s="488"/>
      <c r="T30" s="67"/>
      <c r="U30" s="43"/>
      <c r="V30" s="44"/>
      <c r="W30" s="43"/>
      <c r="X30" s="380"/>
    </row>
    <row r="31" spans="1:24" ht="17.25" x14ac:dyDescent="0.3">
      <c r="A31" s="277"/>
      <c r="B31" s="283"/>
      <c r="C31" s="274"/>
      <c r="D31" s="93"/>
      <c r="E31" s="563">
        <f t="shared" si="2"/>
        <v>0</v>
      </c>
      <c r="F31" s="275"/>
      <c r="G31" s="276"/>
      <c r="H31" s="50"/>
      <c r="I31" s="51"/>
      <c r="J31" s="35">
        <f t="shared" si="3"/>
        <v>0</v>
      </c>
      <c r="K31" s="56"/>
      <c r="L31" s="52"/>
      <c r="M31" s="52"/>
      <c r="N31" s="57">
        <f t="shared" si="1"/>
        <v>0</v>
      </c>
      <c r="O31" s="156"/>
      <c r="P31" s="484"/>
      <c r="Q31" s="495"/>
      <c r="R31" s="496"/>
      <c r="S31" s="488"/>
      <c r="T31" s="67"/>
      <c r="U31" s="43"/>
      <c r="V31" s="44"/>
      <c r="W31" s="43"/>
      <c r="X31" s="380"/>
    </row>
    <row r="32" spans="1:24" ht="17.25" x14ac:dyDescent="0.3">
      <c r="A32" s="470"/>
      <c r="B32" s="283"/>
      <c r="C32" s="274"/>
      <c r="D32" s="93"/>
      <c r="E32" s="563">
        <f t="shared" si="2"/>
        <v>0</v>
      </c>
      <c r="F32" s="275"/>
      <c r="G32" s="276"/>
      <c r="H32" s="50"/>
      <c r="I32" s="51"/>
      <c r="J32" s="35">
        <f t="shared" si="3"/>
        <v>0</v>
      </c>
      <c r="K32" s="56"/>
      <c r="L32" s="52"/>
      <c r="M32" s="52"/>
      <c r="N32" s="57">
        <f t="shared" si="1"/>
        <v>0</v>
      </c>
      <c r="O32" s="156"/>
      <c r="P32" s="484"/>
      <c r="Q32" s="495"/>
      <c r="R32" s="496"/>
      <c r="S32" s="488"/>
      <c r="T32" s="67"/>
      <c r="U32" s="43"/>
      <c r="V32" s="44"/>
      <c r="W32" s="43"/>
      <c r="X32" s="380"/>
    </row>
    <row r="33" spans="1:24" ht="17.25" x14ac:dyDescent="0.3">
      <c r="A33" s="281"/>
      <c r="B33" s="283"/>
      <c r="C33" s="274"/>
      <c r="D33" s="93"/>
      <c r="E33" s="563">
        <f t="shared" si="2"/>
        <v>0</v>
      </c>
      <c r="F33" s="275"/>
      <c r="G33" s="276"/>
      <c r="H33" s="50"/>
      <c r="I33" s="51"/>
      <c r="J33" s="35">
        <f t="shared" si="3"/>
        <v>0</v>
      </c>
      <c r="K33" s="56"/>
      <c r="L33" s="52"/>
      <c r="M33" s="52"/>
      <c r="N33" s="57">
        <f t="shared" si="1"/>
        <v>0</v>
      </c>
      <c r="O33" s="156"/>
      <c r="P33" s="484"/>
      <c r="Q33" s="495"/>
      <c r="R33" s="496"/>
      <c r="S33" s="488"/>
      <c r="T33" s="67"/>
      <c r="U33" s="43"/>
      <c r="V33" s="44"/>
      <c r="W33" s="43"/>
      <c r="X33" s="380"/>
    </row>
    <row r="34" spans="1:24" ht="17.25" x14ac:dyDescent="0.3">
      <c r="A34" s="281"/>
      <c r="B34" s="283"/>
      <c r="C34" s="274"/>
      <c r="D34" s="93"/>
      <c r="E34" s="563">
        <f t="shared" si="2"/>
        <v>0</v>
      </c>
      <c r="F34" s="275"/>
      <c r="G34" s="276"/>
      <c r="H34" s="50"/>
      <c r="I34" s="51"/>
      <c r="J34" s="35">
        <f t="shared" si="3"/>
        <v>0</v>
      </c>
      <c r="K34" s="56"/>
      <c r="L34" s="52"/>
      <c r="M34" s="52"/>
      <c r="N34" s="57">
        <f t="shared" si="1"/>
        <v>0</v>
      </c>
      <c r="O34" s="156"/>
      <c r="P34" s="484"/>
      <c r="Q34" s="495"/>
      <c r="R34" s="496"/>
      <c r="S34" s="488"/>
      <c r="T34" s="67"/>
      <c r="U34" s="43"/>
      <c r="V34" s="44"/>
      <c r="W34" s="43"/>
      <c r="X34" s="380"/>
    </row>
    <row r="35" spans="1:24" ht="17.25" x14ac:dyDescent="0.3">
      <c r="A35" s="272"/>
      <c r="B35" s="283"/>
      <c r="C35" s="274"/>
      <c r="D35" s="93"/>
      <c r="E35" s="563">
        <f t="shared" si="2"/>
        <v>0</v>
      </c>
      <c r="F35" s="275"/>
      <c r="G35" s="276"/>
      <c r="H35" s="50"/>
      <c r="I35" s="51"/>
      <c r="J35" s="35">
        <f t="shared" si="3"/>
        <v>0</v>
      </c>
      <c r="K35" s="56"/>
      <c r="L35" s="52"/>
      <c r="M35" s="52"/>
      <c r="N35" s="57">
        <f t="shared" si="1"/>
        <v>0</v>
      </c>
      <c r="O35" s="156"/>
      <c r="P35" s="484"/>
      <c r="Q35" s="495"/>
      <c r="R35" s="496"/>
      <c r="S35" s="488"/>
      <c r="T35" s="67"/>
      <c r="U35" s="43"/>
      <c r="V35" s="44"/>
      <c r="W35" s="43"/>
      <c r="X35" s="380"/>
    </row>
    <row r="36" spans="1:24" ht="17.25" x14ac:dyDescent="0.3">
      <c r="A36" s="277"/>
      <c r="B36" s="283"/>
      <c r="C36" s="274"/>
      <c r="D36" s="93"/>
      <c r="E36" s="563">
        <f t="shared" si="2"/>
        <v>0</v>
      </c>
      <c r="F36" s="275"/>
      <c r="G36" s="276"/>
      <c r="H36" s="50"/>
      <c r="I36" s="51"/>
      <c r="J36" s="35">
        <f t="shared" si="3"/>
        <v>0</v>
      </c>
      <c r="K36" s="56"/>
      <c r="L36" s="52"/>
      <c r="M36" s="52"/>
      <c r="N36" s="57">
        <f t="shared" si="1"/>
        <v>0</v>
      </c>
      <c r="O36" s="156"/>
      <c r="P36" s="484"/>
      <c r="Q36" s="495"/>
      <c r="R36" s="496"/>
      <c r="S36" s="488"/>
      <c r="T36" s="67"/>
      <c r="U36" s="43"/>
      <c r="V36" s="44"/>
      <c r="W36" s="43"/>
      <c r="X36" s="380"/>
    </row>
    <row r="37" spans="1:24" ht="17.25" x14ac:dyDescent="0.3">
      <c r="A37" s="277"/>
      <c r="B37" s="283"/>
      <c r="C37" s="274"/>
      <c r="D37" s="93"/>
      <c r="E37" s="563">
        <f t="shared" si="2"/>
        <v>0</v>
      </c>
      <c r="F37" s="275"/>
      <c r="G37" s="276"/>
      <c r="H37" s="50"/>
      <c r="I37" s="51"/>
      <c r="J37" s="35">
        <f t="shared" si="3"/>
        <v>0</v>
      </c>
      <c r="K37" s="56"/>
      <c r="L37" s="52"/>
      <c r="M37" s="52"/>
      <c r="N37" s="57">
        <f t="shared" si="1"/>
        <v>0</v>
      </c>
      <c r="O37" s="156"/>
      <c r="P37" s="484"/>
      <c r="Q37" s="495"/>
      <c r="R37" s="496"/>
      <c r="S37" s="488"/>
      <c r="T37" s="67"/>
      <c r="U37" s="43"/>
      <c r="V37" s="44"/>
      <c r="W37" s="43"/>
      <c r="X37" s="380"/>
    </row>
    <row r="38" spans="1:24" ht="17.25" x14ac:dyDescent="0.3">
      <c r="A38" s="277"/>
      <c r="B38" s="283"/>
      <c r="C38" s="274"/>
      <c r="D38" s="93"/>
      <c r="E38" s="563">
        <f t="shared" si="2"/>
        <v>0</v>
      </c>
      <c r="F38" s="275"/>
      <c r="G38" s="276"/>
      <c r="H38" s="50"/>
      <c r="I38" s="51"/>
      <c r="J38" s="35">
        <f t="shared" si="3"/>
        <v>0</v>
      </c>
      <c r="K38" s="56"/>
      <c r="L38" s="52"/>
      <c r="M38" s="52"/>
      <c r="N38" s="57">
        <f t="shared" si="1"/>
        <v>0</v>
      </c>
      <c r="O38" s="156"/>
      <c r="P38" s="484"/>
      <c r="Q38" s="495"/>
      <c r="R38" s="496"/>
      <c r="S38" s="488"/>
      <c r="T38" s="67"/>
      <c r="U38" s="43"/>
      <c r="V38" s="44"/>
      <c r="W38" s="43"/>
      <c r="X38" s="380"/>
    </row>
    <row r="39" spans="1:24" ht="17.25" x14ac:dyDescent="0.3">
      <c r="A39" s="281"/>
      <c r="B39" s="283"/>
      <c r="C39" s="274"/>
      <c r="D39" s="93"/>
      <c r="E39" s="563">
        <f t="shared" si="2"/>
        <v>0</v>
      </c>
      <c r="F39" s="275"/>
      <c r="G39" s="276"/>
      <c r="H39" s="50"/>
      <c r="I39" s="51"/>
      <c r="J39" s="35">
        <f t="shared" si="3"/>
        <v>0</v>
      </c>
      <c r="K39" s="56"/>
      <c r="L39" s="52"/>
      <c r="M39" s="52"/>
      <c r="N39" s="57">
        <f t="shared" si="1"/>
        <v>0</v>
      </c>
      <c r="O39" s="156"/>
      <c r="P39" s="484"/>
      <c r="Q39" s="495"/>
      <c r="R39" s="496"/>
      <c r="S39" s="488"/>
      <c r="T39" s="67"/>
      <c r="U39" s="43"/>
      <c r="V39" s="44"/>
      <c r="W39" s="43"/>
      <c r="X39" s="380"/>
    </row>
    <row r="40" spans="1:24" ht="17.25" x14ac:dyDescent="0.3">
      <c r="A40" s="279"/>
      <c r="B40" s="283"/>
      <c r="C40" s="274"/>
      <c r="D40" s="93"/>
      <c r="E40" s="563">
        <f t="shared" si="2"/>
        <v>0</v>
      </c>
      <c r="F40" s="275"/>
      <c r="G40" s="276"/>
      <c r="H40" s="50"/>
      <c r="I40" s="51"/>
      <c r="J40" s="35">
        <f t="shared" si="3"/>
        <v>0</v>
      </c>
      <c r="K40" s="56"/>
      <c r="L40" s="52"/>
      <c r="M40" s="52"/>
      <c r="N40" s="57">
        <f t="shared" si="1"/>
        <v>0</v>
      </c>
      <c r="O40" s="156"/>
      <c r="P40" s="484"/>
      <c r="Q40" s="495"/>
      <c r="R40" s="496"/>
      <c r="S40" s="488"/>
      <c r="T40" s="67"/>
      <c r="U40" s="43"/>
      <c r="V40" s="44"/>
      <c r="W40" s="363"/>
      <c r="X40" s="380"/>
    </row>
    <row r="41" spans="1:24" ht="17.25" x14ac:dyDescent="0.3">
      <c r="A41" s="471"/>
      <c r="B41" s="283"/>
      <c r="C41" s="468"/>
      <c r="D41" s="47"/>
      <c r="E41" s="464">
        <f t="shared" si="2"/>
        <v>0</v>
      </c>
      <c r="F41" s="275"/>
      <c r="G41" s="276"/>
      <c r="H41" s="50"/>
      <c r="I41" s="51"/>
      <c r="J41" s="35">
        <f t="shared" si="3"/>
        <v>0</v>
      </c>
      <c r="K41" s="56"/>
      <c r="L41" s="52"/>
      <c r="M41" s="52"/>
      <c r="N41" s="57">
        <f t="shared" si="1"/>
        <v>0</v>
      </c>
      <c r="O41" s="156"/>
      <c r="P41" s="484"/>
      <c r="Q41" s="491"/>
      <c r="R41" s="497"/>
      <c r="S41" s="488"/>
      <c r="T41" s="67"/>
      <c r="U41" s="43"/>
      <c r="V41" s="44"/>
      <c r="W41" s="363"/>
      <c r="X41" s="380"/>
    </row>
    <row r="42" spans="1:24" ht="17.25" x14ac:dyDescent="0.3">
      <c r="A42" s="272"/>
      <c r="B42" s="283"/>
      <c r="C42" s="274"/>
      <c r="D42" s="47"/>
      <c r="E42" s="464">
        <f t="shared" si="2"/>
        <v>0</v>
      </c>
      <c r="F42" s="275"/>
      <c r="G42" s="276"/>
      <c r="H42" s="50"/>
      <c r="I42" s="51"/>
      <c r="J42" s="35">
        <f t="shared" si="3"/>
        <v>0</v>
      </c>
      <c r="K42" s="56"/>
      <c r="L42" s="52"/>
      <c r="M42" s="52"/>
      <c r="N42" s="57">
        <f t="shared" si="1"/>
        <v>0</v>
      </c>
      <c r="O42" s="156"/>
      <c r="P42" s="483"/>
      <c r="Q42" s="491"/>
      <c r="R42" s="492"/>
      <c r="S42" s="488"/>
      <c r="T42" s="67"/>
      <c r="U42" s="43"/>
      <c r="V42" s="44"/>
      <c r="W42" s="363"/>
      <c r="X42" s="380"/>
    </row>
    <row r="43" spans="1:24" ht="17.25" x14ac:dyDescent="0.3">
      <c r="A43" s="281"/>
      <c r="B43" s="283"/>
      <c r="C43" s="274"/>
      <c r="D43" s="47"/>
      <c r="E43" s="464">
        <f t="shared" si="2"/>
        <v>0</v>
      </c>
      <c r="F43" s="275"/>
      <c r="G43" s="276"/>
      <c r="H43" s="50"/>
      <c r="I43" s="51"/>
      <c r="J43" s="35">
        <f t="shared" si="3"/>
        <v>0</v>
      </c>
      <c r="K43" s="56"/>
      <c r="L43" s="52"/>
      <c r="M43" s="52"/>
      <c r="N43" s="57">
        <f t="shared" si="1"/>
        <v>0</v>
      </c>
      <c r="O43" s="156"/>
      <c r="P43" s="483"/>
      <c r="Q43" s="491"/>
      <c r="R43" s="492"/>
      <c r="S43" s="488"/>
      <c r="T43" s="67"/>
      <c r="U43" s="43"/>
      <c r="V43" s="44"/>
      <c r="W43" s="363"/>
      <c r="X43" s="365"/>
    </row>
    <row r="44" spans="1:24" ht="17.25" x14ac:dyDescent="0.3">
      <c r="A44" s="272"/>
      <c r="B44" s="283"/>
      <c r="C44" s="274"/>
      <c r="D44" s="47"/>
      <c r="E44" s="464">
        <f t="shared" si="2"/>
        <v>0</v>
      </c>
      <c r="F44" s="275"/>
      <c r="G44" s="276"/>
      <c r="H44" s="50"/>
      <c r="I44" s="51"/>
      <c r="J44" s="35">
        <f t="shared" si="3"/>
        <v>0</v>
      </c>
      <c r="K44" s="56"/>
      <c r="L44" s="52"/>
      <c r="M44" s="52"/>
      <c r="N44" s="57">
        <f t="shared" si="1"/>
        <v>0</v>
      </c>
      <c r="O44" s="156"/>
      <c r="P44" s="483"/>
      <c r="Q44" s="491"/>
      <c r="R44" s="492"/>
      <c r="S44" s="488"/>
      <c r="T44" s="67"/>
      <c r="U44" s="43"/>
      <c r="V44" s="44"/>
      <c r="W44" s="363"/>
      <c r="X44" s="365"/>
    </row>
    <row r="45" spans="1:24" ht="17.25" x14ac:dyDescent="0.3">
      <c r="A45" s="45"/>
      <c r="B45" s="68"/>
      <c r="C45" s="46"/>
      <c r="D45" s="47"/>
      <c r="E45" s="464">
        <f t="shared" si="2"/>
        <v>0</v>
      </c>
      <c r="F45" s="48"/>
      <c r="G45" s="49"/>
      <c r="H45" s="50"/>
      <c r="I45" s="51"/>
      <c r="J45" s="35">
        <f t="shared" si="3"/>
        <v>0</v>
      </c>
      <c r="K45" s="56"/>
      <c r="L45" s="52"/>
      <c r="M45" s="52"/>
      <c r="N45" s="57">
        <f t="shared" si="1"/>
        <v>0</v>
      </c>
      <c r="O45" s="156"/>
      <c r="P45" s="483"/>
      <c r="Q45" s="491"/>
      <c r="R45" s="492"/>
      <c r="S45" s="488"/>
      <c r="T45" s="67"/>
      <c r="U45" s="43"/>
      <c r="V45" s="44"/>
      <c r="W45" s="363"/>
      <c r="X45" s="365"/>
    </row>
    <row r="46" spans="1:24" ht="17.25" x14ac:dyDescent="0.3">
      <c r="A46" s="60"/>
      <c r="B46" s="45"/>
      <c r="C46" s="69"/>
      <c r="D46" s="47"/>
      <c r="E46" s="464">
        <f t="shared" si="2"/>
        <v>0</v>
      </c>
      <c r="F46" s="48"/>
      <c r="G46" s="49"/>
      <c r="H46" s="50"/>
      <c r="I46" s="51"/>
      <c r="J46" s="35">
        <f t="shared" si="3"/>
        <v>0</v>
      </c>
      <c r="K46" s="56"/>
      <c r="L46" s="52"/>
      <c r="M46" s="52"/>
      <c r="N46" s="57">
        <f t="shared" si="1"/>
        <v>0</v>
      </c>
      <c r="O46" s="156"/>
      <c r="P46" s="483"/>
      <c r="Q46" s="491"/>
      <c r="R46" s="492"/>
      <c r="S46" s="488"/>
      <c r="T46" s="67"/>
      <c r="U46" s="43"/>
      <c r="V46" s="44"/>
      <c r="W46" s="363"/>
      <c r="X46" s="365"/>
    </row>
    <row r="47" spans="1:24" ht="18" thickBot="1" x14ac:dyDescent="0.35">
      <c r="A47" s="45"/>
      <c r="B47" s="45"/>
      <c r="C47" s="69"/>
      <c r="D47" s="47"/>
      <c r="E47" s="464"/>
      <c r="F47" s="48"/>
      <c r="G47" s="49"/>
      <c r="H47" s="50"/>
      <c r="I47" s="51"/>
      <c r="J47" s="35">
        <f t="shared" si="3"/>
        <v>0</v>
      </c>
      <c r="K47" s="56"/>
      <c r="L47" s="52"/>
      <c r="M47" s="52"/>
      <c r="N47" s="57">
        <f t="shared" si="1"/>
        <v>0</v>
      </c>
      <c r="O47" s="156"/>
      <c r="P47" s="483"/>
      <c r="Q47" s="498"/>
      <c r="R47" s="499"/>
      <c r="S47" s="488"/>
      <c r="T47" s="67"/>
      <c r="U47" s="43"/>
      <c r="V47" s="44"/>
      <c r="X47" s="366"/>
    </row>
    <row r="48" spans="1:24" ht="18" thickTop="1" x14ac:dyDescent="0.3">
      <c r="A48" s="45"/>
      <c r="B48" s="45"/>
      <c r="C48" s="69"/>
      <c r="D48" s="47"/>
      <c r="E48" s="464"/>
      <c r="F48" s="48"/>
      <c r="G48" s="49"/>
      <c r="H48" s="50"/>
      <c r="I48" s="51"/>
      <c r="J48" s="35">
        <f t="shared" si="3"/>
        <v>0</v>
      </c>
      <c r="K48" s="56"/>
      <c r="L48" s="52"/>
      <c r="M48" s="52"/>
      <c r="N48" s="57">
        <f t="shared" si="1"/>
        <v>0</v>
      </c>
      <c r="O48" s="156"/>
      <c r="P48" s="59"/>
      <c r="Q48" s="489"/>
      <c r="R48" s="490"/>
      <c r="S48" s="67"/>
      <c r="T48" s="67"/>
      <c r="U48" s="43"/>
      <c r="V48" s="44"/>
      <c r="X48" s="367"/>
    </row>
    <row r="49" spans="1:24" ht="17.25" x14ac:dyDescent="0.3">
      <c r="A49" s="60"/>
      <c r="B49" s="61"/>
      <c r="C49" s="69"/>
      <c r="D49" s="47"/>
      <c r="E49" s="464"/>
      <c r="F49" s="48"/>
      <c r="G49" s="49"/>
      <c r="H49" s="50"/>
      <c r="I49" s="51"/>
      <c r="J49" s="35">
        <f t="shared" si="3"/>
        <v>0</v>
      </c>
      <c r="K49" s="56"/>
      <c r="L49" s="52"/>
      <c r="M49" s="52"/>
      <c r="N49" s="57">
        <f t="shared" si="1"/>
        <v>0</v>
      </c>
      <c r="O49" s="156"/>
      <c r="P49" s="59"/>
      <c r="Q49" s="39"/>
      <c r="R49" s="40"/>
      <c r="S49" s="67"/>
      <c r="T49" s="67"/>
      <c r="U49" s="43"/>
      <c r="V49" s="44"/>
    </row>
    <row r="50" spans="1:24" ht="17.25" x14ac:dyDescent="0.3">
      <c r="A50" s="60"/>
      <c r="B50" s="61"/>
      <c r="C50" s="69"/>
      <c r="D50" s="69"/>
      <c r="E50" s="464"/>
      <c r="F50" s="48"/>
      <c r="G50" s="49"/>
      <c r="H50" s="50"/>
      <c r="I50" s="51"/>
      <c r="J50" s="35">
        <f t="shared" si="3"/>
        <v>0</v>
      </c>
      <c r="K50" s="56"/>
      <c r="L50" s="52"/>
      <c r="M50" s="52"/>
      <c r="N50" s="57">
        <f t="shared" si="1"/>
        <v>0</v>
      </c>
      <c r="O50" s="156"/>
      <c r="P50" s="59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69"/>
      <c r="E51" s="47"/>
      <c r="F51" s="51"/>
      <c r="G51" s="49"/>
      <c r="H51" s="50"/>
      <c r="I51" s="51"/>
      <c r="J51" s="35">
        <f t="shared" si="3"/>
        <v>0</v>
      </c>
      <c r="K51" s="56"/>
      <c r="L51" s="52"/>
      <c r="M51" s="52"/>
      <c r="N51" s="57">
        <f t="shared" si="1"/>
        <v>0</v>
      </c>
      <c r="O51" s="156"/>
      <c r="P51" s="59"/>
      <c r="Q51" s="39"/>
      <c r="R51" s="40"/>
      <c r="S51" s="67"/>
      <c r="T51" s="67"/>
      <c r="U51" s="43"/>
      <c r="V51" s="44"/>
    </row>
    <row r="52" spans="1:24" ht="18" thickBot="1" x14ac:dyDescent="0.35">
      <c r="A52" s="70"/>
      <c r="B52" s="71"/>
      <c r="C52" s="319"/>
      <c r="D52" s="72"/>
      <c r="E52" s="73"/>
      <c r="F52" s="74"/>
      <c r="G52" s="75"/>
      <c r="H52" s="76"/>
      <c r="I52" s="74"/>
      <c r="J52" s="77">
        <f t="shared" si="3"/>
        <v>0</v>
      </c>
      <c r="K52" s="78"/>
      <c r="L52" s="79"/>
      <c r="M52" s="79"/>
      <c r="N52" s="80">
        <f t="shared" si="1"/>
        <v>0</v>
      </c>
      <c r="O52" s="332"/>
      <c r="P52" s="333"/>
      <c r="Q52" s="81"/>
      <c r="R52" s="82"/>
      <c r="S52" s="83"/>
      <c r="T52" s="83"/>
      <c r="U52" s="84"/>
      <c r="V52" s="85"/>
    </row>
    <row r="53" spans="1:24" s="327" customFormat="1" ht="47.25" x14ac:dyDescent="0.3">
      <c r="A53" s="519" t="s">
        <v>55</v>
      </c>
      <c r="B53" s="328" t="s">
        <v>56</v>
      </c>
      <c r="C53" s="592" t="s">
        <v>349</v>
      </c>
      <c r="D53" s="329"/>
      <c r="E53" s="47"/>
      <c r="F53" s="320">
        <v>1691.4</v>
      </c>
      <c r="G53" s="321">
        <v>44298</v>
      </c>
      <c r="H53" s="583">
        <v>363</v>
      </c>
      <c r="I53" s="275">
        <v>1691.4</v>
      </c>
      <c r="J53" s="35">
        <f t="shared" si="3"/>
        <v>0</v>
      </c>
      <c r="K53" s="322">
        <v>76.5</v>
      </c>
      <c r="L53" s="323"/>
      <c r="M53" s="323"/>
      <c r="N53" s="331">
        <f t="shared" si="1"/>
        <v>129392.1</v>
      </c>
      <c r="O53" s="456" t="s">
        <v>224</v>
      </c>
      <c r="P53" s="457">
        <v>44323</v>
      </c>
      <c r="Q53" s="94"/>
      <c r="R53" s="324"/>
      <c r="S53" s="67"/>
      <c r="T53" s="67"/>
      <c r="U53" s="325"/>
      <c r="V53" s="326"/>
      <c r="W53"/>
      <c r="X53"/>
    </row>
    <row r="54" spans="1:24" ht="48" thickBot="1" x14ac:dyDescent="0.35">
      <c r="A54" s="519" t="s">
        <v>55</v>
      </c>
      <c r="B54" s="328" t="s">
        <v>56</v>
      </c>
      <c r="C54" s="592" t="s">
        <v>365</v>
      </c>
      <c r="D54" s="330"/>
      <c r="E54" s="47"/>
      <c r="F54" s="51">
        <v>1212.2</v>
      </c>
      <c r="G54" s="87">
        <v>44305</v>
      </c>
      <c r="H54" s="584">
        <v>372</v>
      </c>
      <c r="I54" s="48">
        <v>1212.2</v>
      </c>
      <c r="J54" s="35">
        <f t="shared" si="3"/>
        <v>0</v>
      </c>
      <c r="K54" s="36">
        <v>76.5</v>
      </c>
      <c r="L54" s="52"/>
      <c r="M54" s="52"/>
      <c r="N54" s="331">
        <f t="shared" si="1"/>
        <v>92733.3</v>
      </c>
      <c r="O54" s="456" t="s">
        <v>224</v>
      </c>
      <c r="P54" s="457">
        <v>44336</v>
      </c>
      <c r="Q54" s="94"/>
      <c r="R54" s="40"/>
      <c r="S54" s="67"/>
      <c r="T54" s="67"/>
      <c r="U54" s="43"/>
      <c r="V54" s="44"/>
    </row>
    <row r="55" spans="1:24" ht="48" thickBot="1" x14ac:dyDescent="0.35">
      <c r="A55" s="465" t="s">
        <v>55</v>
      </c>
      <c r="B55" s="328" t="s">
        <v>56</v>
      </c>
      <c r="C55" s="592" t="s">
        <v>366</v>
      </c>
      <c r="D55" s="330"/>
      <c r="E55" s="47"/>
      <c r="F55" s="51">
        <v>1120.5999999999999</v>
      </c>
      <c r="G55" s="87">
        <v>44312</v>
      </c>
      <c r="H55" s="579">
        <v>379</v>
      </c>
      <c r="I55" s="48">
        <v>1120.5999999999999</v>
      </c>
      <c r="J55" s="35">
        <f t="shared" si="3"/>
        <v>0</v>
      </c>
      <c r="K55" s="36">
        <v>76.5</v>
      </c>
      <c r="L55" s="52"/>
      <c r="M55" s="52"/>
      <c r="N55" s="331">
        <f t="shared" si="1"/>
        <v>85725.9</v>
      </c>
      <c r="O55" s="356" t="s">
        <v>224</v>
      </c>
      <c r="P55" s="357">
        <v>44336</v>
      </c>
      <c r="Q55" s="94"/>
      <c r="R55" s="40"/>
      <c r="S55" s="67"/>
      <c r="T55" s="67"/>
      <c r="U55" s="43"/>
      <c r="V55" s="44"/>
    </row>
    <row r="56" spans="1:24" ht="18" thickBot="1" x14ac:dyDescent="0.35">
      <c r="A56" s="287"/>
      <c r="B56" s="86"/>
      <c r="C56" s="296"/>
      <c r="D56" s="69"/>
      <c r="E56" s="47"/>
      <c r="F56" s="51"/>
      <c r="G56" s="87"/>
      <c r="H56" s="585"/>
      <c r="I56" s="48"/>
      <c r="J56" s="35">
        <f t="shared" si="3"/>
        <v>0</v>
      </c>
      <c r="K56" s="36"/>
      <c r="L56" s="52"/>
      <c r="M56" s="52"/>
      <c r="N56" s="38">
        <f t="shared" si="1"/>
        <v>0</v>
      </c>
      <c r="O56" s="466"/>
      <c r="P56" s="467"/>
      <c r="Q56" s="39"/>
      <c r="R56" s="40"/>
      <c r="S56" s="67"/>
      <c r="T56" s="67"/>
      <c r="U56" s="43"/>
      <c r="V56" s="44"/>
    </row>
    <row r="57" spans="1:24" ht="17.25" x14ac:dyDescent="0.3">
      <c r="A57" s="88"/>
      <c r="B57" s="328"/>
      <c r="C57" s="91"/>
      <c r="D57" s="69"/>
      <c r="E57" s="47"/>
      <c r="F57" s="51"/>
      <c r="G57" s="87"/>
      <c r="H57" s="90"/>
      <c r="I57" s="48"/>
      <c r="J57" s="35">
        <f t="shared" si="3"/>
        <v>0</v>
      </c>
      <c r="K57" s="36"/>
      <c r="L57" s="52"/>
      <c r="M57" s="52"/>
      <c r="N57" s="38">
        <f t="shared" si="1"/>
        <v>0</v>
      </c>
      <c r="O57" s="156"/>
      <c r="P57" s="59"/>
      <c r="Q57" s="94"/>
      <c r="R57" s="40"/>
      <c r="S57" s="67"/>
      <c r="T57" s="67"/>
      <c r="U57" s="43"/>
      <c r="V57" s="44"/>
    </row>
    <row r="58" spans="1:24" ht="17.25" customHeight="1" x14ac:dyDescent="0.3">
      <c r="A58" s="472"/>
      <c r="B58" s="61"/>
      <c r="C58" s="450"/>
      <c r="D58" s="96"/>
      <c r="E58" s="97"/>
      <c r="F58" s="51"/>
      <c r="G58" s="49"/>
      <c r="H58" s="580"/>
      <c r="I58" s="51"/>
      <c r="J58" s="35">
        <f t="shared" si="3"/>
        <v>0</v>
      </c>
      <c r="K58" s="56"/>
      <c r="L58" s="52"/>
      <c r="M58" s="52"/>
      <c r="N58" s="38">
        <f t="shared" si="1"/>
        <v>0</v>
      </c>
      <c r="O58" s="551"/>
      <c r="P58" s="552"/>
      <c r="Q58" s="94"/>
      <c r="R58" s="40"/>
      <c r="S58" s="41"/>
      <c r="T58" s="42"/>
      <c r="U58" s="43"/>
      <c r="V58" s="44"/>
    </row>
    <row r="59" spans="1:24" ht="17.25" customHeight="1" x14ac:dyDescent="0.3">
      <c r="A59" s="473" t="s">
        <v>64</v>
      </c>
      <c r="B59" s="61" t="s">
        <v>318</v>
      </c>
      <c r="C59" s="100" t="s">
        <v>414</v>
      </c>
      <c r="D59" s="96"/>
      <c r="E59" s="97"/>
      <c r="F59" s="51">
        <v>2400</v>
      </c>
      <c r="G59" s="49">
        <v>44296</v>
      </c>
      <c r="H59" s="50">
        <v>1235</v>
      </c>
      <c r="I59" s="51">
        <v>2400</v>
      </c>
      <c r="J59" s="35">
        <f t="shared" si="3"/>
        <v>0</v>
      </c>
      <c r="K59" s="56">
        <v>22</v>
      </c>
      <c r="L59" s="52"/>
      <c r="M59" s="52"/>
      <c r="N59" s="57">
        <f t="shared" si="1"/>
        <v>52800</v>
      </c>
      <c r="O59" s="514" t="s">
        <v>224</v>
      </c>
      <c r="P59" s="515">
        <v>44309</v>
      </c>
      <c r="Q59" s="39"/>
      <c r="R59" s="40"/>
      <c r="S59" s="41"/>
      <c r="T59" s="42"/>
      <c r="U59" s="43"/>
      <c r="V59" s="44"/>
    </row>
    <row r="60" spans="1:24" ht="17.25" customHeight="1" x14ac:dyDescent="0.3">
      <c r="A60" s="473" t="s">
        <v>24</v>
      </c>
      <c r="B60" s="61" t="s">
        <v>352</v>
      </c>
      <c r="C60" s="100" t="s">
        <v>411</v>
      </c>
      <c r="D60" s="96"/>
      <c r="E60" s="97"/>
      <c r="F60" s="51">
        <v>230.7</v>
      </c>
      <c r="G60" s="49">
        <v>44302</v>
      </c>
      <c r="H60" s="50">
        <v>32651</v>
      </c>
      <c r="I60" s="51">
        <v>230.7</v>
      </c>
      <c r="J60" s="35">
        <f t="shared" si="3"/>
        <v>0</v>
      </c>
      <c r="K60" s="56">
        <v>67</v>
      </c>
      <c r="L60" s="52"/>
      <c r="M60" s="52"/>
      <c r="N60" s="57">
        <f t="shared" si="1"/>
        <v>15456.9</v>
      </c>
      <c r="O60" s="456" t="s">
        <v>224</v>
      </c>
      <c r="P60" s="457">
        <v>44323</v>
      </c>
      <c r="Q60" s="39"/>
      <c r="R60" s="40"/>
      <c r="S60" s="41"/>
      <c r="T60" s="42"/>
      <c r="U60" s="43"/>
      <c r="V60" s="44"/>
    </row>
    <row r="61" spans="1:24" ht="18.75" x14ac:dyDescent="0.3">
      <c r="A61" s="60" t="s">
        <v>208</v>
      </c>
      <c r="B61" s="61" t="s">
        <v>33</v>
      </c>
      <c r="C61" s="96" t="s">
        <v>412</v>
      </c>
      <c r="D61" s="96"/>
      <c r="E61" s="613"/>
      <c r="F61" s="51">
        <v>300</v>
      </c>
      <c r="G61" s="49">
        <v>44308</v>
      </c>
      <c r="H61" s="50" t="s">
        <v>317</v>
      </c>
      <c r="I61" s="51">
        <v>300</v>
      </c>
      <c r="J61" s="35">
        <f t="shared" si="3"/>
        <v>0</v>
      </c>
      <c r="K61" s="56">
        <v>50</v>
      </c>
      <c r="L61" s="52"/>
      <c r="M61" s="52"/>
      <c r="N61" s="57">
        <f t="shared" si="1"/>
        <v>15000</v>
      </c>
      <c r="O61" s="156" t="s">
        <v>224</v>
      </c>
      <c r="P61" s="59">
        <v>44309</v>
      </c>
      <c r="Q61" s="39"/>
      <c r="R61" s="40"/>
      <c r="S61" s="41"/>
      <c r="T61" s="42"/>
      <c r="U61" s="43"/>
      <c r="V61" s="44"/>
    </row>
    <row r="62" spans="1:24" ht="17.25" x14ac:dyDescent="0.3">
      <c r="A62" s="60" t="s">
        <v>208</v>
      </c>
      <c r="B62" s="61" t="s">
        <v>33</v>
      </c>
      <c r="C62" s="96" t="s">
        <v>413</v>
      </c>
      <c r="D62" s="96"/>
      <c r="E62" s="97"/>
      <c r="F62" s="51">
        <v>600</v>
      </c>
      <c r="G62" s="49">
        <v>44308</v>
      </c>
      <c r="H62" s="50" t="s">
        <v>320</v>
      </c>
      <c r="I62" s="51">
        <v>600</v>
      </c>
      <c r="J62" s="35">
        <f t="shared" si="0"/>
        <v>0</v>
      </c>
      <c r="K62" s="56">
        <v>50</v>
      </c>
      <c r="L62" s="52"/>
      <c r="M62" s="52"/>
      <c r="N62" s="57">
        <f t="shared" si="1"/>
        <v>30000</v>
      </c>
      <c r="O62" s="156" t="s">
        <v>374</v>
      </c>
      <c r="P62" s="59">
        <v>44315</v>
      </c>
      <c r="Q62" s="39"/>
      <c r="R62" s="40"/>
      <c r="S62" s="41"/>
      <c r="T62" s="42"/>
      <c r="U62" s="43"/>
      <c r="V62" s="44"/>
    </row>
    <row r="63" spans="1:24" ht="17.25" x14ac:dyDescent="0.3">
      <c r="A63" s="45" t="s">
        <v>24</v>
      </c>
      <c r="B63" s="61" t="s">
        <v>352</v>
      </c>
      <c r="C63" s="96" t="s">
        <v>407</v>
      </c>
      <c r="D63" s="96"/>
      <c r="E63" s="97"/>
      <c r="F63" s="51">
        <f>303+105.3</f>
        <v>408.3</v>
      </c>
      <c r="G63" s="49">
        <v>44309</v>
      </c>
      <c r="H63" s="50">
        <v>32694</v>
      </c>
      <c r="I63" s="51">
        <v>408.3</v>
      </c>
      <c r="J63" s="35">
        <f t="shared" si="0"/>
        <v>0</v>
      </c>
      <c r="K63" s="56">
        <v>67</v>
      </c>
      <c r="L63" s="52"/>
      <c r="M63" s="52"/>
      <c r="N63" s="57">
        <f t="shared" si="1"/>
        <v>27356.100000000002</v>
      </c>
      <c r="O63" s="356" t="s">
        <v>224</v>
      </c>
      <c r="P63" s="357">
        <v>44347</v>
      </c>
      <c r="Q63" s="39"/>
      <c r="R63" s="40"/>
      <c r="S63" s="41"/>
      <c r="T63" s="42"/>
      <c r="U63" s="43"/>
      <c r="V63" s="44"/>
    </row>
    <row r="64" spans="1:24" ht="17.25" x14ac:dyDescent="0.3">
      <c r="A64" s="45"/>
      <c r="B64" s="61"/>
      <c r="C64" s="96"/>
      <c r="D64" s="96"/>
      <c r="E64" s="97"/>
      <c r="F64" s="51"/>
      <c r="G64" s="49"/>
      <c r="H64" s="50"/>
      <c r="I64" s="51"/>
      <c r="J64" s="35">
        <f t="shared" si="0"/>
        <v>0</v>
      </c>
      <c r="K64" s="56"/>
      <c r="L64" s="52"/>
      <c r="M64" s="52"/>
      <c r="N64" s="57">
        <f t="shared" si="1"/>
        <v>0</v>
      </c>
      <c r="O64" s="156"/>
      <c r="P64" s="59"/>
      <c r="Q64" s="39"/>
      <c r="R64" s="40"/>
      <c r="S64" s="41"/>
      <c r="T64" s="42"/>
      <c r="U64" s="43"/>
      <c r="V64" s="44"/>
    </row>
    <row r="65" spans="1:22" ht="17.25" x14ac:dyDescent="0.3">
      <c r="A65" s="45"/>
      <c r="B65" s="61"/>
      <c r="C65" s="96"/>
      <c r="D65" s="96"/>
      <c r="E65" s="97"/>
      <c r="F65" s="51"/>
      <c r="G65" s="49"/>
      <c r="H65" s="50"/>
      <c r="I65" s="51"/>
      <c r="J65" s="35">
        <f t="shared" si="0"/>
        <v>0</v>
      </c>
      <c r="K65" s="56"/>
      <c r="L65" s="52"/>
      <c r="M65" s="52"/>
      <c r="N65" s="57">
        <f t="shared" si="1"/>
        <v>0</v>
      </c>
      <c r="O65" s="156"/>
      <c r="P65" s="59"/>
      <c r="Q65" s="39"/>
      <c r="R65" s="40"/>
      <c r="S65" s="41"/>
      <c r="T65" s="42"/>
      <c r="U65" s="43"/>
      <c r="V65" s="44"/>
    </row>
    <row r="66" spans="1:22" hidden="1" x14ac:dyDescent="0.25">
      <c r="A66" s="102"/>
      <c r="B66" s="58"/>
      <c r="C66" s="91"/>
      <c r="D66" s="91"/>
      <c r="E66" s="93"/>
      <c r="F66" s="51"/>
      <c r="G66" s="49"/>
      <c r="H66" s="50"/>
      <c r="I66" s="51"/>
      <c r="J66" s="35">
        <f t="shared" si="0"/>
        <v>0</v>
      </c>
      <c r="K66" s="56"/>
      <c r="L66" s="52"/>
      <c r="M66" s="52"/>
      <c r="N66" s="57">
        <f t="shared" si="1"/>
        <v>0</v>
      </c>
      <c r="O66" s="156"/>
      <c r="P66" s="59"/>
      <c r="Q66" s="39"/>
      <c r="R66" s="40"/>
      <c r="S66" s="41"/>
      <c r="T66" s="42"/>
      <c r="U66" s="43"/>
      <c r="V66" s="44"/>
    </row>
    <row r="67" spans="1:22" ht="17.25" hidden="1" x14ac:dyDescent="0.25">
      <c r="A67" s="102"/>
      <c r="B67" s="58"/>
      <c r="C67" s="96"/>
      <c r="D67" s="96"/>
      <c r="E67" s="97"/>
      <c r="F67" s="51"/>
      <c r="G67" s="49"/>
      <c r="H67" s="50"/>
      <c r="I67" s="51"/>
      <c r="J67" s="35">
        <f t="shared" si="0"/>
        <v>0</v>
      </c>
      <c r="K67" s="56"/>
      <c r="L67" s="52"/>
      <c r="M67" s="52"/>
      <c r="N67" s="57">
        <f t="shared" si="1"/>
        <v>0</v>
      </c>
      <c r="O67" s="156"/>
      <c r="P67" s="59"/>
      <c r="Q67" s="39"/>
      <c r="R67" s="40"/>
      <c r="S67" s="41"/>
      <c r="T67" s="42"/>
      <c r="U67" s="43"/>
      <c r="V67" s="44"/>
    </row>
    <row r="68" spans="1:22" ht="17.25" hidden="1" x14ac:dyDescent="0.25">
      <c r="A68" s="102"/>
      <c r="B68" s="58"/>
      <c r="C68" s="96"/>
      <c r="D68" s="96"/>
      <c r="E68" s="97"/>
      <c r="F68" s="51"/>
      <c r="G68" s="49"/>
      <c r="H68" s="50"/>
      <c r="I68" s="51"/>
      <c r="J68" s="35">
        <f t="shared" si="0"/>
        <v>0</v>
      </c>
      <c r="K68" s="56"/>
      <c r="L68" s="52"/>
      <c r="M68" s="52"/>
      <c r="N68" s="57">
        <f t="shared" si="1"/>
        <v>0</v>
      </c>
      <c r="O68" s="156"/>
      <c r="P68" s="59"/>
      <c r="Q68" s="39"/>
      <c r="R68" s="40"/>
      <c r="S68" s="41"/>
      <c r="T68" s="42"/>
      <c r="U68" s="43"/>
      <c r="V68" s="44"/>
    </row>
    <row r="69" spans="1:22" ht="17.25" hidden="1" x14ac:dyDescent="0.3">
      <c r="A69" s="60"/>
      <c r="B69" s="61"/>
      <c r="C69" s="96"/>
      <c r="D69" s="96"/>
      <c r="E69" s="97"/>
      <c r="F69" s="51"/>
      <c r="G69" s="49"/>
      <c r="H69" s="50"/>
      <c r="I69" s="51"/>
      <c r="J69" s="35">
        <f t="shared" si="0"/>
        <v>0</v>
      </c>
      <c r="K69" s="56"/>
      <c r="L69" s="52"/>
      <c r="M69" s="52"/>
      <c r="N69" s="57">
        <f t="shared" si="1"/>
        <v>0</v>
      </c>
      <c r="O69" s="156"/>
      <c r="P69" s="59"/>
      <c r="Q69" s="39"/>
      <c r="R69" s="40"/>
      <c r="S69" s="41"/>
      <c r="T69" s="41"/>
      <c r="U69" s="43"/>
      <c r="V69" s="44"/>
    </row>
    <row r="70" spans="1:22" ht="17.25" hidden="1" x14ac:dyDescent="0.3">
      <c r="A70" s="60"/>
      <c r="B70" s="61"/>
      <c r="C70" s="96"/>
      <c r="D70" s="96"/>
      <c r="E70" s="97"/>
      <c r="F70" s="51"/>
      <c r="G70" s="49"/>
      <c r="H70" s="50"/>
      <c r="I70" s="51"/>
      <c r="J70" s="35">
        <f t="shared" si="0"/>
        <v>0</v>
      </c>
      <c r="K70" s="56"/>
      <c r="L70" s="52"/>
      <c r="M70" s="52"/>
      <c r="N70" s="57">
        <f t="shared" si="1"/>
        <v>0</v>
      </c>
      <c r="O70" s="156"/>
      <c r="P70" s="59"/>
      <c r="Q70" s="39"/>
      <c r="R70" s="40"/>
      <c r="S70" s="41"/>
      <c r="T70" s="41"/>
      <c r="U70" s="43"/>
      <c r="V70" s="44"/>
    </row>
    <row r="71" spans="1:22" ht="17.25" hidden="1" x14ac:dyDescent="0.3">
      <c r="A71" s="60"/>
      <c r="B71" s="61"/>
      <c r="C71" s="96"/>
      <c r="D71" s="96"/>
      <c r="E71" s="97"/>
      <c r="F71" s="51"/>
      <c r="G71" s="49"/>
      <c r="H71" s="50"/>
      <c r="I71" s="51"/>
      <c r="J71" s="35">
        <f t="shared" si="0"/>
        <v>0</v>
      </c>
      <c r="K71" s="56"/>
      <c r="L71" s="52"/>
      <c r="M71" s="52"/>
      <c r="N71" s="57">
        <f t="shared" si="1"/>
        <v>0</v>
      </c>
      <c r="O71" s="156"/>
      <c r="P71" s="59"/>
      <c r="Q71" s="39"/>
      <c r="R71" s="40"/>
      <c r="S71" s="41"/>
      <c r="T71" s="41"/>
      <c r="U71" s="43"/>
      <c r="V71" s="44"/>
    </row>
    <row r="72" spans="1:22" ht="18.75" hidden="1" x14ac:dyDescent="0.3">
      <c r="A72" s="61"/>
      <c r="B72" s="103"/>
      <c r="C72" s="96"/>
      <c r="D72" s="96"/>
      <c r="E72" s="97"/>
      <c r="F72" s="51"/>
      <c r="G72" s="49"/>
      <c r="H72" s="50"/>
      <c r="I72" s="51"/>
      <c r="J72" s="35">
        <f t="shared" si="0"/>
        <v>0</v>
      </c>
      <c r="K72" s="56"/>
      <c r="L72" s="52"/>
      <c r="M72" s="52"/>
      <c r="N72" s="57">
        <f t="shared" si="1"/>
        <v>0</v>
      </c>
      <c r="O72" s="156"/>
      <c r="P72" s="59"/>
      <c r="Q72" s="39"/>
      <c r="R72" s="40"/>
      <c r="S72" s="41"/>
      <c r="T72" s="42"/>
      <c r="U72" s="43"/>
      <c r="V72" s="44"/>
    </row>
    <row r="73" spans="1:22" ht="17.25" hidden="1" x14ac:dyDescent="0.3">
      <c r="A73" s="61"/>
      <c r="B73" s="61"/>
      <c r="C73" s="96"/>
      <c r="D73" s="96"/>
      <c r="E73" s="97"/>
      <c r="F73" s="51"/>
      <c r="G73" s="49"/>
      <c r="H73" s="50"/>
      <c r="I73" s="51"/>
      <c r="J73" s="35">
        <f t="shared" si="0"/>
        <v>0</v>
      </c>
      <c r="K73" s="56"/>
      <c r="L73" s="52"/>
      <c r="M73" s="52"/>
      <c r="N73" s="57">
        <f t="shared" si="1"/>
        <v>0</v>
      </c>
      <c r="O73" s="156"/>
      <c r="P73" s="59"/>
      <c r="Q73" s="39"/>
      <c r="R73" s="40"/>
      <c r="S73" s="41"/>
      <c r="T73" s="42"/>
      <c r="U73" s="43"/>
      <c r="V73" s="44"/>
    </row>
    <row r="74" spans="1:22" ht="17.25" hidden="1" x14ac:dyDescent="0.3">
      <c r="A74" s="61"/>
      <c r="B74" s="61"/>
      <c r="C74" s="96"/>
      <c r="D74" s="96"/>
      <c r="E74" s="97"/>
      <c r="F74" s="51"/>
      <c r="G74" s="49"/>
      <c r="H74" s="50"/>
      <c r="I74" s="51"/>
      <c r="J74" s="35">
        <f t="shared" si="0"/>
        <v>0</v>
      </c>
      <c r="K74" s="56"/>
      <c r="L74" s="52"/>
      <c r="M74" s="52"/>
      <c r="N74" s="57">
        <f t="shared" si="1"/>
        <v>0</v>
      </c>
      <c r="O74" s="156"/>
      <c r="P74" s="59"/>
      <c r="Q74" s="39"/>
      <c r="R74" s="40"/>
      <c r="S74" s="41"/>
      <c r="T74" s="42"/>
      <c r="U74" s="43"/>
      <c r="V74" s="44"/>
    </row>
    <row r="75" spans="1:22" ht="17.25" hidden="1" x14ac:dyDescent="0.3">
      <c r="A75" s="102"/>
      <c r="B75" s="61"/>
      <c r="C75" s="96"/>
      <c r="D75" s="96"/>
      <c r="E75" s="97"/>
      <c r="F75" s="51"/>
      <c r="G75" s="49"/>
      <c r="H75" s="50"/>
      <c r="I75" s="51"/>
      <c r="J75" s="35">
        <f t="shared" si="0"/>
        <v>0</v>
      </c>
      <c r="K75" s="56"/>
      <c r="L75" s="52"/>
      <c r="M75" s="52"/>
      <c r="N75" s="57">
        <f t="shared" si="1"/>
        <v>0</v>
      </c>
      <c r="O75" s="156"/>
      <c r="P75" s="59"/>
      <c r="Q75" s="39"/>
      <c r="R75" s="40"/>
      <c r="S75" s="41"/>
      <c r="T75" s="42"/>
      <c r="U75" s="43"/>
      <c r="V75" s="44"/>
    </row>
    <row r="76" spans="1:22" ht="17.25" hidden="1" x14ac:dyDescent="0.3">
      <c r="A76" s="61"/>
      <c r="B76" s="61"/>
      <c r="C76" s="96"/>
      <c r="D76" s="96"/>
      <c r="E76" s="97"/>
      <c r="F76" s="51"/>
      <c r="G76" s="49"/>
      <c r="H76" s="50"/>
      <c r="I76" s="51"/>
      <c r="J76" s="35">
        <f t="shared" si="0"/>
        <v>0</v>
      </c>
      <c r="K76" s="56"/>
      <c r="L76" s="52"/>
      <c r="M76" s="52"/>
      <c r="N76" s="57">
        <f t="shared" si="1"/>
        <v>0</v>
      </c>
      <c r="O76" s="156"/>
      <c r="P76" s="59"/>
      <c r="Q76" s="39"/>
      <c r="R76" s="40"/>
      <c r="S76" s="41"/>
      <c r="T76" s="42"/>
      <c r="U76" s="43"/>
      <c r="V76" s="44"/>
    </row>
    <row r="77" spans="1:22" ht="17.25" hidden="1" x14ac:dyDescent="0.3">
      <c r="A77" s="61"/>
      <c r="B77" s="61"/>
      <c r="C77" s="96"/>
      <c r="D77" s="96"/>
      <c r="E77" s="97"/>
      <c r="F77" s="51"/>
      <c r="G77" s="49"/>
      <c r="H77" s="50"/>
      <c r="I77" s="51"/>
      <c r="J77" s="35">
        <f t="shared" si="0"/>
        <v>0</v>
      </c>
      <c r="K77" s="56"/>
      <c r="L77" s="52"/>
      <c r="M77" s="52"/>
      <c r="N77" s="57">
        <f t="shared" si="1"/>
        <v>0</v>
      </c>
      <c r="O77" s="156"/>
      <c r="P77" s="59"/>
      <c r="Q77" s="39"/>
      <c r="R77" s="40"/>
      <c r="S77" s="41"/>
      <c r="T77" s="42"/>
      <c r="U77" s="43"/>
      <c r="V77" s="44"/>
    </row>
    <row r="78" spans="1:22" ht="17.25" hidden="1" x14ac:dyDescent="0.3">
      <c r="A78" s="58"/>
      <c r="B78" s="61"/>
      <c r="C78" s="96"/>
      <c r="D78" s="96"/>
      <c r="E78" s="97"/>
      <c r="F78" s="51"/>
      <c r="G78" s="49"/>
      <c r="H78" s="50"/>
      <c r="I78" s="51"/>
      <c r="J78" s="35">
        <f t="shared" si="0"/>
        <v>0</v>
      </c>
      <c r="K78" s="56"/>
      <c r="L78" s="52"/>
      <c r="M78" s="52"/>
      <c r="N78" s="57">
        <f t="shared" si="1"/>
        <v>0</v>
      </c>
      <c r="O78" s="156"/>
      <c r="P78" s="59"/>
      <c r="Q78" s="39"/>
      <c r="R78" s="40"/>
      <c r="S78" s="41"/>
      <c r="T78" s="42"/>
      <c r="U78" s="43"/>
      <c r="V78" s="44"/>
    </row>
    <row r="79" spans="1:22" ht="17.25" hidden="1" x14ac:dyDescent="0.3">
      <c r="A79" s="58"/>
      <c r="B79" s="61"/>
      <c r="C79" s="96"/>
      <c r="D79" s="96"/>
      <c r="E79" s="97"/>
      <c r="F79" s="51"/>
      <c r="G79" s="49"/>
      <c r="H79" s="50"/>
      <c r="I79" s="51"/>
      <c r="J79" s="35">
        <f t="shared" si="0"/>
        <v>0</v>
      </c>
      <c r="K79" s="56"/>
      <c r="L79" s="52"/>
      <c r="M79" s="52"/>
      <c r="N79" s="57">
        <f t="shared" si="1"/>
        <v>0</v>
      </c>
      <c r="O79" s="156"/>
      <c r="P79" s="59"/>
      <c r="Q79" s="39"/>
      <c r="R79" s="40"/>
      <c r="S79" s="41"/>
      <c r="T79" s="42"/>
      <c r="U79" s="43"/>
      <c r="V79" s="44"/>
    </row>
    <row r="80" spans="1:22" ht="17.25" hidden="1" x14ac:dyDescent="0.3">
      <c r="A80" s="58"/>
      <c r="B80" s="61"/>
      <c r="C80" s="96"/>
      <c r="D80" s="96"/>
      <c r="E80" s="97"/>
      <c r="F80" s="51"/>
      <c r="G80" s="49"/>
      <c r="H80" s="50"/>
      <c r="I80" s="51"/>
      <c r="J80" s="35">
        <f t="shared" si="0"/>
        <v>0</v>
      </c>
      <c r="K80" s="56"/>
      <c r="L80" s="52"/>
      <c r="M80" s="52"/>
      <c r="N80" s="57">
        <f t="shared" si="1"/>
        <v>0</v>
      </c>
      <c r="O80" s="156"/>
      <c r="P80" s="59"/>
      <c r="Q80" s="39"/>
      <c r="R80" s="40"/>
      <c r="S80" s="41"/>
      <c r="T80" s="42"/>
      <c r="U80" s="43"/>
      <c r="V80" s="44"/>
    </row>
    <row r="81" spans="1:22" ht="17.25" hidden="1" x14ac:dyDescent="0.3">
      <c r="A81" s="61"/>
      <c r="B81" s="61"/>
      <c r="C81" s="96"/>
      <c r="D81" s="96"/>
      <c r="E81" s="97"/>
      <c r="F81" s="51"/>
      <c r="G81" s="49"/>
      <c r="H81" s="50"/>
      <c r="I81" s="51"/>
      <c r="J81" s="35">
        <f t="shared" si="0"/>
        <v>0</v>
      </c>
      <c r="K81" s="56"/>
      <c r="L81" s="52"/>
      <c r="M81" s="52"/>
      <c r="N81" s="57">
        <f t="shared" si="1"/>
        <v>0</v>
      </c>
      <c r="O81" s="156"/>
      <c r="P81" s="59"/>
      <c r="Q81" s="39"/>
      <c r="R81" s="40"/>
      <c r="S81" s="41"/>
      <c r="T81" s="42"/>
      <c r="U81" s="43"/>
      <c r="V81" s="44"/>
    </row>
    <row r="82" spans="1:22" ht="17.25" hidden="1" x14ac:dyDescent="0.3">
      <c r="A82" s="53"/>
      <c r="B82" s="61"/>
      <c r="C82" s="96"/>
      <c r="D82" s="96"/>
      <c r="E82" s="97"/>
      <c r="F82" s="51"/>
      <c r="G82" s="49"/>
      <c r="H82" s="50"/>
      <c r="I82" s="51"/>
      <c r="J82" s="35">
        <f t="shared" si="0"/>
        <v>0</v>
      </c>
      <c r="K82" s="56"/>
      <c r="L82" s="52"/>
      <c r="M82" s="52"/>
      <c r="N82" s="57">
        <f t="shared" si="1"/>
        <v>0</v>
      </c>
      <c r="O82" s="156"/>
      <c r="P82" s="313"/>
      <c r="Q82" s="104"/>
      <c r="R82" s="40"/>
      <c r="S82" s="41"/>
      <c r="T82" s="42"/>
      <c r="U82" s="43"/>
      <c r="V82" s="44"/>
    </row>
    <row r="83" spans="1:22" ht="17.25" hidden="1" x14ac:dyDescent="0.3">
      <c r="A83" s="60"/>
      <c r="B83" s="61"/>
      <c r="C83" s="96"/>
      <c r="D83" s="96"/>
      <c r="E83" s="97"/>
      <c r="F83" s="51"/>
      <c r="G83" s="49"/>
      <c r="H83" s="50"/>
      <c r="I83" s="51"/>
      <c r="J83" s="35">
        <f t="shared" si="0"/>
        <v>0</v>
      </c>
      <c r="K83" s="56"/>
      <c r="L83" s="52"/>
      <c r="M83" s="52"/>
      <c r="N83" s="57">
        <f t="shared" si="1"/>
        <v>0</v>
      </c>
      <c r="O83" s="156"/>
      <c r="P83" s="59"/>
      <c r="Q83" s="39"/>
      <c r="R83" s="40"/>
      <c r="S83" s="41"/>
      <c r="T83" s="42"/>
      <c r="U83" s="43"/>
      <c r="V83" s="44"/>
    </row>
    <row r="84" spans="1:22" ht="17.25" hidden="1" x14ac:dyDescent="0.3">
      <c r="A84" s="60"/>
      <c r="B84" s="61"/>
      <c r="C84" s="96"/>
      <c r="D84" s="96"/>
      <c r="E84" s="97"/>
      <c r="F84" s="51"/>
      <c r="G84" s="49"/>
      <c r="H84" s="50"/>
      <c r="I84" s="51"/>
      <c r="J84" s="35">
        <f t="shared" si="0"/>
        <v>0</v>
      </c>
      <c r="K84" s="56"/>
      <c r="L84" s="52"/>
      <c r="M84" s="52"/>
      <c r="N84" s="57">
        <f t="shared" si="1"/>
        <v>0</v>
      </c>
      <c r="O84" s="156"/>
      <c r="P84" s="59"/>
      <c r="Q84" s="39"/>
      <c r="R84" s="40"/>
      <c r="S84" s="41"/>
      <c r="T84" s="42"/>
      <c r="U84" s="43"/>
      <c r="V84" s="44"/>
    </row>
    <row r="85" spans="1:22" ht="17.25" hidden="1" x14ac:dyDescent="0.3">
      <c r="A85" s="105"/>
      <c r="B85" s="61"/>
      <c r="C85" s="96"/>
      <c r="D85" s="96"/>
      <c r="E85" s="97"/>
      <c r="F85" s="51"/>
      <c r="G85" s="49"/>
      <c r="H85" s="50"/>
      <c r="I85" s="51"/>
      <c r="J85" s="35">
        <f t="shared" si="0"/>
        <v>0</v>
      </c>
      <c r="K85" s="56"/>
      <c r="L85" s="52"/>
      <c r="M85" s="52"/>
      <c r="N85" s="57">
        <f t="shared" si="1"/>
        <v>0</v>
      </c>
      <c r="O85" s="156"/>
      <c r="P85" s="106"/>
      <c r="Q85" s="39"/>
      <c r="R85" s="40"/>
      <c r="S85" s="41"/>
      <c r="T85" s="42"/>
      <c r="U85" s="43"/>
      <c r="V85" s="44"/>
    </row>
    <row r="86" spans="1:22" ht="17.25" hidden="1" x14ac:dyDescent="0.3">
      <c r="A86" s="107"/>
      <c r="B86" s="61"/>
      <c r="C86" s="96"/>
      <c r="D86" s="96"/>
      <c r="E86" s="97"/>
      <c r="F86" s="51"/>
      <c r="G86" s="49"/>
      <c r="H86" s="50"/>
      <c r="I86" s="51"/>
      <c r="J86" s="35">
        <f t="shared" si="0"/>
        <v>0</v>
      </c>
      <c r="K86" s="56"/>
      <c r="L86" s="52"/>
      <c r="M86" s="52"/>
      <c r="N86" s="57">
        <f t="shared" si="1"/>
        <v>0</v>
      </c>
      <c r="O86" s="156"/>
      <c r="P86" s="59"/>
      <c r="Q86" s="39"/>
      <c r="R86" s="40"/>
      <c r="S86" s="41"/>
      <c r="T86" s="42"/>
      <c r="U86" s="43"/>
      <c r="V86" s="44"/>
    </row>
    <row r="87" spans="1:22" ht="17.25" hidden="1" x14ac:dyDescent="0.3">
      <c r="A87" s="108"/>
      <c r="B87" s="61"/>
      <c r="C87" s="96"/>
      <c r="D87" s="96"/>
      <c r="E87" s="97"/>
      <c r="F87" s="51"/>
      <c r="G87" s="49"/>
      <c r="H87" s="50"/>
      <c r="I87" s="51"/>
      <c r="J87" s="35">
        <f t="shared" si="0"/>
        <v>0</v>
      </c>
      <c r="K87" s="56"/>
      <c r="L87" s="52"/>
      <c r="M87" s="52"/>
      <c r="N87" s="57">
        <f t="shared" si="1"/>
        <v>0</v>
      </c>
      <c r="O87" s="156"/>
      <c r="P87" s="59"/>
      <c r="Q87" s="39"/>
      <c r="R87" s="40"/>
      <c r="S87" s="41"/>
      <c r="T87" s="42"/>
      <c r="U87" s="43"/>
      <c r="V87" s="44"/>
    </row>
    <row r="88" spans="1:22" ht="17.25" hidden="1" x14ac:dyDescent="0.3">
      <c r="A88" s="108"/>
      <c r="B88" s="61"/>
      <c r="C88" s="92"/>
      <c r="D88" s="92"/>
      <c r="E88" s="109"/>
      <c r="F88" s="51"/>
      <c r="G88" s="49"/>
      <c r="H88" s="50"/>
      <c r="I88" s="51"/>
      <c r="J88" s="35">
        <f t="shared" si="0"/>
        <v>0</v>
      </c>
      <c r="K88" s="56"/>
      <c r="L88" s="52"/>
      <c r="M88" s="52"/>
      <c r="N88" s="57">
        <f t="shared" si="1"/>
        <v>0</v>
      </c>
      <c r="O88" s="156"/>
      <c r="P88" s="59"/>
      <c r="Q88" s="39"/>
      <c r="R88" s="40"/>
      <c r="S88" s="41"/>
      <c r="T88" s="42"/>
      <c r="U88" s="43"/>
      <c r="V88" s="44"/>
    </row>
    <row r="89" spans="1:22" ht="17.25" hidden="1" x14ac:dyDescent="0.3">
      <c r="A89" s="107"/>
      <c r="B89" s="61"/>
      <c r="C89" s="96"/>
      <c r="D89" s="96"/>
      <c r="E89" s="97"/>
      <c r="F89" s="51"/>
      <c r="G89" s="49"/>
      <c r="H89" s="110"/>
      <c r="I89" s="51"/>
      <c r="J89" s="35">
        <f t="shared" si="0"/>
        <v>0</v>
      </c>
      <c r="K89" s="56"/>
      <c r="L89" s="52"/>
      <c r="M89" s="52"/>
      <c r="N89" s="57">
        <f t="shared" si="1"/>
        <v>0</v>
      </c>
      <c r="O89" s="156"/>
      <c r="P89" s="59"/>
      <c r="Q89" s="39"/>
      <c r="R89" s="40"/>
      <c r="S89" s="41"/>
      <c r="T89" s="42"/>
      <c r="U89" s="43"/>
      <c r="V89" s="44"/>
    </row>
    <row r="90" spans="1:22" ht="17.25" hidden="1" x14ac:dyDescent="0.3">
      <c r="A90" s="107"/>
      <c r="B90" s="61"/>
      <c r="C90" s="92"/>
      <c r="D90" s="92"/>
      <c r="E90" s="109"/>
      <c r="F90" s="51"/>
      <c r="G90" s="49"/>
      <c r="H90" s="110"/>
      <c r="I90" s="51"/>
      <c r="J90" s="35">
        <f t="shared" si="0"/>
        <v>0</v>
      </c>
      <c r="K90" s="56"/>
      <c r="L90" s="52"/>
      <c r="M90" s="52"/>
      <c r="N90" s="57">
        <f t="shared" si="1"/>
        <v>0</v>
      </c>
      <c r="O90" s="156"/>
      <c r="P90" s="59"/>
      <c r="Q90" s="39"/>
      <c r="R90" s="40"/>
      <c r="S90" s="41"/>
      <c r="T90" s="42"/>
      <c r="U90" s="43"/>
      <c r="V90" s="44"/>
    </row>
    <row r="91" spans="1:22" ht="17.25" hidden="1" x14ac:dyDescent="0.3">
      <c r="A91" s="107"/>
      <c r="B91" s="61"/>
      <c r="C91" s="96"/>
      <c r="D91" s="96"/>
      <c r="E91" s="97"/>
      <c r="F91" s="51"/>
      <c r="G91" s="49"/>
      <c r="H91" s="110"/>
      <c r="I91" s="51"/>
      <c r="J91" s="35">
        <f t="shared" si="0"/>
        <v>0</v>
      </c>
      <c r="K91" s="56"/>
      <c r="L91" s="52"/>
      <c r="M91" s="52"/>
      <c r="N91" s="57">
        <f t="shared" si="1"/>
        <v>0</v>
      </c>
      <c r="O91" s="156"/>
      <c r="P91" s="59"/>
      <c r="Q91" s="39"/>
      <c r="R91" s="40"/>
      <c r="S91" s="41"/>
      <c r="T91" s="42"/>
      <c r="U91" s="43"/>
      <c r="V91" s="44"/>
    </row>
    <row r="92" spans="1:22" ht="17.25" hidden="1" x14ac:dyDescent="0.3">
      <c r="A92" s="107"/>
      <c r="B92" s="61"/>
      <c r="C92" s="91"/>
      <c r="D92" s="91"/>
      <c r="E92" s="93"/>
      <c r="F92" s="51"/>
      <c r="G92" s="49"/>
      <c r="H92" s="110"/>
      <c r="I92" s="51"/>
      <c r="J92" s="35">
        <f t="shared" si="0"/>
        <v>0</v>
      </c>
      <c r="K92" s="56"/>
      <c r="L92" s="52"/>
      <c r="M92" s="52"/>
      <c r="N92" s="57">
        <f t="shared" si="1"/>
        <v>0</v>
      </c>
      <c r="O92" s="156"/>
      <c r="P92" s="59"/>
      <c r="Q92" s="39"/>
      <c r="R92" s="40"/>
      <c r="S92" s="41"/>
      <c r="T92" s="42"/>
      <c r="U92" s="43"/>
      <c r="V92" s="44"/>
    </row>
    <row r="93" spans="1:22" ht="18.75" hidden="1" x14ac:dyDescent="0.3">
      <c r="A93" s="61"/>
      <c r="B93" s="61"/>
      <c r="C93" s="96"/>
      <c r="D93" s="96"/>
      <c r="E93" s="97"/>
      <c r="F93" s="51"/>
      <c r="G93" s="49"/>
      <c r="H93" s="111"/>
      <c r="I93" s="51"/>
      <c r="J93" s="35">
        <f t="shared" si="0"/>
        <v>0</v>
      </c>
      <c r="K93" s="56"/>
      <c r="L93" s="52"/>
      <c r="M93" s="52"/>
      <c r="N93" s="57">
        <f t="shared" si="1"/>
        <v>0</v>
      </c>
      <c r="O93" s="156"/>
      <c r="P93" s="312"/>
      <c r="Q93" s="64"/>
      <c r="R93" s="112"/>
      <c r="S93" s="41"/>
      <c r="T93" s="42"/>
      <c r="U93" s="43"/>
      <c r="V93" s="44"/>
    </row>
    <row r="94" spans="1:22" ht="18.75" hidden="1" x14ac:dyDescent="0.3">
      <c r="A94" s="61"/>
      <c r="B94" s="61"/>
      <c r="C94" s="96"/>
      <c r="D94" s="96"/>
      <c r="E94" s="97"/>
      <c r="F94" s="51"/>
      <c r="G94" s="49"/>
      <c r="H94" s="111"/>
      <c r="I94" s="51"/>
      <c r="J94" s="35">
        <f t="shared" si="0"/>
        <v>0</v>
      </c>
      <c r="K94" s="56"/>
      <c r="L94" s="52"/>
      <c r="M94" s="52"/>
      <c r="N94" s="57">
        <f t="shared" si="1"/>
        <v>0</v>
      </c>
      <c r="O94" s="156"/>
      <c r="P94" s="312"/>
      <c r="Q94" s="64"/>
      <c r="R94" s="112"/>
      <c r="S94" s="41"/>
      <c r="T94" s="42"/>
      <c r="U94" s="43"/>
      <c r="V94" s="44"/>
    </row>
    <row r="95" spans="1:22" ht="18.75" hidden="1" x14ac:dyDescent="0.3">
      <c r="A95" s="61"/>
      <c r="B95" s="61"/>
      <c r="C95" s="96"/>
      <c r="D95" s="96"/>
      <c r="E95" s="97"/>
      <c r="F95" s="51"/>
      <c r="G95" s="49"/>
      <c r="H95" s="111"/>
      <c r="I95" s="51"/>
      <c r="J95" s="35">
        <f t="shared" si="0"/>
        <v>0</v>
      </c>
      <c r="K95" s="56"/>
      <c r="L95" s="52"/>
      <c r="M95" s="52"/>
      <c r="N95" s="57">
        <f t="shared" si="1"/>
        <v>0</v>
      </c>
      <c r="O95" s="156"/>
      <c r="P95" s="312"/>
      <c r="Q95" s="64"/>
      <c r="R95" s="112"/>
      <c r="S95" s="41"/>
      <c r="T95" s="42"/>
      <c r="U95" s="43"/>
      <c r="V95" s="44"/>
    </row>
    <row r="96" spans="1:22" ht="18.75" hidden="1" x14ac:dyDescent="0.3">
      <c r="A96" s="61"/>
      <c r="B96" s="61"/>
      <c r="C96" s="96"/>
      <c r="D96" s="96"/>
      <c r="E96" s="97"/>
      <c r="F96" s="51"/>
      <c r="G96" s="49"/>
      <c r="H96" s="111"/>
      <c r="I96" s="51"/>
      <c r="J96" s="35">
        <f t="shared" si="0"/>
        <v>0</v>
      </c>
      <c r="K96" s="56"/>
      <c r="L96" s="52"/>
      <c r="M96" s="52"/>
      <c r="N96" s="57">
        <f t="shared" si="1"/>
        <v>0</v>
      </c>
      <c r="O96" s="156"/>
      <c r="P96" s="312"/>
      <c r="Q96" s="64"/>
      <c r="R96" s="112"/>
      <c r="S96" s="41"/>
      <c r="T96" s="42"/>
      <c r="U96" s="43"/>
      <c r="V96" s="44"/>
    </row>
    <row r="97" spans="1:22" ht="17.25" hidden="1" x14ac:dyDescent="0.3">
      <c r="A97" s="45"/>
      <c r="B97" s="61"/>
      <c r="C97" s="96"/>
      <c r="D97" s="96"/>
      <c r="E97" s="97"/>
      <c r="F97" s="51"/>
      <c r="G97" s="49"/>
      <c r="H97" s="113"/>
      <c r="I97" s="51"/>
      <c r="J97" s="35">
        <f t="shared" si="0"/>
        <v>0</v>
      </c>
      <c r="K97" s="56"/>
      <c r="L97" s="52"/>
      <c r="M97" s="52"/>
      <c r="N97" s="57">
        <f t="shared" si="1"/>
        <v>0</v>
      </c>
      <c r="O97" s="156"/>
      <c r="P97" s="312"/>
      <c r="Q97" s="64"/>
      <c r="R97" s="112"/>
      <c r="S97" s="41"/>
      <c r="T97" s="42"/>
      <c r="U97" s="43"/>
      <c r="V97" s="44"/>
    </row>
    <row r="98" spans="1:22" ht="17.25" hidden="1" x14ac:dyDescent="0.3">
      <c r="A98" s="61"/>
      <c r="B98" s="61"/>
      <c r="C98" s="96"/>
      <c r="D98" s="96"/>
      <c r="E98" s="97"/>
      <c r="F98" s="51"/>
      <c r="G98" s="49"/>
      <c r="H98" s="113"/>
      <c r="I98" s="51"/>
      <c r="J98" s="35">
        <f t="shared" si="0"/>
        <v>0</v>
      </c>
      <c r="K98" s="56"/>
      <c r="L98" s="52"/>
      <c r="M98" s="52"/>
      <c r="N98" s="57">
        <f t="shared" si="1"/>
        <v>0</v>
      </c>
      <c r="O98" s="156"/>
      <c r="P98" s="312"/>
      <c r="Q98" s="64"/>
      <c r="R98" s="112"/>
      <c r="S98" s="41"/>
      <c r="T98" s="42"/>
      <c r="U98" s="43"/>
      <c r="V98" s="44"/>
    </row>
    <row r="99" spans="1:22" ht="17.25" hidden="1" x14ac:dyDescent="0.3">
      <c r="A99" s="60"/>
      <c r="B99" s="61"/>
      <c r="C99" s="95"/>
      <c r="D99" s="95"/>
      <c r="E99" s="114"/>
      <c r="F99" s="51"/>
      <c r="G99" s="49"/>
      <c r="H99" s="113"/>
      <c r="I99" s="51"/>
      <c r="J99" s="35">
        <f t="shared" si="0"/>
        <v>0</v>
      </c>
      <c r="K99" s="56"/>
      <c r="L99" s="52"/>
      <c r="M99" s="52"/>
      <c r="N99" s="57">
        <f t="shared" si="1"/>
        <v>0</v>
      </c>
      <c r="O99" s="156"/>
      <c r="P99" s="312"/>
      <c r="Q99" s="64"/>
      <c r="R99" s="112"/>
      <c r="S99" s="41"/>
      <c r="T99" s="42"/>
      <c r="U99" s="43"/>
      <c r="V99" s="44"/>
    </row>
    <row r="100" spans="1:22" ht="17.25" hidden="1" x14ac:dyDescent="0.3">
      <c r="A100" s="60"/>
      <c r="B100" s="61"/>
      <c r="C100" s="95"/>
      <c r="D100" s="95"/>
      <c r="E100" s="114"/>
      <c r="F100" s="51"/>
      <c r="G100" s="49"/>
      <c r="H100" s="113"/>
      <c r="I100" s="51"/>
      <c r="J100" s="35">
        <f t="shared" si="0"/>
        <v>0</v>
      </c>
      <c r="K100" s="56"/>
      <c r="L100" s="52"/>
      <c r="M100" s="52"/>
      <c r="N100" s="57">
        <f t="shared" si="1"/>
        <v>0</v>
      </c>
      <c r="O100" s="156"/>
      <c r="P100" s="312"/>
      <c r="Q100" s="64"/>
      <c r="R100" s="112"/>
      <c r="S100" s="41"/>
      <c r="T100" s="42"/>
      <c r="U100" s="43"/>
      <c r="V100" s="44"/>
    </row>
    <row r="101" spans="1:22" ht="17.25" hidden="1" x14ac:dyDescent="0.3">
      <c r="A101" s="60"/>
      <c r="B101" s="61"/>
      <c r="C101" s="95"/>
      <c r="D101" s="95"/>
      <c r="E101" s="114"/>
      <c r="F101" s="51"/>
      <c r="G101" s="49"/>
      <c r="H101" s="113"/>
      <c r="I101" s="51"/>
      <c r="J101" s="35">
        <f t="shared" si="0"/>
        <v>0</v>
      </c>
      <c r="K101" s="56"/>
      <c r="L101" s="52"/>
      <c r="M101" s="52"/>
      <c r="N101" s="57">
        <f t="shared" si="1"/>
        <v>0</v>
      </c>
      <c r="O101" s="156"/>
      <c r="P101" s="312"/>
      <c r="Q101" s="64"/>
      <c r="R101" s="112"/>
      <c r="S101" s="41"/>
      <c r="T101" s="42"/>
      <c r="U101" s="43"/>
      <c r="V101" s="44"/>
    </row>
    <row r="102" spans="1:22" ht="17.25" hidden="1" x14ac:dyDescent="0.3">
      <c r="A102" s="60"/>
      <c r="B102" s="61"/>
      <c r="C102" s="95"/>
      <c r="D102" s="95"/>
      <c r="E102" s="114"/>
      <c r="F102" s="51"/>
      <c r="G102" s="49"/>
      <c r="H102" s="113"/>
      <c r="I102" s="51"/>
      <c r="J102" s="35">
        <f t="shared" si="0"/>
        <v>0</v>
      </c>
      <c r="K102" s="56"/>
      <c r="L102" s="52"/>
      <c r="M102" s="52"/>
      <c r="N102" s="57">
        <f t="shared" si="1"/>
        <v>0</v>
      </c>
      <c r="O102" s="156"/>
      <c r="P102" s="312"/>
      <c r="Q102" s="64"/>
      <c r="R102" s="112"/>
      <c r="S102" s="41"/>
      <c r="T102" s="42"/>
      <c r="U102" s="43"/>
      <c r="V102" s="44"/>
    </row>
    <row r="103" spans="1:22" ht="17.25" hidden="1" x14ac:dyDescent="0.3">
      <c r="A103" s="60"/>
      <c r="B103" s="61"/>
      <c r="C103" s="95"/>
      <c r="D103" s="95"/>
      <c r="E103" s="114"/>
      <c r="F103" s="51"/>
      <c r="G103" s="49"/>
      <c r="H103" s="113"/>
      <c r="I103" s="51"/>
      <c r="J103" s="35">
        <f t="shared" si="0"/>
        <v>0</v>
      </c>
      <c r="K103" s="56"/>
      <c r="L103" s="52"/>
      <c r="M103" s="52"/>
      <c r="N103" s="57">
        <f t="shared" si="1"/>
        <v>0</v>
      </c>
      <c r="O103" s="156"/>
      <c r="P103" s="312"/>
      <c r="Q103" s="64"/>
      <c r="R103" s="112"/>
      <c r="S103" s="41"/>
      <c r="T103" s="42"/>
      <c r="U103" s="43"/>
      <c r="V103" s="44"/>
    </row>
    <row r="104" spans="1:22" ht="17.25" hidden="1" x14ac:dyDescent="0.3">
      <c r="A104" s="107"/>
      <c r="B104" s="61"/>
      <c r="C104" s="96"/>
      <c r="D104" s="96"/>
      <c r="E104" s="97"/>
      <c r="F104" s="51"/>
      <c r="G104" s="49"/>
      <c r="H104" s="113"/>
      <c r="I104" s="51"/>
      <c r="J104" s="35">
        <f t="shared" si="0"/>
        <v>0</v>
      </c>
      <c r="K104" s="56"/>
      <c r="L104" s="52"/>
      <c r="M104" s="52"/>
      <c r="N104" s="57">
        <f t="shared" si="1"/>
        <v>0</v>
      </c>
      <c r="O104" s="156"/>
      <c r="P104" s="312"/>
      <c r="Q104" s="64"/>
      <c r="R104" s="112"/>
      <c r="S104" s="41"/>
      <c r="T104" s="42"/>
      <c r="U104" s="43"/>
      <c r="V104" s="44"/>
    </row>
    <row r="105" spans="1:22" ht="17.25" hidden="1" x14ac:dyDescent="0.3">
      <c r="A105" s="115"/>
      <c r="B105" s="61"/>
      <c r="C105" s="116"/>
      <c r="D105" s="116"/>
      <c r="E105" s="117"/>
      <c r="F105" s="51"/>
      <c r="G105" s="49"/>
      <c r="H105" s="110"/>
      <c r="I105" s="51"/>
      <c r="J105" s="35">
        <f t="shared" si="0"/>
        <v>0</v>
      </c>
      <c r="K105" s="56"/>
      <c r="L105" s="52"/>
      <c r="M105" s="52"/>
      <c r="N105" s="57">
        <f t="shared" si="1"/>
        <v>0</v>
      </c>
      <c r="O105" s="156"/>
      <c r="P105" s="312"/>
      <c r="Q105" s="64"/>
      <c r="R105" s="112"/>
      <c r="S105" s="41"/>
      <c r="T105" s="42"/>
      <c r="U105" s="43"/>
      <c r="V105" s="44"/>
    </row>
    <row r="106" spans="1:22" ht="17.25" hidden="1" x14ac:dyDescent="0.3">
      <c r="A106" s="115"/>
      <c r="B106" s="61"/>
      <c r="C106" s="116"/>
      <c r="D106" s="116"/>
      <c r="E106" s="117"/>
      <c r="F106" s="51"/>
      <c r="G106" s="49"/>
      <c r="H106" s="110"/>
      <c r="I106" s="51"/>
      <c r="J106" s="35">
        <f t="shared" si="0"/>
        <v>0</v>
      </c>
      <c r="K106" s="56"/>
      <c r="L106" s="52"/>
      <c r="M106" s="52"/>
      <c r="N106" s="57">
        <f t="shared" si="1"/>
        <v>0</v>
      </c>
      <c r="O106" s="156"/>
      <c r="P106" s="312"/>
      <c r="Q106" s="104"/>
      <c r="R106" s="112"/>
      <c r="S106" s="41"/>
      <c r="T106" s="42"/>
      <c r="U106" s="43"/>
      <c r="V106" s="44"/>
    </row>
    <row r="107" spans="1:22" ht="17.25" hidden="1" x14ac:dyDescent="0.3">
      <c r="A107" s="115"/>
      <c r="B107" s="61"/>
      <c r="C107" s="116"/>
      <c r="D107" s="116"/>
      <c r="E107" s="117"/>
      <c r="F107" s="51"/>
      <c r="G107" s="49"/>
      <c r="H107" s="110"/>
      <c r="I107" s="51"/>
      <c r="J107" s="35">
        <f t="shared" si="0"/>
        <v>0</v>
      </c>
      <c r="K107" s="56"/>
      <c r="L107" s="52"/>
      <c r="M107" s="52"/>
      <c r="N107" s="57">
        <f t="shared" si="1"/>
        <v>0</v>
      </c>
      <c r="O107" s="156"/>
      <c r="P107" s="312"/>
      <c r="Q107" s="64"/>
      <c r="R107" s="112"/>
      <c r="S107" s="41"/>
      <c r="T107" s="42"/>
      <c r="U107" s="43"/>
      <c r="V107" s="44"/>
    </row>
    <row r="108" spans="1:22" ht="17.25" hidden="1" x14ac:dyDescent="0.3">
      <c r="A108" s="107"/>
      <c r="B108" s="61"/>
      <c r="C108" s="96"/>
      <c r="D108" s="96"/>
      <c r="E108" s="97"/>
      <c r="F108" s="51"/>
      <c r="G108" s="49"/>
      <c r="H108" s="110"/>
      <c r="I108" s="51"/>
      <c r="J108" s="35">
        <f t="shared" si="0"/>
        <v>0</v>
      </c>
      <c r="K108" s="56"/>
      <c r="L108" s="52"/>
      <c r="M108" s="52"/>
      <c r="N108" s="57">
        <f t="shared" si="1"/>
        <v>0</v>
      </c>
      <c r="O108" s="156"/>
      <c r="P108" s="59"/>
      <c r="Q108" s="64"/>
      <c r="R108" s="112"/>
      <c r="S108" s="41"/>
      <c r="T108" s="42"/>
      <c r="U108" s="43"/>
      <c r="V108" s="44"/>
    </row>
    <row r="109" spans="1:22" ht="18.75" hidden="1" x14ac:dyDescent="0.3">
      <c r="A109" s="107"/>
      <c r="B109" s="61"/>
      <c r="C109" s="96"/>
      <c r="D109" s="96"/>
      <c r="E109" s="97"/>
      <c r="F109" s="51"/>
      <c r="G109" s="49"/>
      <c r="H109" s="119"/>
      <c r="I109" s="51"/>
      <c r="J109" s="35">
        <f t="shared" si="0"/>
        <v>0</v>
      </c>
      <c r="K109" s="56"/>
      <c r="L109" s="52"/>
      <c r="M109" s="52"/>
      <c r="N109" s="57">
        <f t="shared" si="1"/>
        <v>0</v>
      </c>
      <c r="O109" s="156"/>
      <c r="P109" s="59"/>
      <c r="Q109" s="64"/>
      <c r="R109" s="112"/>
      <c r="S109" s="41"/>
      <c r="T109" s="42"/>
      <c r="U109" s="43"/>
      <c r="V109" s="44"/>
    </row>
    <row r="110" spans="1:22" ht="17.25" hidden="1" x14ac:dyDescent="0.3">
      <c r="A110" s="107"/>
      <c r="B110" s="61"/>
      <c r="C110" s="96"/>
      <c r="D110" s="96"/>
      <c r="E110" s="97"/>
      <c r="F110" s="51"/>
      <c r="G110" s="49"/>
      <c r="H110" s="120"/>
      <c r="I110" s="51"/>
      <c r="J110" s="35">
        <f t="shared" si="0"/>
        <v>0</v>
      </c>
      <c r="K110" s="56"/>
      <c r="L110" s="52"/>
      <c r="M110" s="52"/>
      <c r="N110" s="57">
        <f t="shared" si="1"/>
        <v>0</v>
      </c>
      <c r="O110" s="156"/>
      <c r="P110" s="59"/>
      <c r="Q110" s="64"/>
      <c r="R110" s="112"/>
      <c r="S110" s="41"/>
      <c r="T110" s="42"/>
      <c r="U110" s="43"/>
      <c r="V110" s="44"/>
    </row>
    <row r="111" spans="1:22" ht="17.25" hidden="1" x14ac:dyDescent="0.3">
      <c r="A111" s="107"/>
      <c r="B111" s="61"/>
      <c r="C111" s="96"/>
      <c r="D111" s="96"/>
      <c r="E111" s="97"/>
      <c r="F111" s="51"/>
      <c r="G111" s="49"/>
      <c r="H111" s="110"/>
      <c r="I111" s="51"/>
      <c r="J111" s="35">
        <f t="shared" si="0"/>
        <v>0</v>
      </c>
      <c r="K111" s="56"/>
      <c r="L111" s="52"/>
      <c r="M111" s="52"/>
      <c r="N111" s="57">
        <f t="shared" si="1"/>
        <v>0</v>
      </c>
      <c r="O111" s="156"/>
      <c r="P111" s="59"/>
      <c r="Q111" s="64"/>
      <c r="R111" s="112"/>
      <c r="S111" s="41"/>
      <c r="T111" s="42"/>
      <c r="U111" s="43"/>
      <c r="V111" s="44"/>
    </row>
    <row r="112" spans="1:22" ht="17.25" hidden="1" x14ac:dyDescent="0.3">
      <c r="A112" s="121"/>
      <c r="B112" s="61"/>
      <c r="C112" s="96"/>
      <c r="D112" s="96"/>
      <c r="E112" s="97"/>
      <c r="F112" s="51"/>
      <c r="G112" s="49"/>
      <c r="H112" s="122"/>
      <c r="I112" s="51"/>
      <c r="J112" s="35">
        <f t="shared" si="0"/>
        <v>0</v>
      </c>
      <c r="K112" s="56"/>
      <c r="L112" s="52"/>
      <c r="M112" s="52"/>
      <c r="N112" s="57">
        <f t="shared" si="1"/>
        <v>0</v>
      </c>
      <c r="O112" s="298"/>
      <c r="P112" s="314"/>
      <c r="Q112" s="123"/>
      <c r="R112" s="124"/>
      <c r="S112" s="41"/>
      <c r="T112" s="42"/>
      <c r="U112" s="43"/>
      <c r="V112" s="44"/>
    </row>
    <row r="113" spans="1:22" ht="17.25" hidden="1" x14ac:dyDescent="0.3">
      <c r="A113" s="66"/>
      <c r="B113" s="61"/>
      <c r="C113" s="96"/>
      <c r="D113" s="96"/>
      <c r="E113" s="97"/>
      <c r="F113" s="51"/>
      <c r="G113" s="125"/>
      <c r="H113" s="126"/>
      <c r="I113" s="51"/>
      <c r="J113" s="35">
        <f t="shared" si="0"/>
        <v>0</v>
      </c>
      <c r="K113" s="56"/>
      <c r="L113" s="52"/>
      <c r="M113" s="52"/>
      <c r="N113" s="57">
        <f t="shared" si="1"/>
        <v>0</v>
      </c>
      <c r="O113" s="299"/>
      <c r="P113" s="127"/>
      <c r="Q113" s="64"/>
      <c r="R113" s="112"/>
      <c r="S113" s="41"/>
      <c r="T113" s="42"/>
      <c r="U113" s="43"/>
      <c r="V113" s="44"/>
    </row>
    <row r="114" spans="1:22" ht="17.25" hidden="1" x14ac:dyDescent="0.3">
      <c r="A114" s="108"/>
      <c r="B114" s="61"/>
      <c r="C114" s="96"/>
      <c r="D114" s="96"/>
      <c r="E114" s="97"/>
      <c r="F114" s="51"/>
      <c r="G114" s="127"/>
      <c r="H114" s="122"/>
      <c r="I114" s="51"/>
      <c r="J114" s="35">
        <f t="shared" si="0"/>
        <v>0</v>
      </c>
      <c r="K114" s="56"/>
      <c r="L114" s="52"/>
      <c r="M114" s="52"/>
      <c r="N114" s="57">
        <f t="shared" si="1"/>
        <v>0</v>
      </c>
      <c r="O114" s="299"/>
      <c r="P114" s="127"/>
      <c r="Q114" s="64"/>
      <c r="R114" s="112"/>
      <c r="S114" s="41"/>
      <c r="T114" s="42"/>
      <c r="U114" s="43"/>
      <c r="V114" s="44"/>
    </row>
    <row r="115" spans="1:22" ht="17.25" hidden="1" x14ac:dyDescent="0.3">
      <c r="A115" s="108"/>
      <c r="B115" s="61"/>
      <c r="C115" s="96"/>
      <c r="D115" s="96"/>
      <c r="E115" s="97"/>
      <c r="F115" s="51"/>
      <c r="G115" s="127"/>
      <c r="H115" s="126"/>
      <c r="I115" s="51"/>
      <c r="J115" s="35">
        <f t="shared" si="0"/>
        <v>0</v>
      </c>
      <c r="K115" s="128"/>
      <c r="L115" s="52"/>
      <c r="M115" s="52" t="s">
        <v>18</v>
      </c>
      <c r="N115" s="57">
        <f t="shared" si="1"/>
        <v>0</v>
      </c>
      <c r="O115" s="298"/>
      <c r="P115" s="314"/>
      <c r="Q115" s="123"/>
      <c r="R115" s="124"/>
      <c r="S115" s="41"/>
      <c r="T115" s="42"/>
      <c r="U115" s="43"/>
      <c r="V115" s="44"/>
    </row>
    <row r="116" spans="1:22" ht="17.25" hidden="1" x14ac:dyDescent="0.3">
      <c r="A116" s="107"/>
      <c r="B116" s="61"/>
      <c r="C116" s="96"/>
      <c r="D116" s="96"/>
      <c r="E116" s="97"/>
      <c r="F116" s="51"/>
      <c r="G116" s="127"/>
      <c r="H116" s="126"/>
      <c r="I116" s="51"/>
      <c r="J116" s="35">
        <f t="shared" si="0"/>
        <v>0</v>
      </c>
      <c r="K116" s="128"/>
      <c r="L116" s="52"/>
      <c r="M116" s="52"/>
      <c r="N116" s="57">
        <f t="shared" si="1"/>
        <v>0</v>
      </c>
      <c r="O116" s="299"/>
      <c r="P116" s="127"/>
      <c r="Q116" s="64"/>
      <c r="R116" s="112"/>
      <c r="S116" s="41"/>
      <c r="T116" s="42"/>
      <c r="U116" s="43"/>
      <c r="V116" s="44"/>
    </row>
    <row r="117" spans="1:22" ht="17.25" hidden="1" x14ac:dyDescent="0.3">
      <c r="A117" s="115"/>
      <c r="B117" s="61"/>
      <c r="C117" s="129"/>
      <c r="D117" s="129"/>
      <c r="E117" s="130"/>
      <c r="F117" s="51"/>
      <c r="G117" s="127"/>
      <c r="H117" s="131"/>
      <c r="I117" s="51"/>
      <c r="J117" s="35">
        <f t="shared" si="0"/>
        <v>0</v>
      </c>
      <c r="K117" s="56"/>
      <c r="L117" s="52"/>
      <c r="M117" s="52"/>
      <c r="N117" s="57">
        <f t="shared" si="1"/>
        <v>0</v>
      </c>
      <c r="O117" s="300"/>
      <c r="P117" s="315"/>
      <c r="Q117" s="39"/>
      <c r="R117" s="40"/>
      <c r="S117" s="41"/>
      <c r="T117" s="42"/>
      <c r="U117" s="43"/>
      <c r="V117" s="44"/>
    </row>
    <row r="118" spans="1:22" ht="17.25" hidden="1" x14ac:dyDescent="0.3">
      <c r="A118" s="132"/>
      <c r="B118" s="61"/>
      <c r="C118" s="96"/>
      <c r="D118" s="96"/>
      <c r="E118" s="97"/>
      <c r="F118" s="51"/>
      <c r="G118" s="127"/>
      <c r="H118" s="110"/>
      <c r="I118" s="51"/>
      <c r="J118" s="35">
        <f>I118-F118</f>
        <v>0</v>
      </c>
      <c r="K118" s="128"/>
      <c r="L118" s="133"/>
      <c r="M118" s="133"/>
      <c r="N118" s="57">
        <f t="shared" si="1"/>
        <v>0</v>
      </c>
      <c r="O118" s="300"/>
      <c r="P118" s="315"/>
      <c r="Q118" s="123"/>
      <c r="R118" s="124"/>
      <c r="S118" s="41"/>
      <c r="T118" s="42"/>
      <c r="U118" s="43"/>
      <c r="V118" s="44"/>
    </row>
    <row r="119" spans="1:22" ht="17.25" hidden="1" x14ac:dyDescent="0.3">
      <c r="A119" s="107"/>
      <c r="B119" s="61"/>
      <c r="C119" s="96"/>
      <c r="D119" s="96"/>
      <c r="E119" s="97"/>
      <c r="F119" s="51"/>
      <c r="G119" s="127"/>
      <c r="H119" s="110"/>
      <c r="I119" s="51"/>
      <c r="J119" s="35">
        <f t="shared" ref="J119:J217" si="4">I119-F119</f>
        <v>0</v>
      </c>
      <c r="K119" s="128"/>
      <c r="L119" s="133"/>
      <c r="M119" s="133"/>
      <c r="N119" s="57">
        <f t="shared" si="1"/>
        <v>0</v>
      </c>
      <c r="O119" s="156"/>
      <c r="P119" s="312"/>
      <c r="Q119" s="123"/>
      <c r="R119" s="124"/>
      <c r="S119" s="41"/>
      <c r="T119" s="42"/>
      <c r="U119" s="43"/>
      <c r="V119" s="44"/>
    </row>
    <row r="120" spans="1:22" ht="17.25" hidden="1" x14ac:dyDescent="0.3">
      <c r="A120" s="108"/>
      <c r="B120" s="61"/>
      <c r="C120" s="96"/>
      <c r="D120" s="96"/>
      <c r="E120" s="97"/>
      <c r="F120" s="51"/>
      <c r="G120" s="127"/>
      <c r="H120" s="134"/>
      <c r="I120" s="51"/>
      <c r="J120" s="35">
        <f t="shared" si="4"/>
        <v>0</v>
      </c>
      <c r="K120" s="135"/>
      <c r="L120" s="133"/>
      <c r="M120" s="133"/>
      <c r="N120" s="136">
        <f t="shared" si="1"/>
        <v>0</v>
      </c>
      <c r="O120" s="299"/>
      <c r="P120" s="127"/>
      <c r="Q120" s="123"/>
      <c r="R120" s="124"/>
      <c r="S120" s="41"/>
      <c r="T120" s="42"/>
      <c r="U120" s="43"/>
      <c r="V120" s="44"/>
    </row>
    <row r="121" spans="1:22" ht="18.75" hidden="1" x14ac:dyDescent="0.3">
      <c r="A121" s="108"/>
      <c r="B121" s="61"/>
      <c r="C121" s="96"/>
      <c r="D121" s="96"/>
      <c r="E121" s="97"/>
      <c r="F121" s="51"/>
      <c r="G121" s="127"/>
      <c r="H121" s="110"/>
      <c r="I121" s="51"/>
      <c r="J121" s="35">
        <f t="shared" si="4"/>
        <v>0</v>
      </c>
      <c r="K121" s="137"/>
      <c r="L121" s="138"/>
      <c r="M121" s="138"/>
      <c r="N121" s="136">
        <f t="shared" si="1"/>
        <v>0</v>
      </c>
      <c r="O121" s="298"/>
      <c r="P121" s="314"/>
      <c r="Q121" s="123"/>
      <c r="R121" s="124"/>
      <c r="S121" s="41"/>
      <c r="T121" s="42"/>
      <c r="U121" s="43"/>
      <c r="V121" s="44"/>
    </row>
    <row r="122" spans="1:22" ht="17.25" hidden="1" x14ac:dyDescent="0.3">
      <c r="A122" s="139"/>
      <c r="B122" s="61"/>
      <c r="C122" s="96"/>
      <c r="D122" s="96"/>
      <c r="E122" s="97"/>
      <c r="F122" s="140"/>
      <c r="G122" s="127"/>
      <c r="H122" s="120"/>
      <c r="I122" s="51"/>
      <c r="J122" s="35">
        <f t="shared" si="4"/>
        <v>0</v>
      </c>
      <c r="K122" s="137"/>
      <c r="L122" s="141"/>
      <c r="M122" s="141"/>
      <c r="N122" s="136">
        <f>K122*I122</f>
        <v>0</v>
      </c>
      <c r="O122" s="299"/>
      <c r="P122" s="127"/>
      <c r="Q122" s="123"/>
      <c r="R122" s="124"/>
      <c r="S122" s="41"/>
      <c r="T122" s="42"/>
      <c r="U122" s="43"/>
      <c r="V122" s="44"/>
    </row>
    <row r="123" spans="1:22" ht="17.25" hidden="1" x14ac:dyDescent="0.3">
      <c r="A123" s="121"/>
      <c r="B123" s="61"/>
      <c r="C123" s="96"/>
      <c r="D123" s="96"/>
      <c r="E123" s="97"/>
      <c r="F123" s="51"/>
      <c r="G123" s="127"/>
      <c r="H123" s="110"/>
      <c r="I123" s="51"/>
      <c r="J123" s="35">
        <f t="shared" si="4"/>
        <v>0</v>
      </c>
      <c r="K123" s="137"/>
      <c r="L123" s="133"/>
      <c r="M123" s="133"/>
      <c r="N123" s="136">
        <f t="shared" ref="N123:N207" si="5">K123*I123</f>
        <v>0</v>
      </c>
      <c r="O123" s="298"/>
      <c r="P123" s="314"/>
      <c r="Q123" s="123"/>
      <c r="R123" s="124"/>
      <c r="S123" s="41"/>
      <c r="T123" s="42"/>
      <c r="U123" s="43"/>
      <c r="V123" s="44"/>
    </row>
    <row r="124" spans="1:22" ht="18.75" hidden="1" x14ac:dyDescent="0.3">
      <c r="A124" s="108"/>
      <c r="B124" s="61"/>
      <c r="C124" s="96"/>
      <c r="D124" s="96"/>
      <c r="E124" s="97"/>
      <c r="F124" s="51"/>
      <c r="G124" s="127"/>
      <c r="H124" s="142"/>
      <c r="I124" s="51"/>
      <c r="J124" s="35">
        <f t="shared" si="4"/>
        <v>0</v>
      </c>
      <c r="K124" s="56"/>
      <c r="L124" s="133"/>
      <c r="M124" s="133"/>
      <c r="N124" s="57">
        <f t="shared" si="5"/>
        <v>0</v>
      </c>
      <c r="O124" s="298"/>
      <c r="P124" s="314"/>
      <c r="Q124" s="123"/>
      <c r="R124" s="124"/>
      <c r="S124" s="41"/>
      <c r="T124" s="42"/>
      <c r="U124" s="43"/>
      <c r="V124" s="44"/>
    </row>
    <row r="125" spans="1:22" ht="17.25" hidden="1" x14ac:dyDescent="0.3">
      <c r="A125" s="108"/>
      <c r="B125" s="61"/>
      <c r="C125" s="96"/>
      <c r="D125" s="96"/>
      <c r="E125" s="97"/>
      <c r="F125" s="51"/>
      <c r="G125" s="127"/>
      <c r="H125" s="122"/>
      <c r="I125" s="51"/>
      <c r="J125" s="35">
        <f t="shared" si="4"/>
        <v>0</v>
      </c>
      <c r="K125" s="137"/>
      <c r="L125" s="133"/>
      <c r="M125" s="133"/>
      <c r="N125" s="136">
        <f t="shared" si="5"/>
        <v>0</v>
      </c>
      <c r="O125" s="298"/>
      <c r="P125" s="314"/>
      <c r="Q125" s="123"/>
      <c r="R125" s="124"/>
      <c r="S125" s="41"/>
      <c r="T125" s="42"/>
      <c r="U125" s="43"/>
      <c r="V125" s="44"/>
    </row>
    <row r="126" spans="1:22" ht="17.25" hidden="1" x14ac:dyDescent="0.3">
      <c r="A126" s="108"/>
      <c r="B126" s="61"/>
      <c r="C126" s="96"/>
      <c r="D126" s="96"/>
      <c r="E126" s="97"/>
      <c r="F126" s="51"/>
      <c r="G126" s="127"/>
      <c r="H126" s="143"/>
      <c r="I126" s="51"/>
      <c r="J126" s="35">
        <f t="shared" si="4"/>
        <v>0</v>
      </c>
      <c r="K126" s="137"/>
      <c r="L126" s="133"/>
      <c r="M126" s="133"/>
      <c r="N126" s="136">
        <f t="shared" si="5"/>
        <v>0</v>
      </c>
      <c r="O126" s="298"/>
      <c r="P126" s="314"/>
      <c r="Q126" s="123"/>
      <c r="R126" s="124"/>
      <c r="S126" s="41"/>
      <c r="T126" s="42"/>
      <c r="U126" s="43"/>
      <c r="V126" s="44"/>
    </row>
    <row r="127" spans="1:22" ht="17.25" hidden="1" x14ac:dyDescent="0.3">
      <c r="A127" s="108"/>
      <c r="B127" s="61"/>
      <c r="C127" s="96"/>
      <c r="D127" s="96"/>
      <c r="E127" s="97"/>
      <c r="F127" s="51"/>
      <c r="G127" s="127"/>
      <c r="H127" s="144"/>
      <c r="I127" s="51"/>
      <c r="J127" s="35">
        <f t="shared" si="4"/>
        <v>0</v>
      </c>
      <c r="K127" s="137"/>
      <c r="L127" s="145"/>
      <c r="M127" s="145"/>
      <c r="N127" s="136">
        <f t="shared" si="5"/>
        <v>0</v>
      </c>
      <c r="O127" s="298"/>
      <c r="P127" s="314"/>
      <c r="Q127" s="123"/>
      <c r="R127" s="124"/>
      <c r="S127" s="41"/>
      <c r="T127" s="42"/>
      <c r="U127" s="43"/>
      <c r="V127" s="44"/>
    </row>
    <row r="128" spans="1:22" ht="17.25" hidden="1" x14ac:dyDescent="0.3">
      <c r="A128" s="108"/>
      <c r="B128" s="61"/>
      <c r="C128" s="96"/>
      <c r="D128" s="96"/>
      <c r="E128" s="97"/>
      <c r="F128" s="51"/>
      <c r="G128" s="127"/>
      <c r="H128" s="143"/>
      <c r="I128" s="51"/>
      <c r="J128" s="35">
        <f t="shared" si="4"/>
        <v>0</v>
      </c>
      <c r="K128" s="137"/>
      <c r="L128" s="145"/>
      <c r="M128" s="145"/>
      <c r="N128" s="136">
        <f t="shared" si="5"/>
        <v>0</v>
      </c>
      <c r="O128" s="298"/>
      <c r="P128" s="314"/>
      <c r="Q128" s="123"/>
      <c r="R128" s="124"/>
      <c r="S128" s="41"/>
      <c r="T128" s="42"/>
      <c r="U128" s="43"/>
      <c r="V128" s="44"/>
    </row>
    <row r="129" spans="1:22" ht="17.25" hidden="1" x14ac:dyDescent="0.3">
      <c r="A129" s="108"/>
      <c r="B129" s="61"/>
      <c r="C129" s="96"/>
      <c r="D129" s="96"/>
      <c r="E129" s="97"/>
      <c r="F129" s="51"/>
      <c r="G129" s="127"/>
      <c r="H129" s="143"/>
      <c r="I129" s="51"/>
      <c r="J129" s="35">
        <f t="shared" si="4"/>
        <v>0</v>
      </c>
      <c r="K129" s="137"/>
      <c r="L129" s="145"/>
      <c r="M129" s="145"/>
      <c r="N129" s="136">
        <f t="shared" si="5"/>
        <v>0</v>
      </c>
      <c r="O129" s="298"/>
      <c r="P129" s="314"/>
      <c r="Q129" s="123"/>
      <c r="R129" s="124"/>
      <c r="S129" s="41"/>
      <c r="T129" s="42"/>
      <c r="U129" s="43"/>
      <c r="V129" s="44"/>
    </row>
    <row r="130" spans="1:22" ht="17.25" hidden="1" x14ac:dyDescent="0.3">
      <c r="A130" s="108"/>
      <c r="B130" s="61"/>
      <c r="C130" s="96"/>
      <c r="D130" s="96"/>
      <c r="E130" s="97"/>
      <c r="F130" s="51"/>
      <c r="G130" s="127"/>
      <c r="H130" s="143"/>
      <c r="I130" s="51"/>
      <c r="J130" s="35">
        <f t="shared" si="4"/>
        <v>0</v>
      </c>
      <c r="K130" s="56"/>
      <c r="L130" s="52"/>
      <c r="M130" s="52"/>
      <c r="N130" s="57">
        <f t="shared" si="5"/>
        <v>0</v>
      </c>
      <c r="O130" s="298"/>
      <c r="P130" s="314"/>
      <c r="Q130" s="123"/>
      <c r="R130" s="124"/>
      <c r="S130" s="41"/>
      <c r="T130" s="42"/>
      <c r="U130" s="43"/>
      <c r="V130" s="44"/>
    </row>
    <row r="131" spans="1:22" ht="17.25" hidden="1" x14ac:dyDescent="0.3">
      <c r="A131" s="108"/>
      <c r="B131" s="61"/>
      <c r="C131" s="146"/>
      <c r="D131" s="146"/>
      <c r="E131" s="147"/>
      <c r="F131" s="51"/>
      <c r="G131" s="127"/>
      <c r="H131" s="143"/>
      <c r="I131" s="51"/>
      <c r="J131" s="35">
        <f t="shared" si="4"/>
        <v>0</v>
      </c>
      <c r="K131" s="56"/>
      <c r="L131" s="52"/>
      <c r="M131" s="52"/>
      <c r="N131" s="57">
        <f t="shared" si="5"/>
        <v>0</v>
      </c>
      <c r="O131" s="299"/>
      <c r="P131" s="316"/>
      <c r="Q131" s="39"/>
      <c r="R131" s="40"/>
      <c r="S131" s="41"/>
      <c r="T131" s="42"/>
      <c r="U131" s="43"/>
      <c r="V131" s="44"/>
    </row>
    <row r="132" spans="1:22" ht="17.25" hidden="1" x14ac:dyDescent="0.3">
      <c r="A132" s="108"/>
      <c r="B132" s="61"/>
      <c r="C132" s="146"/>
      <c r="D132" s="146"/>
      <c r="E132" s="147"/>
      <c r="F132" s="51"/>
      <c r="G132" s="127"/>
      <c r="H132" s="143"/>
      <c r="I132" s="51"/>
      <c r="J132" s="35">
        <f t="shared" si="4"/>
        <v>0</v>
      </c>
      <c r="K132" s="56"/>
      <c r="L132" s="52"/>
      <c r="M132" s="52"/>
      <c r="N132" s="57">
        <f t="shared" si="5"/>
        <v>0</v>
      </c>
      <c r="O132" s="299"/>
      <c r="P132" s="316"/>
      <c r="Q132" s="39"/>
      <c r="R132" s="40"/>
      <c r="S132" s="41"/>
      <c r="T132" s="42"/>
      <c r="U132" s="43"/>
      <c r="V132" s="44"/>
    </row>
    <row r="133" spans="1:22" ht="17.25" hidden="1" x14ac:dyDescent="0.3">
      <c r="A133" s="60"/>
      <c r="B133" s="61"/>
      <c r="C133" s="129"/>
      <c r="D133" s="129"/>
      <c r="E133" s="130"/>
      <c r="F133" s="51"/>
      <c r="G133" s="127"/>
      <c r="H133" s="131"/>
      <c r="I133" s="51"/>
      <c r="J133" s="35">
        <f t="shared" si="4"/>
        <v>0</v>
      </c>
      <c r="K133" s="56"/>
      <c r="L133" s="52"/>
      <c r="M133" s="52"/>
      <c r="N133" s="57">
        <f t="shared" si="5"/>
        <v>0</v>
      </c>
      <c r="O133" s="156"/>
      <c r="P133" s="312"/>
      <c r="Q133" s="39"/>
      <c r="R133" s="40"/>
      <c r="S133" s="41"/>
      <c r="T133" s="42"/>
      <c r="U133" s="43"/>
      <c r="V133" s="44"/>
    </row>
    <row r="134" spans="1:22" ht="17.25" hidden="1" x14ac:dyDescent="0.3">
      <c r="A134" s="108"/>
      <c r="B134" s="61"/>
      <c r="C134" s="148"/>
      <c r="D134" s="148"/>
      <c r="E134" s="130"/>
      <c r="F134" s="51"/>
      <c r="G134" s="127"/>
      <c r="H134" s="50"/>
      <c r="I134" s="51"/>
      <c r="J134" s="35">
        <f t="shared" si="4"/>
        <v>0</v>
      </c>
      <c r="K134" s="56"/>
      <c r="L134" s="52"/>
      <c r="M134" s="52"/>
      <c r="N134" s="57">
        <f t="shared" si="5"/>
        <v>0</v>
      </c>
      <c r="O134" s="156"/>
      <c r="P134" s="312"/>
      <c r="Q134" s="39"/>
      <c r="R134" s="40"/>
      <c r="S134" s="41"/>
      <c r="T134" s="42"/>
      <c r="U134" s="43"/>
      <c r="V134" s="44"/>
    </row>
    <row r="135" spans="1:22" ht="17.25" hidden="1" x14ac:dyDescent="0.3">
      <c r="A135" s="115"/>
      <c r="B135" s="61"/>
      <c r="C135" s="129"/>
      <c r="D135" s="129"/>
      <c r="E135" s="130"/>
      <c r="F135" s="51"/>
      <c r="G135" s="127"/>
      <c r="H135" s="131"/>
      <c r="I135" s="51"/>
      <c r="J135" s="35">
        <f t="shared" si="4"/>
        <v>0</v>
      </c>
      <c r="K135" s="56"/>
      <c r="L135" s="52"/>
      <c r="M135" s="52"/>
      <c r="N135" s="57">
        <f t="shared" si="5"/>
        <v>0</v>
      </c>
      <c r="O135" s="156"/>
      <c r="P135" s="312"/>
      <c r="Q135" s="39"/>
      <c r="R135" s="40"/>
      <c r="S135" s="41"/>
      <c r="T135" s="42"/>
      <c r="U135" s="43"/>
      <c r="V135" s="44"/>
    </row>
    <row r="136" spans="1:22" ht="18.75" hidden="1" x14ac:dyDescent="0.3">
      <c r="A136" s="149"/>
      <c r="B136" s="150"/>
      <c r="C136" s="95"/>
      <c r="D136" s="95"/>
      <c r="E136" s="114"/>
      <c r="F136" s="51"/>
      <c r="G136" s="127"/>
      <c r="H136" s="131"/>
      <c r="I136" s="51"/>
      <c r="J136" s="35">
        <f t="shared" si="4"/>
        <v>0</v>
      </c>
      <c r="K136" s="56"/>
      <c r="L136" s="52"/>
      <c r="M136" s="52"/>
      <c r="N136" s="57">
        <f t="shared" si="5"/>
        <v>0</v>
      </c>
      <c r="O136" s="300"/>
      <c r="P136" s="315"/>
      <c r="Q136" s="39"/>
      <c r="R136" s="40"/>
      <c r="S136" s="41"/>
      <c r="T136" s="42"/>
      <c r="U136" s="43"/>
      <c r="V136" s="44"/>
    </row>
    <row r="137" spans="1:22" ht="17.25" hidden="1" x14ac:dyDescent="0.3">
      <c r="A137" s="115"/>
      <c r="B137" s="61"/>
      <c r="C137" s="151"/>
      <c r="D137" s="151"/>
      <c r="E137" s="152"/>
      <c r="F137" s="51"/>
      <c r="G137" s="127"/>
      <c r="H137" s="131"/>
      <c r="I137" s="51"/>
      <c r="J137" s="35">
        <f t="shared" si="4"/>
        <v>0</v>
      </c>
      <c r="K137" s="56"/>
      <c r="L137" s="52"/>
      <c r="M137" s="52"/>
      <c r="N137" s="57">
        <f t="shared" si="5"/>
        <v>0</v>
      </c>
      <c r="O137" s="156"/>
      <c r="P137" s="312"/>
      <c r="Q137" s="39"/>
      <c r="R137" s="40"/>
      <c r="S137" s="41"/>
      <c r="T137" s="42"/>
      <c r="U137" s="43"/>
      <c r="V137" s="44"/>
    </row>
    <row r="138" spans="1:22" ht="17.25" hidden="1" x14ac:dyDescent="0.3">
      <c r="A138" s="115"/>
      <c r="B138" s="61"/>
      <c r="C138" s="151"/>
      <c r="D138" s="151"/>
      <c r="E138" s="152"/>
      <c r="F138" s="51"/>
      <c r="G138" s="127"/>
      <c r="H138" s="131"/>
      <c r="I138" s="51"/>
      <c r="J138" s="35">
        <f t="shared" si="4"/>
        <v>0</v>
      </c>
      <c r="K138" s="56"/>
      <c r="L138" s="52"/>
      <c r="M138" s="52"/>
      <c r="N138" s="57">
        <f t="shared" si="5"/>
        <v>0</v>
      </c>
      <c r="O138" s="156"/>
      <c r="P138" s="312"/>
      <c r="Q138" s="39"/>
      <c r="R138" s="40"/>
      <c r="S138" s="41"/>
      <c r="T138" s="42"/>
      <c r="U138" s="43"/>
      <c r="V138" s="44"/>
    </row>
    <row r="139" spans="1:22" ht="17.25" hidden="1" x14ac:dyDescent="0.3">
      <c r="A139" s="153"/>
      <c r="B139" s="61"/>
      <c r="C139" s="154"/>
      <c r="D139" s="154"/>
      <c r="E139" s="155"/>
      <c r="F139" s="51"/>
      <c r="G139" s="127"/>
      <c r="H139" s="131"/>
      <c r="I139" s="51"/>
      <c r="J139" s="35">
        <f t="shared" si="4"/>
        <v>0</v>
      </c>
      <c r="K139" s="56"/>
      <c r="L139" s="52"/>
      <c r="M139" s="52"/>
      <c r="N139" s="57">
        <f t="shared" si="5"/>
        <v>0</v>
      </c>
      <c r="O139" s="156"/>
      <c r="P139" s="312"/>
      <c r="Q139" s="39"/>
      <c r="R139" s="40"/>
      <c r="S139" s="41"/>
      <c r="T139" s="42"/>
      <c r="U139" s="43"/>
      <c r="V139" s="44"/>
    </row>
    <row r="140" spans="1:22" ht="17.25" hidden="1" x14ac:dyDescent="0.3">
      <c r="A140" s="115"/>
      <c r="B140" s="61"/>
      <c r="C140" s="157"/>
      <c r="D140" s="157"/>
      <c r="E140" s="158"/>
      <c r="F140" s="51"/>
      <c r="G140" s="63"/>
      <c r="H140" s="131"/>
      <c r="I140" s="51"/>
      <c r="J140" s="35">
        <f t="shared" si="4"/>
        <v>0</v>
      </c>
      <c r="K140" s="56"/>
      <c r="L140" s="52"/>
      <c r="M140" s="52"/>
      <c r="N140" s="57">
        <f t="shared" si="5"/>
        <v>0</v>
      </c>
      <c r="O140" s="301"/>
      <c r="P140" s="317"/>
      <c r="Q140" s="39"/>
      <c r="R140" s="40"/>
      <c r="S140" s="41"/>
      <c r="T140" s="42"/>
      <c r="U140" s="43"/>
      <c r="V140" s="44"/>
    </row>
    <row r="141" spans="1:22" ht="17.25" hidden="1" x14ac:dyDescent="0.3">
      <c r="A141" s="115"/>
      <c r="B141" s="61"/>
      <c r="C141" s="157"/>
      <c r="D141" s="157"/>
      <c r="E141" s="158"/>
      <c r="F141" s="51"/>
      <c r="G141" s="49"/>
      <c r="H141" s="131"/>
      <c r="I141" s="51"/>
      <c r="J141" s="35">
        <f t="shared" si="4"/>
        <v>0</v>
      </c>
      <c r="K141" s="56"/>
      <c r="L141" s="52"/>
      <c r="M141" s="52"/>
      <c r="N141" s="57">
        <f t="shared" si="5"/>
        <v>0</v>
      </c>
      <c r="O141" s="301"/>
      <c r="P141" s="317"/>
      <c r="Q141" s="39"/>
      <c r="R141" s="40"/>
      <c r="S141" s="41"/>
      <c r="T141" s="42"/>
      <c r="U141" s="43"/>
      <c r="V141" s="44"/>
    </row>
    <row r="142" spans="1:22" hidden="1" x14ac:dyDescent="0.25">
      <c r="A142" s="115"/>
      <c r="B142" s="107"/>
      <c r="C142" s="159"/>
      <c r="D142" s="159"/>
      <c r="E142" s="160"/>
      <c r="F142" s="161"/>
      <c r="G142" s="127"/>
      <c r="H142" s="162"/>
      <c r="I142" s="161"/>
      <c r="J142" s="35">
        <f t="shared" si="4"/>
        <v>0</v>
      </c>
      <c r="N142" s="57">
        <f t="shared" si="5"/>
        <v>0</v>
      </c>
      <c r="O142" s="302"/>
      <c r="P142" s="316"/>
      <c r="Q142" s="163"/>
      <c r="R142" s="164"/>
      <c r="S142" s="165"/>
      <c r="T142" s="166"/>
      <c r="U142" s="167"/>
      <c r="V142" s="168"/>
    </row>
    <row r="143" spans="1:22" ht="17.25" hidden="1" x14ac:dyDescent="0.3">
      <c r="A143" s="115"/>
      <c r="B143" s="61"/>
      <c r="C143" s="154"/>
      <c r="D143" s="154"/>
      <c r="E143" s="155"/>
      <c r="F143" s="161"/>
      <c r="G143" s="127"/>
      <c r="H143" s="162"/>
      <c r="I143" s="161"/>
      <c r="J143" s="35">
        <f t="shared" si="4"/>
        <v>0</v>
      </c>
      <c r="N143" s="57">
        <f t="shared" si="5"/>
        <v>0</v>
      </c>
      <c r="O143" s="302"/>
      <c r="P143" s="316"/>
      <c r="Q143" s="163"/>
      <c r="R143" s="164"/>
      <c r="S143" s="165"/>
      <c r="T143" s="166"/>
      <c r="U143" s="167"/>
      <c r="V143" s="168"/>
    </row>
    <row r="144" spans="1:22" ht="17.25" hidden="1" x14ac:dyDescent="0.3">
      <c r="A144" s="115"/>
      <c r="B144" s="61"/>
      <c r="C144" s="154"/>
      <c r="D144" s="154"/>
      <c r="E144" s="155"/>
      <c r="F144" s="51"/>
      <c r="G144" s="127"/>
      <c r="H144" s="131"/>
      <c r="I144" s="51"/>
      <c r="J144" s="35">
        <f t="shared" si="4"/>
        <v>0</v>
      </c>
      <c r="K144" s="56"/>
      <c r="L144" s="52"/>
      <c r="M144" s="52"/>
      <c r="N144" s="57">
        <f t="shared" si="5"/>
        <v>0</v>
      </c>
      <c r="O144" s="156"/>
      <c r="P144" s="312"/>
      <c r="Q144" s="39"/>
      <c r="R144" s="40"/>
      <c r="S144" s="41"/>
      <c r="T144" s="42"/>
      <c r="U144" s="43"/>
      <c r="V144" s="44"/>
    </row>
    <row r="145" spans="1:22" ht="17.25" hidden="1" x14ac:dyDescent="0.3">
      <c r="A145" s="115"/>
      <c r="B145" s="61"/>
      <c r="C145" s="154"/>
      <c r="D145" s="154"/>
      <c r="E145" s="155"/>
      <c r="F145" s="51"/>
      <c r="G145" s="127"/>
      <c r="H145" s="131"/>
      <c r="I145" s="51"/>
      <c r="J145" s="35">
        <f t="shared" si="4"/>
        <v>0</v>
      </c>
      <c r="K145" s="56"/>
      <c r="L145" s="52"/>
      <c r="M145" s="52"/>
      <c r="N145" s="57">
        <f t="shared" si="5"/>
        <v>0</v>
      </c>
      <c r="O145" s="156"/>
      <c r="P145" s="312"/>
      <c r="Q145" s="39"/>
      <c r="R145" s="40"/>
      <c r="S145" s="41"/>
      <c r="T145" s="42"/>
      <c r="U145" s="43"/>
      <c r="V145" s="44"/>
    </row>
    <row r="146" spans="1:22" ht="17.25" hidden="1" x14ac:dyDescent="0.3">
      <c r="A146" s="115"/>
      <c r="B146" s="61"/>
      <c r="C146" s="169"/>
      <c r="D146" s="169"/>
      <c r="E146" s="114"/>
      <c r="F146" s="51"/>
      <c r="G146" s="63"/>
      <c r="H146" s="131"/>
      <c r="I146" s="51"/>
      <c r="J146" s="35">
        <f t="shared" si="4"/>
        <v>0</v>
      </c>
      <c r="K146" s="56"/>
      <c r="L146" s="52"/>
      <c r="M146" s="52"/>
      <c r="N146" s="57">
        <f t="shared" si="5"/>
        <v>0</v>
      </c>
      <c r="O146" s="156"/>
      <c r="P146" s="312"/>
      <c r="Q146" s="39"/>
      <c r="R146" s="40"/>
      <c r="S146" s="41"/>
      <c r="T146" s="42"/>
      <c r="U146" s="43"/>
      <c r="V146" s="44"/>
    </row>
    <row r="147" spans="1:22" ht="17.25" hidden="1" x14ac:dyDescent="0.3">
      <c r="A147" s="115"/>
      <c r="B147" s="61"/>
      <c r="C147" s="169"/>
      <c r="D147" s="169"/>
      <c r="E147" s="114"/>
      <c r="F147" s="51"/>
      <c r="G147" s="63"/>
      <c r="H147" s="131"/>
      <c r="I147" s="51"/>
      <c r="J147" s="35">
        <f t="shared" si="4"/>
        <v>0</v>
      </c>
      <c r="K147" s="56"/>
      <c r="L147" s="52"/>
      <c r="M147" s="52"/>
      <c r="N147" s="57">
        <f t="shared" si="5"/>
        <v>0</v>
      </c>
      <c r="O147" s="156"/>
      <c r="P147" s="312"/>
      <c r="Q147" s="39"/>
      <c r="R147" s="40"/>
      <c r="S147" s="41"/>
      <c r="T147" s="42"/>
      <c r="U147" s="43"/>
      <c r="V147" s="44"/>
    </row>
    <row r="148" spans="1:22" ht="17.25" hidden="1" x14ac:dyDescent="0.3">
      <c r="A148" s="115"/>
      <c r="B148" s="61"/>
      <c r="C148" s="169"/>
      <c r="D148" s="169"/>
      <c r="E148" s="114"/>
      <c r="F148" s="51"/>
      <c r="G148" s="63"/>
      <c r="H148" s="131"/>
      <c r="I148" s="51"/>
      <c r="J148" s="35">
        <f t="shared" si="4"/>
        <v>0</v>
      </c>
      <c r="K148" s="56"/>
      <c r="L148" s="52"/>
      <c r="M148" s="52"/>
      <c r="N148" s="57">
        <f t="shared" si="5"/>
        <v>0</v>
      </c>
      <c r="O148" s="156"/>
      <c r="P148" s="312"/>
      <c r="Q148" s="39"/>
      <c r="R148" s="40"/>
      <c r="S148" s="41"/>
      <c r="T148" s="42"/>
      <c r="U148" s="43"/>
      <c r="V148" s="44"/>
    </row>
    <row r="149" spans="1:22" ht="17.25" hidden="1" x14ac:dyDescent="0.25">
      <c r="A149" s="115"/>
      <c r="B149" s="107"/>
      <c r="C149" s="170"/>
      <c r="D149" s="170"/>
      <c r="E149" s="109"/>
      <c r="F149" s="51"/>
      <c r="G149" s="63"/>
      <c r="H149" s="131"/>
      <c r="I149" s="51"/>
      <c r="J149" s="35">
        <f t="shared" si="4"/>
        <v>0</v>
      </c>
      <c r="K149" s="56"/>
      <c r="L149" s="52"/>
      <c r="M149" s="52"/>
      <c r="N149" s="57">
        <f t="shared" si="5"/>
        <v>0</v>
      </c>
      <c r="O149" s="156"/>
      <c r="P149" s="312"/>
      <c r="Q149" s="39"/>
      <c r="R149" s="40"/>
      <c r="S149" s="41"/>
      <c r="T149" s="42"/>
      <c r="U149" s="43"/>
      <c r="V149" s="44"/>
    </row>
    <row r="150" spans="1:22" ht="17.25" hidden="1" x14ac:dyDescent="0.3">
      <c r="A150" s="115"/>
      <c r="B150" s="61"/>
      <c r="C150" s="169"/>
      <c r="D150" s="169"/>
      <c r="E150" s="114"/>
      <c r="F150" s="51"/>
      <c r="G150" s="63"/>
      <c r="H150" s="131"/>
      <c r="I150" s="51"/>
      <c r="J150" s="35">
        <f t="shared" si="4"/>
        <v>0</v>
      </c>
      <c r="K150" s="56"/>
      <c r="L150" s="52"/>
      <c r="M150" s="52"/>
      <c r="N150" s="57">
        <f t="shared" si="5"/>
        <v>0</v>
      </c>
      <c r="O150" s="156"/>
      <c r="P150" s="312"/>
      <c r="Q150" s="39"/>
      <c r="R150" s="40"/>
      <c r="S150" s="41"/>
      <c r="T150" s="42"/>
      <c r="U150" s="43"/>
      <c r="V150" s="44"/>
    </row>
    <row r="151" spans="1:22" ht="17.25" hidden="1" x14ac:dyDescent="0.3">
      <c r="A151" s="115"/>
      <c r="B151" s="61"/>
      <c r="C151" s="148"/>
      <c r="D151" s="148"/>
      <c r="E151" s="130"/>
      <c r="F151" s="51"/>
      <c r="G151" s="127"/>
      <c r="H151" s="131"/>
      <c r="I151" s="51"/>
      <c r="J151" s="35">
        <f t="shared" si="4"/>
        <v>0</v>
      </c>
      <c r="K151" s="56"/>
      <c r="L151" s="52"/>
      <c r="M151" s="52"/>
      <c r="N151" s="57">
        <f t="shared" si="5"/>
        <v>0</v>
      </c>
      <c r="O151" s="156"/>
      <c r="P151" s="312"/>
      <c r="Q151" s="39"/>
      <c r="R151" s="40"/>
      <c r="S151" s="41"/>
      <c r="T151" s="42"/>
      <c r="U151" s="43"/>
      <c r="V151" s="44"/>
    </row>
    <row r="152" spans="1:22" ht="17.25" hidden="1" x14ac:dyDescent="0.3">
      <c r="A152" s="115"/>
      <c r="B152" s="61"/>
      <c r="C152" s="148"/>
      <c r="D152" s="148"/>
      <c r="E152" s="130"/>
      <c r="F152" s="51"/>
      <c r="G152" s="127"/>
      <c r="H152" s="131"/>
      <c r="I152" s="51"/>
      <c r="J152" s="35">
        <f t="shared" si="4"/>
        <v>0</v>
      </c>
      <c r="K152" s="56"/>
      <c r="L152" s="52"/>
      <c r="M152" s="52"/>
      <c r="N152" s="57">
        <f t="shared" si="5"/>
        <v>0</v>
      </c>
      <c r="O152" s="156"/>
      <c r="P152" s="312"/>
      <c r="Q152" s="39"/>
      <c r="R152" s="40"/>
      <c r="S152" s="41"/>
      <c r="T152" s="42"/>
      <c r="U152" s="43"/>
      <c r="V152" s="44"/>
    </row>
    <row r="153" spans="1:22" ht="17.25" hidden="1" x14ac:dyDescent="0.3">
      <c r="A153" s="115"/>
      <c r="B153" s="61"/>
      <c r="C153" s="148"/>
      <c r="D153" s="148"/>
      <c r="E153" s="130"/>
      <c r="F153" s="51"/>
      <c r="G153" s="127"/>
      <c r="H153" s="131"/>
      <c r="I153" s="51"/>
      <c r="J153" s="35">
        <f t="shared" si="4"/>
        <v>0</v>
      </c>
      <c r="K153" s="56"/>
      <c r="L153" s="52"/>
      <c r="M153" s="52"/>
      <c r="N153" s="57">
        <f t="shared" si="5"/>
        <v>0</v>
      </c>
      <c r="O153" s="156"/>
      <c r="P153" s="312"/>
      <c r="Q153" s="39"/>
      <c r="R153" s="40"/>
      <c r="S153" s="41"/>
      <c r="T153" s="42"/>
      <c r="U153" s="43"/>
      <c r="V153" s="44"/>
    </row>
    <row r="154" spans="1:22" ht="17.25" hidden="1" x14ac:dyDescent="0.3">
      <c r="A154" s="115"/>
      <c r="B154" s="61"/>
      <c r="C154" s="148"/>
      <c r="D154" s="148"/>
      <c r="E154" s="130"/>
      <c r="F154" s="51"/>
      <c r="G154" s="127"/>
      <c r="H154" s="131"/>
      <c r="I154" s="51"/>
      <c r="J154" s="35">
        <v>0</v>
      </c>
      <c r="K154" s="56"/>
      <c r="L154" s="52"/>
      <c r="M154" s="52"/>
      <c r="N154" s="57">
        <f t="shared" si="5"/>
        <v>0</v>
      </c>
      <c r="O154" s="156"/>
      <c r="P154" s="312"/>
      <c r="Q154" s="39"/>
      <c r="R154" s="40"/>
      <c r="S154" s="41"/>
      <c r="T154" s="42"/>
      <c r="U154" s="43"/>
      <c r="V154" s="44"/>
    </row>
    <row r="155" spans="1:22" ht="17.25" hidden="1" x14ac:dyDescent="0.25">
      <c r="A155" s="153"/>
      <c r="B155" s="107"/>
      <c r="C155" s="154"/>
      <c r="D155" s="154"/>
      <c r="E155" s="155"/>
      <c r="F155" s="51"/>
      <c r="G155" s="127"/>
      <c r="H155" s="131"/>
      <c r="I155" s="51"/>
      <c r="J155" s="35">
        <f t="shared" si="4"/>
        <v>0</v>
      </c>
      <c r="K155" s="56"/>
      <c r="L155" s="52"/>
      <c r="M155" s="52"/>
      <c r="N155" s="57">
        <f t="shared" si="5"/>
        <v>0</v>
      </c>
      <c r="O155" s="156"/>
      <c r="P155" s="312"/>
      <c r="Q155" s="39"/>
      <c r="R155" s="40"/>
      <c r="S155" s="41"/>
      <c r="T155" s="42"/>
      <c r="U155" s="43"/>
      <c r="V155" s="44"/>
    </row>
    <row r="156" spans="1:22" ht="17.25" hidden="1" x14ac:dyDescent="0.3">
      <c r="A156" s="171"/>
      <c r="B156" s="61"/>
      <c r="C156" s="157"/>
      <c r="D156" s="157"/>
      <c r="E156" s="158"/>
      <c r="F156" s="51"/>
      <c r="G156" s="49"/>
      <c r="H156" s="131"/>
      <c r="I156" s="51"/>
      <c r="J156" s="35">
        <f>I156-F156</f>
        <v>0</v>
      </c>
      <c r="K156" s="56"/>
      <c r="L156" s="52"/>
      <c r="M156" s="52"/>
      <c r="N156" s="57">
        <f>K156*I156</f>
        <v>0</v>
      </c>
      <c r="O156" s="301"/>
      <c r="P156" s="317"/>
      <c r="Q156" s="39"/>
      <c r="R156" s="40"/>
      <c r="S156" s="41"/>
      <c r="T156" s="42"/>
      <c r="U156" s="43"/>
      <c r="V156" s="44"/>
    </row>
    <row r="157" spans="1:22" ht="17.25" hidden="1" x14ac:dyDescent="0.25">
      <c r="A157" s="115"/>
      <c r="B157" s="107"/>
      <c r="C157" s="172"/>
      <c r="D157" s="172"/>
      <c r="E157" s="173"/>
      <c r="F157" s="51"/>
      <c r="G157" s="127"/>
      <c r="H157" s="131"/>
      <c r="I157" s="51"/>
      <c r="J157" s="35">
        <f t="shared" si="4"/>
        <v>0</v>
      </c>
      <c r="K157" s="56"/>
      <c r="L157" s="52"/>
      <c r="M157" s="52"/>
      <c r="N157" s="57">
        <f t="shared" si="5"/>
        <v>0</v>
      </c>
      <c r="O157" s="156"/>
      <c r="P157" s="312"/>
      <c r="Q157" s="39"/>
      <c r="R157" s="40"/>
      <c r="S157" s="41"/>
      <c r="T157" s="42"/>
      <c r="U157" s="43"/>
      <c r="V157" s="44"/>
    </row>
    <row r="158" spans="1:22" ht="17.25" hidden="1" x14ac:dyDescent="0.25">
      <c r="A158" s="115"/>
      <c r="B158" s="107"/>
      <c r="C158" s="172"/>
      <c r="D158" s="172"/>
      <c r="E158" s="173"/>
      <c r="F158" s="51"/>
      <c r="G158" s="127"/>
      <c r="H158" s="131"/>
      <c r="I158" s="51"/>
      <c r="J158" s="35">
        <f t="shared" si="4"/>
        <v>0</v>
      </c>
      <c r="K158" s="56"/>
      <c r="L158" s="52"/>
      <c r="M158" s="52"/>
      <c r="N158" s="57">
        <f t="shared" si="5"/>
        <v>0</v>
      </c>
      <c r="O158" s="156"/>
      <c r="P158" s="312"/>
      <c r="Q158" s="39"/>
      <c r="R158" s="40"/>
      <c r="S158" s="41"/>
      <c r="T158" s="42"/>
      <c r="U158" s="43"/>
      <c r="V158" s="44"/>
    </row>
    <row r="159" spans="1:22" ht="17.25" hidden="1" x14ac:dyDescent="0.25">
      <c r="A159" s="115"/>
      <c r="B159" s="107"/>
      <c r="C159" s="172"/>
      <c r="D159" s="172"/>
      <c r="E159" s="173"/>
      <c r="F159" s="51"/>
      <c r="G159" s="127"/>
      <c r="H159" s="131"/>
      <c r="I159" s="51"/>
      <c r="J159" s="35">
        <f t="shared" si="4"/>
        <v>0</v>
      </c>
      <c r="K159" s="56"/>
      <c r="L159" s="52"/>
      <c r="M159" s="52"/>
      <c r="N159" s="57">
        <f t="shared" si="5"/>
        <v>0</v>
      </c>
      <c r="O159" s="156"/>
      <c r="P159" s="312"/>
      <c r="Q159" s="39"/>
      <c r="R159" s="40"/>
      <c r="S159" s="41"/>
      <c r="T159" s="42"/>
      <c r="U159" s="43"/>
      <c r="V159" s="44"/>
    </row>
    <row r="160" spans="1:22" ht="17.25" hidden="1" x14ac:dyDescent="0.25">
      <c r="A160" s="115"/>
      <c r="B160" s="107"/>
      <c r="C160" s="172"/>
      <c r="D160" s="172"/>
      <c r="E160" s="173"/>
      <c r="F160" s="175"/>
      <c r="G160" s="63"/>
      <c r="H160" s="131"/>
      <c r="I160" s="51"/>
      <c r="J160" s="35">
        <f t="shared" si="4"/>
        <v>0</v>
      </c>
      <c r="K160" s="56"/>
      <c r="L160" s="52"/>
      <c r="M160" s="52"/>
      <c r="N160" s="57">
        <f t="shared" si="5"/>
        <v>0</v>
      </c>
      <c r="O160" s="156"/>
      <c r="P160" s="312"/>
      <c r="Q160" s="39"/>
      <c r="R160" s="40"/>
      <c r="S160" s="41"/>
      <c r="T160" s="42"/>
      <c r="U160" s="43"/>
      <c r="V160" s="44"/>
    </row>
    <row r="161" spans="1:22" ht="17.25" hidden="1" x14ac:dyDescent="0.25">
      <c r="A161" s="115"/>
      <c r="B161" s="107"/>
      <c r="C161" s="172"/>
      <c r="D161" s="172"/>
      <c r="E161" s="173"/>
      <c r="F161" s="175"/>
      <c r="G161" s="63"/>
      <c r="H161" s="131"/>
      <c r="I161" s="51"/>
      <c r="J161" s="35">
        <f t="shared" si="4"/>
        <v>0</v>
      </c>
      <c r="K161" s="56"/>
      <c r="L161" s="52"/>
      <c r="M161" s="52"/>
      <c r="N161" s="57">
        <f t="shared" si="5"/>
        <v>0</v>
      </c>
      <c r="O161" s="156"/>
      <c r="P161" s="312"/>
      <c r="Q161" s="39"/>
      <c r="R161" s="40"/>
      <c r="S161" s="41"/>
      <c r="T161" s="42"/>
      <c r="U161" s="43"/>
      <c r="V161" s="44"/>
    </row>
    <row r="162" spans="1:22" ht="17.25" hidden="1" x14ac:dyDescent="0.25">
      <c r="A162" s="115"/>
      <c r="B162" s="107"/>
      <c r="C162" s="172"/>
      <c r="D162" s="172"/>
      <c r="E162" s="173"/>
      <c r="F162" s="175"/>
      <c r="G162" s="63"/>
      <c r="H162" s="131"/>
      <c r="I162" s="51"/>
      <c r="J162" s="35">
        <f t="shared" si="4"/>
        <v>0</v>
      </c>
      <c r="K162" s="56"/>
      <c r="L162" s="52"/>
      <c r="M162" s="52"/>
      <c r="N162" s="57">
        <f t="shared" si="5"/>
        <v>0</v>
      </c>
      <c r="O162" s="156"/>
      <c r="P162" s="312"/>
      <c r="Q162" s="39"/>
      <c r="R162" s="40"/>
      <c r="S162" s="41"/>
      <c r="T162" s="42"/>
      <c r="U162" s="43"/>
      <c r="V162" s="44"/>
    </row>
    <row r="163" spans="1:22" ht="17.25" hidden="1" x14ac:dyDescent="0.25">
      <c r="A163" s="115"/>
      <c r="B163" s="107"/>
      <c r="C163" s="172"/>
      <c r="D163" s="172"/>
      <c r="E163" s="173"/>
      <c r="F163" s="175"/>
      <c r="G163" s="63"/>
      <c r="H163" s="131"/>
      <c r="I163" s="51"/>
      <c r="J163" s="35">
        <f t="shared" si="4"/>
        <v>0</v>
      </c>
      <c r="K163" s="56"/>
      <c r="L163" s="52"/>
      <c r="M163" s="52"/>
      <c r="N163" s="57">
        <f t="shared" si="5"/>
        <v>0</v>
      </c>
      <c r="O163" s="156"/>
      <c r="P163" s="312"/>
      <c r="Q163" s="39"/>
      <c r="R163" s="40"/>
      <c r="S163" s="41"/>
      <c r="T163" s="42"/>
      <c r="U163" s="43"/>
      <c r="V163" s="44"/>
    </row>
    <row r="164" spans="1:22" ht="17.25" hidden="1" x14ac:dyDescent="0.25">
      <c r="A164" s="115"/>
      <c r="B164" s="107"/>
      <c r="C164" s="172"/>
      <c r="D164" s="172"/>
      <c r="E164" s="173"/>
      <c r="F164" s="175"/>
      <c r="G164" s="63"/>
      <c r="H164" s="131"/>
      <c r="I164" s="51"/>
      <c r="J164" s="35">
        <f t="shared" si="4"/>
        <v>0</v>
      </c>
      <c r="K164" s="56"/>
      <c r="L164" s="52"/>
      <c r="M164" s="52"/>
      <c r="N164" s="57">
        <f t="shared" si="5"/>
        <v>0</v>
      </c>
      <c r="O164" s="156"/>
      <c r="P164" s="312"/>
      <c r="Q164" s="39"/>
      <c r="R164" s="40"/>
      <c r="S164" s="41"/>
      <c r="T164" s="42"/>
      <c r="U164" s="43"/>
      <c r="V164" s="44"/>
    </row>
    <row r="165" spans="1:22" ht="17.25" hidden="1" x14ac:dyDescent="0.25">
      <c r="A165" s="115"/>
      <c r="B165" s="107"/>
      <c r="C165" s="172"/>
      <c r="D165" s="172"/>
      <c r="E165" s="173"/>
      <c r="F165" s="175"/>
      <c r="G165" s="63"/>
      <c r="H165" s="131"/>
      <c r="I165" s="51"/>
      <c r="J165" s="35">
        <f t="shared" si="4"/>
        <v>0</v>
      </c>
      <c r="K165" s="56"/>
      <c r="L165" s="52"/>
      <c r="M165" s="52"/>
      <c r="N165" s="57">
        <f t="shared" si="5"/>
        <v>0</v>
      </c>
      <c r="O165" s="156"/>
      <c r="P165" s="312"/>
      <c r="Q165" s="39"/>
      <c r="R165" s="40"/>
      <c r="S165" s="41"/>
      <c r="T165" s="42"/>
      <c r="U165" s="43"/>
      <c r="V165" s="44"/>
    </row>
    <row r="166" spans="1:22" ht="17.25" hidden="1" x14ac:dyDescent="0.25">
      <c r="A166" s="115"/>
      <c r="B166" s="107"/>
      <c r="C166" s="172"/>
      <c r="D166" s="172"/>
      <c r="E166" s="173"/>
      <c r="F166" s="175"/>
      <c r="G166" s="63"/>
      <c r="H166" s="131"/>
      <c r="I166" s="51"/>
      <c r="J166" s="35">
        <f t="shared" si="4"/>
        <v>0</v>
      </c>
      <c r="K166" s="56"/>
      <c r="L166" s="52"/>
      <c r="M166" s="52"/>
      <c r="N166" s="57">
        <f t="shared" si="5"/>
        <v>0</v>
      </c>
      <c r="O166" s="156"/>
      <c r="P166" s="312"/>
      <c r="Q166" s="39"/>
      <c r="R166" s="40"/>
      <c r="S166" s="41"/>
      <c r="T166" s="42"/>
      <c r="U166" s="43"/>
      <c r="V166" s="44"/>
    </row>
    <row r="167" spans="1:22" ht="17.25" hidden="1" x14ac:dyDescent="0.25">
      <c r="A167" s="115"/>
      <c r="B167" s="107"/>
      <c r="C167" s="172"/>
      <c r="D167" s="172"/>
      <c r="E167" s="173"/>
      <c r="F167" s="51"/>
      <c r="G167" s="63"/>
      <c r="H167" s="131"/>
      <c r="I167" s="51"/>
      <c r="J167" s="35">
        <f t="shared" si="4"/>
        <v>0</v>
      </c>
      <c r="K167" s="56"/>
      <c r="L167" s="52"/>
      <c r="M167" s="52"/>
      <c r="N167" s="57">
        <f t="shared" si="5"/>
        <v>0</v>
      </c>
      <c r="O167" s="156"/>
      <c r="P167" s="312"/>
      <c r="Q167" s="39"/>
      <c r="R167" s="40"/>
      <c r="S167" s="41"/>
      <c r="T167" s="42"/>
      <c r="U167" s="43"/>
      <c r="V167" s="44"/>
    </row>
    <row r="168" spans="1:22" ht="17.25" hidden="1" x14ac:dyDescent="0.25">
      <c r="A168" s="115"/>
      <c r="B168" s="107"/>
      <c r="C168" s="148"/>
      <c r="D168" s="148"/>
      <c r="E168" s="130"/>
      <c r="F168" s="51"/>
      <c r="G168" s="127"/>
      <c r="H168" s="131"/>
      <c r="I168" s="51"/>
      <c r="J168" s="35">
        <f t="shared" si="4"/>
        <v>0</v>
      </c>
      <c r="K168" s="56"/>
      <c r="L168" s="52"/>
      <c r="M168" s="52"/>
      <c r="N168" s="57">
        <f t="shared" si="5"/>
        <v>0</v>
      </c>
      <c r="O168" s="156"/>
      <c r="P168" s="312"/>
      <c r="Q168" s="39"/>
      <c r="R168" s="40"/>
      <c r="S168" s="41"/>
      <c r="T168" s="42"/>
      <c r="U168" s="43"/>
      <c r="V168" s="44"/>
    </row>
    <row r="169" spans="1:22" ht="17.25" hidden="1" x14ac:dyDescent="0.25">
      <c r="A169" s="115"/>
      <c r="B169" s="107"/>
      <c r="C169" s="148"/>
      <c r="D169" s="148"/>
      <c r="E169" s="130"/>
      <c r="F169" s="51"/>
      <c r="G169" s="127"/>
      <c r="H169" s="131"/>
      <c r="I169" s="51"/>
      <c r="J169" s="35">
        <f t="shared" si="4"/>
        <v>0</v>
      </c>
      <c r="K169" s="56"/>
      <c r="L169" s="52"/>
      <c r="M169" s="52"/>
      <c r="N169" s="57">
        <f t="shared" si="5"/>
        <v>0</v>
      </c>
      <c r="O169" s="156"/>
      <c r="P169" s="312"/>
      <c r="Q169" s="39"/>
      <c r="R169" s="40"/>
      <c r="S169" s="41"/>
      <c r="T169" s="42"/>
      <c r="U169" s="43"/>
      <c r="V169" s="44"/>
    </row>
    <row r="170" spans="1:22" ht="17.25" hidden="1" x14ac:dyDescent="0.25">
      <c r="A170" s="115"/>
      <c r="B170" s="107"/>
      <c r="C170" s="148"/>
      <c r="D170" s="148"/>
      <c r="E170" s="130"/>
      <c r="F170" s="51"/>
      <c r="G170" s="127"/>
      <c r="H170" s="131"/>
      <c r="I170" s="51"/>
      <c r="J170" s="35">
        <f t="shared" si="4"/>
        <v>0</v>
      </c>
      <c r="K170" s="56"/>
      <c r="L170" s="52"/>
      <c r="M170" s="52"/>
      <c r="N170" s="57">
        <f t="shared" si="5"/>
        <v>0</v>
      </c>
      <c r="O170" s="156"/>
      <c r="P170" s="312"/>
      <c r="Q170" s="39"/>
      <c r="R170" s="40"/>
      <c r="S170" s="41"/>
      <c r="T170" s="42"/>
      <c r="U170" s="43"/>
      <c r="V170" s="44"/>
    </row>
    <row r="171" spans="1:22" ht="17.25" hidden="1" x14ac:dyDescent="0.25">
      <c r="A171" s="115"/>
      <c r="B171" s="107"/>
      <c r="C171" s="148"/>
      <c r="D171" s="148"/>
      <c r="E171" s="130"/>
      <c r="F171" s="51"/>
      <c r="G171" s="127"/>
      <c r="H171" s="131"/>
      <c r="I171" s="51"/>
      <c r="J171" s="35">
        <f t="shared" si="4"/>
        <v>0</v>
      </c>
      <c r="K171" s="56"/>
      <c r="L171" s="52"/>
      <c r="M171" s="52"/>
      <c r="N171" s="57">
        <f t="shared" si="5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ht="17.25" hidden="1" x14ac:dyDescent="0.25">
      <c r="A172" s="115"/>
      <c r="B172" s="107"/>
      <c r="C172" s="148"/>
      <c r="D172" s="148"/>
      <c r="E172" s="130"/>
      <c r="F172" s="51"/>
      <c r="G172" s="127"/>
      <c r="H172" s="131"/>
      <c r="I172" s="51"/>
      <c r="J172" s="35">
        <f t="shared" si="4"/>
        <v>0</v>
      </c>
      <c r="K172" s="56"/>
      <c r="L172" s="52"/>
      <c r="M172" s="52"/>
      <c r="N172" s="57">
        <f t="shared" si="5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ht="17.25" hidden="1" x14ac:dyDescent="0.25">
      <c r="A173" s="115"/>
      <c r="B173" s="107"/>
      <c r="C173" s="148"/>
      <c r="D173" s="148"/>
      <c r="E173" s="130"/>
      <c r="F173" s="51"/>
      <c r="G173" s="127"/>
      <c r="H173" s="131"/>
      <c r="I173" s="51"/>
      <c r="J173" s="35">
        <f t="shared" si="4"/>
        <v>0</v>
      </c>
      <c r="K173" s="56"/>
      <c r="L173" s="52"/>
      <c r="M173" s="52"/>
      <c r="N173" s="57">
        <f t="shared" si="5"/>
        <v>0</v>
      </c>
      <c r="O173" s="156"/>
      <c r="P173" s="312"/>
      <c r="Q173" s="39"/>
      <c r="R173" s="40"/>
      <c r="S173" s="41"/>
      <c r="T173" s="42"/>
      <c r="U173" s="43"/>
      <c r="V173" s="44"/>
    </row>
    <row r="174" spans="1:22" ht="17.25" hidden="1" x14ac:dyDescent="0.25">
      <c r="A174" s="115"/>
      <c r="B174" s="107"/>
      <c r="C174" s="148"/>
      <c r="D174" s="148"/>
      <c r="E174" s="130"/>
      <c r="F174" s="51"/>
      <c r="G174" s="127"/>
      <c r="H174" s="131"/>
      <c r="I174" s="51"/>
      <c r="J174" s="35">
        <f t="shared" si="4"/>
        <v>0</v>
      </c>
      <c r="K174" s="56"/>
      <c r="L174" s="52"/>
      <c r="M174" s="52"/>
      <c r="N174" s="57">
        <f t="shared" si="5"/>
        <v>0</v>
      </c>
      <c r="O174" s="156"/>
      <c r="P174" s="312"/>
      <c r="Q174" s="39"/>
      <c r="R174" s="40"/>
      <c r="S174" s="41"/>
      <c r="T174" s="42"/>
      <c r="U174" s="43"/>
      <c r="V174" s="44"/>
    </row>
    <row r="175" spans="1:22" ht="17.25" hidden="1" x14ac:dyDescent="0.25">
      <c r="A175" s="115"/>
      <c r="B175" s="107"/>
      <c r="C175" s="148"/>
      <c r="D175" s="148"/>
      <c r="E175" s="130"/>
      <c r="F175" s="51"/>
      <c r="G175" s="127"/>
      <c r="H175" s="131"/>
      <c r="I175" s="51"/>
      <c r="J175" s="35">
        <f t="shared" si="4"/>
        <v>0</v>
      </c>
      <c r="K175" s="56"/>
      <c r="L175" s="52"/>
      <c r="M175" s="52"/>
      <c r="N175" s="57">
        <f t="shared" si="5"/>
        <v>0</v>
      </c>
      <c r="O175" s="156"/>
      <c r="P175" s="312"/>
      <c r="Q175" s="39"/>
      <c r="R175" s="40"/>
      <c r="S175" s="41"/>
      <c r="T175" s="42"/>
      <c r="U175" s="43"/>
      <c r="V175" s="44"/>
    </row>
    <row r="176" spans="1:22" hidden="1" x14ac:dyDescent="0.25">
      <c r="A176" s="107"/>
      <c r="B176" s="159"/>
      <c r="C176" s="148"/>
      <c r="D176" s="148"/>
      <c r="E176" s="130"/>
      <c r="F176" s="51"/>
      <c r="G176" s="49"/>
      <c r="H176" s="50"/>
      <c r="I176" s="51"/>
      <c r="J176" s="35">
        <f t="shared" si="4"/>
        <v>0</v>
      </c>
      <c r="K176" s="56"/>
      <c r="L176" s="52"/>
      <c r="M176" s="52"/>
      <c r="N176" s="57">
        <f t="shared" si="5"/>
        <v>0</v>
      </c>
      <c r="O176" s="156"/>
      <c r="P176" s="312"/>
      <c r="Q176" s="39"/>
      <c r="R176" s="40"/>
      <c r="S176" s="41"/>
      <c r="T176" s="42"/>
      <c r="U176" s="43"/>
      <c r="V176" s="44"/>
    </row>
    <row r="177" spans="1:22" ht="17.25" hidden="1" x14ac:dyDescent="0.25">
      <c r="A177" s="171"/>
      <c r="B177" s="107"/>
      <c r="C177" s="148"/>
      <c r="D177" s="148"/>
      <c r="E177" s="130"/>
      <c r="F177" s="51"/>
      <c r="G177" s="127"/>
      <c r="H177" s="131"/>
      <c r="I177" s="51"/>
      <c r="J177" s="35">
        <f t="shared" si="4"/>
        <v>0</v>
      </c>
      <c r="K177" s="56"/>
      <c r="L177" s="52"/>
      <c r="M177" s="52"/>
      <c r="N177" s="57">
        <f t="shared" si="5"/>
        <v>0</v>
      </c>
      <c r="O177" s="156"/>
      <c r="P177" s="312"/>
      <c r="Q177" s="39"/>
      <c r="R177" s="40"/>
      <c r="S177" s="41"/>
      <c r="T177" s="42"/>
      <c r="U177" s="43"/>
      <c r="V177" s="44"/>
    </row>
    <row r="178" spans="1:22" ht="17.25" hidden="1" x14ac:dyDescent="0.25">
      <c r="A178" s="171"/>
      <c r="B178" s="107"/>
      <c r="C178" s="148"/>
      <c r="D178" s="148"/>
      <c r="E178" s="130"/>
      <c r="F178" s="51"/>
      <c r="G178" s="127"/>
      <c r="H178" s="131"/>
      <c r="I178" s="51"/>
      <c r="J178" s="35">
        <f t="shared" si="4"/>
        <v>0</v>
      </c>
      <c r="K178" s="56"/>
      <c r="L178" s="52"/>
      <c r="M178" s="52"/>
      <c r="N178" s="57">
        <f t="shared" si="5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ht="17.25" hidden="1" x14ac:dyDescent="0.25">
      <c r="A179" s="171"/>
      <c r="B179" s="107"/>
      <c r="C179" s="148"/>
      <c r="D179" s="148"/>
      <c r="E179" s="130"/>
      <c r="F179" s="51"/>
      <c r="G179" s="127"/>
      <c r="H179" s="131"/>
      <c r="I179" s="51"/>
      <c r="J179" s="35">
        <f t="shared" si="4"/>
        <v>0</v>
      </c>
      <c r="K179" s="56"/>
      <c r="L179" s="52"/>
      <c r="M179" s="52"/>
      <c r="N179" s="57">
        <f t="shared" si="5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ht="17.25" hidden="1" x14ac:dyDescent="0.25">
      <c r="A180" s="171"/>
      <c r="B180" s="107"/>
      <c r="C180" s="148"/>
      <c r="D180" s="148"/>
      <c r="E180" s="130"/>
      <c r="F180" s="51"/>
      <c r="G180" s="127"/>
      <c r="H180" s="131"/>
      <c r="I180" s="51"/>
      <c r="J180" s="35">
        <f t="shared" si="4"/>
        <v>0</v>
      </c>
      <c r="K180" s="56"/>
      <c r="L180" s="52"/>
      <c r="M180" s="52"/>
      <c r="N180" s="57">
        <f t="shared" si="5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7.25" hidden="1" x14ac:dyDescent="0.25">
      <c r="A181" s="176"/>
      <c r="B181" s="107"/>
      <c r="C181" s="148"/>
      <c r="D181" s="148"/>
      <c r="E181" s="130"/>
      <c r="F181" s="51"/>
      <c r="G181" s="127"/>
      <c r="H181" s="131"/>
      <c r="I181" s="51"/>
      <c r="J181" s="35">
        <f t="shared" si="4"/>
        <v>0</v>
      </c>
      <c r="K181" s="56"/>
      <c r="L181" s="52"/>
      <c r="M181" s="52"/>
      <c r="N181" s="57">
        <f t="shared" si="5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ht="17.25" hidden="1" x14ac:dyDescent="0.25">
      <c r="A182" s="115"/>
      <c r="B182" s="107"/>
      <c r="C182" s="148"/>
      <c r="D182" s="148"/>
      <c r="E182" s="130"/>
      <c r="F182" s="51"/>
      <c r="G182" s="127"/>
      <c r="H182" s="131"/>
      <c r="I182" s="51"/>
      <c r="J182" s="35">
        <f t="shared" si="4"/>
        <v>0</v>
      </c>
      <c r="K182" s="56"/>
      <c r="L182" s="52"/>
      <c r="M182" s="52"/>
      <c r="N182" s="57">
        <f t="shared" si="5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ht="17.25" hidden="1" x14ac:dyDescent="0.25">
      <c r="A183" s="115"/>
      <c r="B183" s="107"/>
      <c r="C183" s="148"/>
      <c r="D183" s="148"/>
      <c r="E183" s="130"/>
      <c r="F183" s="51"/>
      <c r="G183" s="127"/>
      <c r="H183" s="131"/>
      <c r="I183" s="51"/>
      <c r="J183" s="35">
        <f t="shared" si="4"/>
        <v>0</v>
      </c>
      <c r="K183" s="56"/>
      <c r="L183" s="52"/>
      <c r="M183" s="52"/>
      <c r="N183" s="57">
        <f t="shared" si="5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ht="17.25" hidden="1" x14ac:dyDescent="0.25">
      <c r="A184" s="115"/>
      <c r="B184" s="107"/>
      <c r="C184" s="148"/>
      <c r="D184" s="148"/>
      <c r="E184" s="130"/>
      <c r="F184" s="51"/>
      <c r="G184" s="127"/>
      <c r="H184" s="131"/>
      <c r="I184" s="51"/>
      <c r="J184" s="35">
        <f t="shared" si="4"/>
        <v>0</v>
      </c>
      <c r="K184" s="56"/>
      <c r="L184" s="52"/>
      <c r="M184" s="52"/>
      <c r="N184" s="57">
        <f t="shared" si="5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7.25" hidden="1" x14ac:dyDescent="0.25">
      <c r="A185" s="115"/>
      <c r="B185" s="107"/>
      <c r="C185" s="148"/>
      <c r="D185" s="148"/>
      <c r="E185" s="130"/>
      <c r="F185" s="51"/>
      <c r="G185" s="127"/>
      <c r="H185" s="131"/>
      <c r="I185" s="51"/>
      <c r="J185" s="35">
        <f t="shared" si="4"/>
        <v>0</v>
      </c>
      <c r="K185" s="56"/>
      <c r="L185" s="52"/>
      <c r="M185" s="52"/>
      <c r="N185" s="57">
        <f t="shared" si="5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ht="17.25" hidden="1" x14ac:dyDescent="0.25">
      <c r="A186" s="115"/>
      <c r="B186" s="107"/>
      <c r="C186" s="148"/>
      <c r="D186" s="148"/>
      <c r="E186" s="130"/>
      <c r="F186" s="51"/>
      <c r="G186" s="127"/>
      <c r="H186" s="131"/>
      <c r="I186" s="51"/>
      <c r="J186" s="35">
        <f t="shared" si="4"/>
        <v>0</v>
      </c>
      <c r="K186" s="56"/>
      <c r="L186" s="52"/>
      <c r="M186" s="52"/>
      <c r="N186" s="57">
        <f t="shared" si="5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7.25" hidden="1" x14ac:dyDescent="0.25">
      <c r="A187" s="115"/>
      <c r="B187" s="107"/>
      <c r="C187" s="148"/>
      <c r="D187" s="148"/>
      <c r="E187" s="130"/>
      <c r="F187" s="51"/>
      <c r="G187" s="127"/>
      <c r="H187" s="131"/>
      <c r="I187" s="51"/>
      <c r="J187" s="35">
        <f t="shared" si="4"/>
        <v>0</v>
      </c>
      <c r="K187" s="56"/>
      <c r="L187" s="52"/>
      <c r="M187" s="52"/>
      <c r="N187" s="57">
        <f t="shared" si="5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7.25" hidden="1" x14ac:dyDescent="0.25">
      <c r="A188" s="115"/>
      <c r="B188" s="107"/>
      <c r="C188" s="148"/>
      <c r="D188" s="148"/>
      <c r="E188" s="130"/>
      <c r="F188" s="51"/>
      <c r="G188" s="127"/>
      <c r="H188" s="131"/>
      <c r="I188" s="51"/>
      <c r="J188" s="35">
        <f t="shared" si="4"/>
        <v>0</v>
      </c>
      <c r="K188" s="56"/>
      <c r="L188" s="52"/>
      <c r="M188" s="52"/>
      <c r="N188" s="57">
        <f t="shared" si="5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ht="17.25" hidden="1" x14ac:dyDescent="0.25">
      <c r="A189" s="115"/>
      <c r="B189" s="107"/>
      <c r="C189" s="148"/>
      <c r="D189" s="148"/>
      <c r="E189" s="130"/>
      <c r="F189" s="51"/>
      <c r="G189" s="127"/>
      <c r="H189" s="131"/>
      <c r="I189" s="51"/>
      <c r="J189" s="35">
        <f t="shared" si="4"/>
        <v>0</v>
      </c>
      <c r="K189" s="56"/>
      <c r="L189" s="52"/>
      <c r="M189" s="52"/>
      <c r="N189" s="57">
        <f t="shared" si="5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7.25" hidden="1" x14ac:dyDescent="0.25">
      <c r="A190" s="115"/>
      <c r="B190" s="107"/>
      <c r="C190" s="148"/>
      <c r="D190" s="148"/>
      <c r="E190" s="130"/>
      <c r="F190" s="51"/>
      <c r="G190" s="127"/>
      <c r="H190" s="131"/>
      <c r="I190" s="51"/>
      <c r="J190" s="35">
        <f t="shared" si="4"/>
        <v>0</v>
      </c>
      <c r="K190" s="56"/>
      <c r="L190" s="52"/>
      <c r="M190" s="52"/>
      <c r="N190" s="57">
        <f t="shared" si="5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ht="17.25" hidden="1" x14ac:dyDescent="0.25">
      <c r="A191" s="115"/>
      <c r="B191" s="107"/>
      <c r="C191" s="177"/>
      <c r="D191" s="177"/>
      <c r="E191" s="97"/>
      <c r="F191" s="51"/>
      <c r="G191" s="127"/>
      <c r="H191" s="131"/>
      <c r="I191" s="51"/>
      <c r="J191" s="35">
        <f t="shared" si="4"/>
        <v>0</v>
      </c>
      <c r="K191" s="56"/>
      <c r="L191" s="52"/>
      <c r="M191" s="52"/>
      <c r="N191" s="57">
        <f t="shared" si="5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7.25" hidden="1" x14ac:dyDescent="0.25">
      <c r="A192" s="115"/>
      <c r="B192" s="107"/>
      <c r="C192" s="148"/>
      <c r="D192" s="148"/>
      <c r="E192" s="130"/>
      <c r="F192" s="51"/>
      <c r="G192" s="127"/>
      <c r="H192" s="131"/>
      <c r="I192" s="51"/>
      <c r="J192" s="35">
        <f t="shared" si="4"/>
        <v>0</v>
      </c>
      <c r="K192" s="56"/>
      <c r="L192" s="52"/>
      <c r="M192" s="52"/>
      <c r="N192" s="57">
        <f t="shared" si="5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ht="17.25" hidden="1" x14ac:dyDescent="0.25">
      <c r="A193" s="115"/>
      <c r="B193" s="107"/>
      <c r="C193" s="169"/>
      <c r="D193" s="169"/>
      <c r="E193" s="114"/>
      <c r="F193" s="51"/>
      <c r="G193" s="127"/>
      <c r="H193" s="131"/>
      <c r="I193" s="51"/>
      <c r="J193" s="35">
        <f t="shared" si="4"/>
        <v>0</v>
      </c>
      <c r="K193" s="56"/>
      <c r="L193" s="52"/>
      <c r="M193" s="52"/>
      <c r="N193" s="57">
        <f t="shared" si="5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ht="17.25" hidden="1" x14ac:dyDescent="0.25">
      <c r="A194" s="115"/>
      <c r="B194" s="107"/>
      <c r="C194" s="170"/>
      <c r="D194" s="170"/>
      <c r="E194" s="109"/>
      <c r="F194" s="51"/>
      <c r="G194" s="127"/>
      <c r="H194" s="131"/>
      <c r="I194" s="51"/>
      <c r="J194" s="35">
        <f t="shared" si="4"/>
        <v>0</v>
      </c>
      <c r="K194" s="56"/>
      <c r="L194" s="52"/>
      <c r="M194" s="52"/>
      <c r="N194" s="57">
        <f t="shared" si="5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ht="17.25" hidden="1" x14ac:dyDescent="0.25">
      <c r="A195" s="115"/>
      <c r="B195" s="107"/>
      <c r="C195" s="170"/>
      <c r="D195" s="170"/>
      <c r="E195" s="109"/>
      <c r="F195" s="51"/>
      <c r="G195" s="127"/>
      <c r="H195" s="131"/>
      <c r="I195" s="51"/>
      <c r="J195" s="35">
        <f t="shared" si="4"/>
        <v>0</v>
      </c>
      <c r="K195" s="56"/>
      <c r="L195" s="52"/>
      <c r="M195" s="52"/>
      <c r="N195" s="57">
        <f t="shared" si="5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7.25" hidden="1" x14ac:dyDescent="0.25">
      <c r="A196" s="115"/>
      <c r="B196" s="107"/>
      <c r="C196" s="169"/>
      <c r="D196" s="169"/>
      <c r="E196" s="114"/>
      <c r="F196" s="51"/>
      <c r="G196" s="127"/>
      <c r="H196" s="131"/>
      <c r="I196" s="51"/>
      <c r="J196" s="35">
        <f t="shared" si="4"/>
        <v>0</v>
      </c>
      <c r="K196" s="56"/>
      <c r="L196" s="52"/>
      <c r="M196" s="52"/>
      <c r="N196" s="57">
        <f t="shared" si="5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7.25" hidden="1" x14ac:dyDescent="0.25">
      <c r="A197" s="115"/>
      <c r="B197" s="107"/>
      <c r="C197" s="154"/>
      <c r="D197" s="154"/>
      <c r="E197" s="155"/>
      <c r="F197" s="51"/>
      <c r="G197" s="127"/>
      <c r="H197" s="131"/>
      <c r="I197" s="51"/>
      <c r="J197" s="35">
        <f t="shared" si="4"/>
        <v>0</v>
      </c>
      <c r="K197" s="56"/>
      <c r="L197" s="52"/>
      <c r="M197" s="52"/>
      <c r="N197" s="57">
        <f t="shared" si="5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ht="17.25" hidden="1" x14ac:dyDescent="0.25">
      <c r="A198" s="115"/>
      <c r="B198" s="107"/>
      <c r="C198" s="96"/>
      <c r="D198" s="96"/>
      <c r="E198" s="97"/>
      <c r="F198" s="51"/>
      <c r="G198" s="127"/>
      <c r="H198" s="131"/>
      <c r="I198" s="51"/>
      <c r="J198" s="35">
        <f t="shared" si="4"/>
        <v>0</v>
      </c>
      <c r="K198" s="56"/>
      <c r="L198" s="52"/>
      <c r="M198" s="52"/>
      <c r="N198" s="57">
        <f t="shared" si="5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7.25" hidden="1" x14ac:dyDescent="0.25">
      <c r="A199" s="108"/>
      <c r="B199" s="107"/>
      <c r="C199" s="129"/>
      <c r="D199" s="129"/>
      <c r="E199" s="130"/>
      <c r="F199" s="51"/>
      <c r="G199" s="127"/>
      <c r="H199" s="131"/>
      <c r="I199" s="51"/>
      <c r="J199" s="35">
        <f t="shared" si="4"/>
        <v>0</v>
      </c>
      <c r="K199" s="56"/>
      <c r="L199" s="52"/>
      <c r="M199" s="52"/>
      <c r="N199" s="57">
        <f t="shared" si="5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7.25" hidden="1" x14ac:dyDescent="0.25">
      <c r="A200" s="115"/>
      <c r="B200" s="107"/>
      <c r="C200" s="129"/>
      <c r="D200" s="129"/>
      <c r="E200" s="130"/>
      <c r="F200" s="51"/>
      <c r="G200" s="127"/>
      <c r="H200" s="131"/>
      <c r="I200" s="51"/>
      <c r="J200" s="35">
        <f t="shared" si="4"/>
        <v>0</v>
      </c>
      <c r="K200" s="56"/>
      <c r="L200" s="52"/>
      <c r="M200" s="52"/>
      <c r="N200" s="57">
        <f t="shared" si="5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ht="17.25" hidden="1" x14ac:dyDescent="0.25">
      <c r="A201" s="115"/>
      <c r="B201" s="107"/>
      <c r="C201" s="129"/>
      <c r="D201" s="129"/>
      <c r="E201" s="130"/>
      <c r="F201" s="51"/>
      <c r="G201" s="127"/>
      <c r="H201" s="131"/>
      <c r="I201" s="51"/>
      <c r="J201" s="35">
        <f t="shared" si="4"/>
        <v>0</v>
      </c>
      <c r="K201" s="56"/>
      <c r="L201" s="52"/>
      <c r="M201" s="52"/>
      <c r="N201" s="57">
        <f t="shared" si="5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ht="17.25" hidden="1" x14ac:dyDescent="0.25">
      <c r="A202" s="178"/>
      <c r="B202" s="179"/>
      <c r="C202" s="129"/>
      <c r="D202" s="129"/>
      <c r="E202" s="130"/>
      <c r="F202" s="51"/>
      <c r="G202" s="127"/>
      <c r="H202" s="131"/>
      <c r="I202" s="51"/>
      <c r="J202" s="180">
        <f t="shared" si="4"/>
        <v>0</v>
      </c>
      <c r="K202" s="56"/>
      <c r="L202" s="52"/>
      <c r="M202" s="52"/>
      <c r="N202" s="57">
        <f t="shared" si="5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hidden="1" x14ac:dyDescent="0.25">
      <c r="A203" s="108"/>
      <c r="B203" s="179"/>
      <c r="C203" s="129"/>
      <c r="D203" s="129"/>
      <c r="E203" s="130"/>
      <c r="F203" s="51"/>
      <c r="G203" s="127"/>
      <c r="H203" s="50"/>
      <c r="I203" s="51"/>
      <c r="J203" s="180">
        <f t="shared" si="4"/>
        <v>0</v>
      </c>
      <c r="K203" s="56"/>
      <c r="L203" s="52"/>
      <c r="M203" s="52"/>
      <c r="N203" s="57">
        <f t="shared" si="5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7.25" hidden="1" x14ac:dyDescent="0.25">
      <c r="A204" s="108"/>
      <c r="B204" s="179"/>
      <c r="C204" s="129"/>
      <c r="D204" s="129"/>
      <c r="E204" s="130"/>
      <c r="F204" s="51"/>
      <c r="G204" s="127"/>
      <c r="H204" s="131"/>
      <c r="I204" s="51"/>
      <c r="J204" s="180">
        <f t="shared" si="4"/>
        <v>0</v>
      </c>
      <c r="K204" s="56"/>
      <c r="L204" s="52"/>
      <c r="M204" s="52"/>
      <c r="N204" s="57">
        <f t="shared" si="5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7.25" hidden="1" x14ac:dyDescent="0.25">
      <c r="A205" s="115"/>
      <c r="B205" s="179"/>
      <c r="C205" s="95"/>
      <c r="D205" s="95"/>
      <c r="E205" s="114"/>
      <c r="F205" s="51"/>
      <c r="G205" s="127"/>
      <c r="H205" s="131"/>
      <c r="I205" s="51"/>
      <c r="J205" s="180">
        <f t="shared" si="4"/>
        <v>0</v>
      </c>
      <c r="K205" s="56"/>
      <c r="L205" s="52"/>
      <c r="M205" s="52"/>
      <c r="N205" s="57">
        <f t="shared" si="5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7.25" hidden="1" x14ac:dyDescent="0.25">
      <c r="A206" s="115"/>
      <c r="B206" s="179"/>
      <c r="C206" s="95"/>
      <c r="D206" s="95"/>
      <c r="E206" s="114"/>
      <c r="F206" s="51"/>
      <c r="G206" s="127"/>
      <c r="H206" s="131"/>
      <c r="I206" s="51"/>
      <c r="J206" s="180">
        <f t="shared" si="4"/>
        <v>0</v>
      </c>
      <c r="K206" s="56"/>
      <c r="L206" s="52"/>
      <c r="M206" s="52"/>
      <c r="N206" s="57">
        <f t="shared" si="5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idden="1" x14ac:dyDescent="0.25">
      <c r="A207" s="108"/>
      <c r="B207" s="179"/>
      <c r="C207" s="146"/>
      <c r="D207" s="146"/>
      <c r="E207" s="147"/>
      <c r="F207" s="51"/>
      <c r="G207" s="127"/>
      <c r="H207" s="143"/>
      <c r="I207" s="51"/>
      <c r="J207" s="180">
        <f t="shared" si="4"/>
        <v>0</v>
      </c>
      <c r="K207" s="56"/>
      <c r="L207" s="52"/>
      <c r="M207" s="52"/>
      <c r="N207" s="57">
        <f t="shared" si="5"/>
        <v>0</v>
      </c>
      <c r="O207" s="299"/>
      <c r="P207" s="316"/>
      <c r="Q207" s="39"/>
      <c r="R207" s="40"/>
      <c r="S207" s="41"/>
      <c r="T207" s="42"/>
      <c r="U207" s="43"/>
      <c r="V207" s="44"/>
    </row>
    <row r="208" spans="1:22" hidden="1" x14ac:dyDescent="0.25">
      <c r="A208" s="108"/>
      <c r="B208" s="179"/>
      <c r="C208" s="181"/>
      <c r="D208" s="181"/>
      <c r="E208" s="158"/>
      <c r="F208" s="51"/>
      <c r="G208" s="127"/>
      <c r="H208" s="143"/>
      <c r="I208" s="51"/>
      <c r="J208" s="180">
        <f t="shared" si="4"/>
        <v>0</v>
      </c>
      <c r="K208" s="56"/>
      <c r="L208" s="182"/>
      <c r="M208" s="183"/>
      <c r="N208" s="57">
        <f t="shared" ref="N208:N217" si="6">K208*I208-M208</f>
        <v>0</v>
      </c>
      <c r="O208" s="299"/>
      <c r="P208" s="316"/>
      <c r="Q208" s="39"/>
      <c r="R208" s="40"/>
      <c r="S208" s="41"/>
      <c r="T208" s="42"/>
      <c r="U208" s="43"/>
      <c r="V208" s="44"/>
    </row>
    <row r="209" spans="1:22" hidden="1" x14ac:dyDescent="0.25">
      <c r="A209" s="108"/>
      <c r="B209" s="184"/>
      <c r="C209" s="116"/>
      <c r="D209" s="116"/>
      <c r="E209" s="117"/>
      <c r="F209" s="116"/>
      <c r="G209" s="116"/>
      <c r="H209" s="92"/>
      <c r="I209" s="48"/>
      <c r="J209" s="180">
        <f t="shared" si="4"/>
        <v>0</v>
      </c>
      <c r="K209" s="56"/>
      <c r="L209" s="182"/>
      <c r="M209" s="183"/>
      <c r="N209" s="57">
        <f t="shared" si="6"/>
        <v>0</v>
      </c>
      <c r="O209" s="299"/>
      <c r="P209" s="316"/>
      <c r="Q209" s="39"/>
      <c r="R209" s="40"/>
      <c r="S209" s="41"/>
      <c r="T209" s="42"/>
      <c r="U209" s="43"/>
      <c r="V209" s="44"/>
    </row>
    <row r="210" spans="1:22" hidden="1" x14ac:dyDescent="0.25">
      <c r="A210" s="108"/>
      <c r="B210" s="184"/>
      <c r="C210" s="116"/>
      <c r="D210" s="116"/>
      <c r="E210" s="117"/>
      <c r="F210" s="116"/>
      <c r="G210" s="116"/>
      <c r="H210" s="92"/>
      <c r="I210" s="48"/>
      <c r="J210" s="180">
        <f t="shared" si="4"/>
        <v>0</v>
      </c>
      <c r="K210" s="56"/>
      <c r="L210" s="182"/>
      <c r="M210" s="183"/>
      <c r="N210" s="57">
        <f t="shared" si="6"/>
        <v>0</v>
      </c>
      <c r="O210" s="299"/>
      <c r="P210" s="316"/>
      <c r="Q210" s="39"/>
      <c r="R210" s="40"/>
      <c r="S210" s="41"/>
      <c r="T210" s="42"/>
      <c r="U210" s="43"/>
      <c r="V210" s="44"/>
    </row>
    <row r="211" spans="1:22" hidden="1" x14ac:dyDescent="0.25">
      <c r="A211" s="108"/>
      <c r="B211" s="185"/>
      <c r="C211" s="116"/>
      <c r="D211" s="116"/>
      <c r="E211" s="117"/>
      <c r="F211" s="116"/>
      <c r="G211" s="116"/>
      <c r="H211" s="92"/>
      <c r="I211" s="48"/>
      <c r="J211" s="180">
        <f t="shared" si="4"/>
        <v>0</v>
      </c>
      <c r="K211" s="56"/>
      <c r="L211" s="182"/>
      <c r="M211" s="183"/>
      <c r="N211" s="57">
        <f t="shared" si="6"/>
        <v>0</v>
      </c>
      <c r="O211" s="156"/>
      <c r="P211" s="59"/>
      <c r="Q211" s="39"/>
      <c r="R211" s="40"/>
      <c r="S211" s="41"/>
      <c r="T211" s="42"/>
      <c r="U211" s="43"/>
      <c r="V211" s="44"/>
    </row>
    <row r="212" spans="1:22" hidden="1" x14ac:dyDescent="0.25">
      <c r="A212" s="108"/>
      <c r="B212" s="185"/>
      <c r="C212" s="116"/>
      <c r="D212" s="116"/>
      <c r="E212" s="117"/>
      <c r="F212" s="116"/>
      <c r="G212" s="116"/>
      <c r="H212" s="92"/>
      <c r="I212" s="48"/>
      <c r="J212" s="180">
        <f t="shared" si="4"/>
        <v>0</v>
      </c>
      <c r="K212" s="56"/>
      <c r="L212" s="182"/>
      <c r="M212" s="183"/>
      <c r="N212" s="57">
        <f t="shared" si="6"/>
        <v>0</v>
      </c>
      <c r="O212" s="156"/>
      <c r="P212" s="59"/>
      <c r="Q212" s="39"/>
      <c r="R212" s="40"/>
      <c r="S212" s="41"/>
      <c r="T212" s="42"/>
      <c r="U212" s="43"/>
      <c r="V212" s="44"/>
    </row>
    <row r="213" spans="1:22" hidden="1" x14ac:dyDescent="0.25">
      <c r="A213" s="108"/>
      <c r="B213" s="185"/>
      <c r="C213" s="116"/>
      <c r="D213" s="116"/>
      <c r="E213" s="117"/>
      <c r="F213" s="116"/>
      <c r="G213" s="116"/>
      <c r="H213" s="92"/>
      <c r="I213" s="48"/>
      <c r="J213" s="180">
        <f t="shared" si="4"/>
        <v>0</v>
      </c>
      <c r="K213" s="56"/>
      <c r="L213" s="182"/>
      <c r="M213" s="183"/>
      <c r="N213" s="57">
        <f t="shared" si="6"/>
        <v>0</v>
      </c>
      <c r="O213" s="156"/>
      <c r="P213" s="59"/>
      <c r="Q213" s="39"/>
      <c r="R213" s="40"/>
      <c r="S213" s="41"/>
      <c r="T213" s="42"/>
      <c r="U213" s="43"/>
      <c r="V213" s="44"/>
    </row>
    <row r="214" spans="1:22" ht="18.75" hidden="1" x14ac:dyDescent="0.3">
      <c r="A214" s="108"/>
      <c r="B214" s="107"/>
      <c r="C214" s="186"/>
      <c r="D214" s="187"/>
      <c r="E214" s="188"/>
      <c r="F214" s="34"/>
      <c r="G214" s="189"/>
      <c r="H214" s="190"/>
      <c r="I214" s="51"/>
      <c r="J214" s="180">
        <f t="shared" si="4"/>
        <v>0</v>
      </c>
      <c r="K214" s="56"/>
      <c r="L214" s="182"/>
      <c r="M214" s="191"/>
      <c r="N214" s="57">
        <f t="shared" si="6"/>
        <v>0</v>
      </c>
      <c r="O214" s="299"/>
      <c r="P214" s="316"/>
      <c r="Q214" s="39"/>
      <c r="R214" s="40"/>
      <c r="S214" s="41"/>
      <c r="T214" s="42"/>
      <c r="U214" s="43"/>
      <c r="V214" s="44"/>
    </row>
    <row r="215" spans="1:22" ht="18.75" hidden="1" x14ac:dyDescent="0.3">
      <c r="A215" s="108"/>
      <c r="B215" s="107"/>
      <c r="C215" s="186"/>
      <c r="D215" s="186"/>
      <c r="E215" s="192"/>
      <c r="F215" s="51"/>
      <c r="G215" s="127"/>
      <c r="H215" s="143"/>
      <c r="I215" s="51"/>
      <c r="J215" s="180">
        <f t="shared" si="4"/>
        <v>0</v>
      </c>
      <c r="K215" s="56"/>
      <c r="L215" s="182"/>
      <c r="M215" s="191"/>
      <c r="N215" s="57">
        <f t="shared" si="6"/>
        <v>0</v>
      </c>
      <c r="O215" s="299"/>
      <c r="P215" s="316"/>
      <c r="Q215" s="39"/>
      <c r="R215" s="40"/>
      <c r="S215" s="41"/>
      <c r="T215" s="42"/>
      <c r="U215" s="43"/>
      <c r="V215" s="44"/>
    </row>
    <row r="216" spans="1:22" ht="18.75" hidden="1" x14ac:dyDescent="0.3">
      <c r="A216" s="108"/>
      <c r="B216" s="107"/>
      <c r="C216" s="186"/>
      <c r="D216" s="186"/>
      <c r="E216" s="192"/>
      <c r="F216" s="51"/>
      <c r="G216" s="127"/>
      <c r="H216" s="143"/>
      <c r="I216" s="51"/>
      <c r="J216" s="180">
        <f t="shared" si="4"/>
        <v>0</v>
      </c>
      <c r="K216" s="56"/>
      <c r="L216" s="182"/>
      <c r="M216" s="191"/>
      <c r="N216" s="57">
        <f t="shared" si="6"/>
        <v>0</v>
      </c>
      <c r="O216" s="299"/>
      <c r="P216" s="316"/>
      <c r="Q216" s="39"/>
      <c r="R216" s="40"/>
      <c r="S216" s="41"/>
      <c r="T216" s="42"/>
      <c r="U216" s="43"/>
      <c r="V216" s="44"/>
    </row>
    <row r="217" spans="1:22" ht="18.75" hidden="1" x14ac:dyDescent="0.3">
      <c r="A217" s="108"/>
      <c r="B217" s="107"/>
      <c r="C217" s="193"/>
      <c r="D217" s="193"/>
      <c r="E217" s="194"/>
      <c r="F217" s="51"/>
      <c r="G217" s="127"/>
      <c r="H217" s="143"/>
      <c r="I217" s="51"/>
      <c r="J217" s="180">
        <f t="shared" si="4"/>
        <v>0</v>
      </c>
      <c r="K217" s="56"/>
      <c r="L217" s="182"/>
      <c r="M217" s="191"/>
      <c r="N217" s="57">
        <f t="shared" si="6"/>
        <v>0</v>
      </c>
      <c r="O217" s="299"/>
      <c r="P217" s="316"/>
      <c r="Q217" s="39"/>
      <c r="R217" s="40"/>
      <c r="S217" s="41"/>
      <c r="T217" s="42"/>
      <c r="U217" s="43"/>
      <c r="V217" s="44"/>
    </row>
    <row r="218" spans="1:22" hidden="1" x14ac:dyDescent="0.25">
      <c r="A218" s="195"/>
      <c r="B218" s="107"/>
      <c r="C218" s="107"/>
      <c r="D218" s="107"/>
      <c r="E218" s="196"/>
      <c r="F218" s="161"/>
      <c r="G218" s="127"/>
      <c r="H218" s="162"/>
      <c r="I218" s="161">
        <v>0</v>
      </c>
      <c r="J218" s="197">
        <f t="shared" ref="J218:J225" si="7">I218-F218</f>
        <v>0</v>
      </c>
      <c r="K218" s="198"/>
      <c r="L218" s="198"/>
      <c r="M218" s="198"/>
      <c r="N218" s="199">
        <f t="shared" ref="N218:N229" si="8">K218*I218</f>
        <v>0</v>
      </c>
      <c r="O218" s="303"/>
      <c r="P218" s="316"/>
      <c r="Q218" s="39"/>
      <c r="R218" s="200"/>
      <c r="S218" s="201"/>
      <c r="T218" s="202"/>
      <c r="U218" s="164"/>
      <c r="V218" s="168"/>
    </row>
    <row r="219" spans="1:22" hidden="1" x14ac:dyDescent="0.25">
      <c r="A219" s="195"/>
      <c r="B219" s="107"/>
      <c r="C219" s="107"/>
      <c r="D219" s="107"/>
      <c r="E219" s="196"/>
      <c r="F219" s="161"/>
      <c r="G219" s="127"/>
      <c r="H219" s="162"/>
      <c r="I219" s="161">
        <v>0</v>
      </c>
      <c r="J219" s="197">
        <f t="shared" si="7"/>
        <v>0</v>
      </c>
      <c r="K219" s="198"/>
      <c r="L219" s="198"/>
      <c r="M219" s="198"/>
      <c r="N219" s="199">
        <f t="shared" si="8"/>
        <v>0</v>
      </c>
      <c r="O219" s="303"/>
      <c r="P219" s="316"/>
      <c r="Q219" s="39"/>
      <c r="R219" s="200"/>
      <c r="S219" s="201"/>
      <c r="T219" s="202"/>
      <c r="U219" s="164"/>
      <c r="V219" s="168"/>
    </row>
    <row r="220" spans="1:22" hidden="1" x14ac:dyDescent="0.25">
      <c r="A220" s="195"/>
      <c r="B220" s="107"/>
      <c r="C220" s="107"/>
      <c r="D220" s="107"/>
      <c r="E220" s="196"/>
      <c r="F220" s="161"/>
      <c r="G220" s="127"/>
      <c r="H220" s="162"/>
      <c r="I220" s="161">
        <v>0</v>
      </c>
      <c r="J220" s="197">
        <f t="shared" si="7"/>
        <v>0</v>
      </c>
      <c r="K220" s="198"/>
      <c r="L220" s="198"/>
      <c r="M220" s="198"/>
      <c r="N220" s="199">
        <f t="shared" si="8"/>
        <v>0</v>
      </c>
      <c r="O220" s="303"/>
      <c r="P220" s="316"/>
      <c r="Q220" s="39"/>
      <c r="R220" s="200"/>
      <c r="S220" s="201"/>
      <c r="T220" s="202"/>
      <c r="U220" s="164"/>
      <c r="V220" s="168"/>
    </row>
    <row r="221" spans="1:22" hidden="1" x14ac:dyDescent="0.25">
      <c r="A221" s="195"/>
      <c r="B221" s="107"/>
      <c r="C221" s="107"/>
      <c r="D221" s="107"/>
      <c r="E221" s="196"/>
      <c r="F221" s="161"/>
      <c r="G221" s="127"/>
      <c r="H221" s="203"/>
      <c r="I221" s="161">
        <v>0</v>
      </c>
      <c r="J221" s="197">
        <f t="shared" si="7"/>
        <v>0</v>
      </c>
      <c r="K221" s="198"/>
      <c r="L221" s="198"/>
      <c r="M221" s="198"/>
      <c r="N221" s="199">
        <f t="shared" si="8"/>
        <v>0</v>
      </c>
      <c r="O221" s="303"/>
      <c r="P221" s="316"/>
      <c r="Q221" s="39"/>
      <c r="R221" s="200"/>
      <c r="S221" s="201"/>
      <c r="T221" s="202"/>
      <c r="U221" s="164"/>
      <c r="V221" s="168"/>
    </row>
    <row r="222" spans="1:22" x14ac:dyDescent="0.25">
      <c r="A222" s="204"/>
      <c r="B222" s="107"/>
      <c r="C222" s="107"/>
      <c r="D222" s="107"/>
      <c r="E222" s="196"/>
      <c r="F222" s="161"/>
      <c r="G222" s="127"/>
      <c r="H222" s="205"/>
      <c r="I222" s="161">
        <v>0</v>
      </c>
      <c r="J222" s="197">
        <f t="shared" si="7"/>
        <v>0</v>
      </c>
      <c r="K222" s="198"/>
      <c r="L222" s="198"/>
      <c r="M222" s="198"/>
      <c r="N222" s="199">
        <f t="shared" si="8"/>
        <v>0</v>
      </c>
      <c r="O222" s="303"/>
      <c r="P222" s="316"/>
      <c r="Q222" s="39"/>
      <c r="R222" s="200"/>
      <c r="S222" s="201"/>
      <c r="T222" s="202"/>
      <c r="U222" s="43"/>
      <c r="V222" s="44"/>
    </row>
    <row r="223" spans="1:22" x14ac:dyDescent="0.25">
      <c r="A223" s="206"/>
      <c r="B223" s="207"/>
      <c r="H223" s="212"/>
      <c r="I223" s="210">
        <v>0</v>
      </c>
      <c r="J223" s="210">
        <f t="shared" si="7"/>
        <v>0</v>
      </c>
      <c r="K223" s="213"/>
      <c r="L223" s="213"/>
      <c r="M223" s="213"/>
      <c r="N223" s="199">
        <f t="shared" si="8"/>
        <v>0</v>
      </c>
      <c r="O223" s="303"/>
      <c r="P223" s="316"/>
      <c r="Q223" s="163"/>
      <c r="R223" s="200"/>
      <c r="S223" s="201"/>
      <c r="T223" s="202"/>
      <c r="U223" s="43"/>
      <c r="V223" s="44"/>
    </row>
    <row r="224" spans="1:22" x14ac:dyDescent="0.25">
      <c r="A224" s="206"/>
      <c r="B224" s="207"/>
      <c r="I224" s="210">
        <v>0</v>
      </c>
      <c r="J224" s="210">
        <f t="shared" si="7"/>
        <v>0</v>
      </c>
      <c r="K224" s="213"/>
      <c r="L224" s="213"/>
      <c r="M224" s="213"/>
      <c r="N224" s="199">
        <f t="shared" si="8"/>
        <v>0</v>
      </c>
      <c r="O224" s="303"/>
      <c r="P224" s="316"/>
      <c r="Q224" s="163"/>
      <c r="R224" s="200"/>
      <c r="S224" s="201"/>
      <c r="T224" s="202"/>
      <c r="U224" s="43"/>
      <c r="V224" s="44"/>
    </row>
    <row r="225" spans="1:22" ht="16.5" thickBot="1" x14ac:dyDescent="0.3">
      <c r="A225" s="206"/>
      <c r="B225" s="207"/>
      <c r="I225" s="215">
        <v>0</v>
      </c>
      <c r="J225" s="210">
        <f t="shared" si="7"/>
        <v>0</v>
      </c>
      <c r="K225" s="213"/>
      <c r="L225" s="213"/>
      <c r="M225" s="213"/>
      <c r="N225" s="199">
        <f t="shared" si="8"/>
        <v>0</v>
      </c>
      <c r="O225" s="303"/>
      <c r="P225" s="316"/>
      <c r="Q225" s="163"/>
      <c r="R225" s="200"/>
      <c r="S225" s="201"/>
      <c r="T225" s="202"/>
      <c r="U225" s="43"/>
      <c r="V225" s="44"/>
    </row>
    <row r="226" spans="1:22" ht="19.5" thickTop="1" x14ac:dyDescent="0.3">
      <c r="A226" s="206"/>
      <c r="B226" s="207"/>
      <c r="F226" s="625" t="s">
        <v>19</v>
      </c>
      <c r="G226" s="625"/>
      <c r="H226" s="626"/>
      <c r="I226" s="216">
        <f>SUM(I4:I225)</f>
        <v>405885.8</v>
      </c>
      <c r="J226" s="217"/>
      <c r="K226" s="213"/>
      <c r="L226" s="218"/>
      <c r="M226" s="213"/>
      <c r="N226" s="199">
        <f t="shared" si="8"/>
        <v>0</v>
      </c>
      <c r="O226" s="303"/>
      <c r="P226" s="316"/>
      <c r="Q226" s="163"/>
      <c r="R226" s="200"/>
      <c r="S226" s="219"/>
      <c r="T226" s="166"/>
      <c r="U226" s="167"/>
      <c r="V226" s="44"/>
    </row>
    <row r="227" spans="1:22" ht="19.5" thickBot="1" x14ac:dyDescent="0.3">
      <c r="A227" s="220"/>
      <c r="B227" s="207"/>
      <c r="I227" s="221"/>
      <c r="J227" s="217"/>
      <c r="K227" s="213"/>
      <c r="L227" s="218"/>
      <c r="M227" s="213"/>
      <c r="N227" s="199">
        <f t="shared" si="8"/>
        <v>0</v>
      </c>
      <c r="O227" s="304"/>
      <c r="Q227" s="10"/>
      <c r="R227" s="222"/>
      <c r="S227" s="223"/>
      <c r="T227" s="224"/>
      <c r="V227" s="15"/>
    </row>
    <row r="228" spans="1:22" ht="16.5" thickTop="1" x14ac:dyDescent="0.25">
      <c r="A228" s="206"/>
      <c r="B228" s="207"/>
      <c r="J228" s="210"/>
      <c r="K228" s="213"/>
      <c r="L228" s="213"/>
      <c r="M228" s="213"/>
      <c r="N228" s="199">
        <f t="shared" si="8"/>
        <v>0</v>
      </c>
      <c r="O228" s="304"/>
      <c r="Q228" s="10"/>
      <c r="R228" s="222"/>
      <c r="S228" s="223"/>
      <c r="T228" s="224"/>
      <c r="V228" s="15"/>
    </row>
    <row r="229" spans="1:22" ht="16.5" thickBot="1" x14ac:dyDescent="0.3">
      <c r="A229" s="206"/>
      <c r="B229" s="207"/>
      <c r="J229" s="210"/>
      <c r="K229" s="226"/>
      <c r="N229" s="199">
        <f t="shared" si="8"/>
        <v>0</v>
      </c>
      <c r="O229" s="305"/>
      <c r="Q229" s="10"/>
      <c r="R229" s="222"/>
      <c r="S229" s="223"/>
      <c r="T229" s="227"/>
      <c r="V229" s="15"/>
    </row>
    <row r="230" spans="1:22" ht="17.25" thickTop="1" thickBot="1" x14ac:dyDescent="0.3">
      <c r="A230" s="206"/>
      <c r="H230" s="228"/>
      <c r="I230" s="229" t="s">
        <v>20</v>
      </c>
      <c r="J230" s="230"/>
      <c r="K230" s="230"/>
      <c r="L230" s="231">
        <f>SUM(L218:L229)</f>
        <v>0</v>
      </c>
      <c r="M230" s="232"/>
      <c r="N230" s="233">
        <f>SUM(N4:N229)</f>
        <v>16681823.600000001</v>
      </c>
      <c r="O230" s="306"/>
      <c r="Q230" s="234">
        <f>SUM(Q4:Q229)</f>
        <v>317532</v>
      </c>
      <c r="R230" s="9"/>
      <c r="S230" s="235">
        <f>SUM(S16:S229)</f>
        <v>0</v>
      </c>
      <c r="T230" s="236"/>
      <c r="U230" s="237"/>
      <c r="V230" s="238">
        <f>SUM(V218:V229)</f>
        <v>0</v>
      </c>
    </row>
    <row r="231" spans="1:22" x14ac:dyDescent="0.25">
      <c r="A231" s="206"/>
      <c r="H231" s="228"/>
      <c r="I231" s="239"/>
      <c r="J231" s="240"/>
      <c r="K231" s="241"/>
      <c r="L231" s="241"/>
      <c r="M231" s="241"/>
      <c r="N231" s="199"/>
      <c r="O231" s="306"/>
      <c r="R231" s="222"/>
      <c r="S231" s="243"/>
      <c r="U231" s="245"/>
      <c r="V231"/>
    </row>
    <row r="232" spans="1:22" ht="16.5" thickBot="1" x14ac:dyDescent="0.3">
      <c r="A232" s="206"/>
      <c r="H232" s="228"/>
      <c r="I232" s="239"/>
      <c r="J232" s="240"/>
      <c r="K232" s="241"/>
      <c r="L232" s="241"/>
      <c r="M232" s="241"/>
      <c r="N232" s="199"/>
      <c r="O232" s="306"/>
      <c r="R232" s="222"/>
      <c r="S232" s="243"/>
      <c r="U232" s="245"/>
      <c r="V232"/>
    </row>
    <row r="233" spans="1:22" ht="19.5" thickTop="1" x14ac:dyDescent="0.25">
      <c r="A233" s="206"/>
      <c r="I233" s="246" t="s">
        <v>21</v>
      </c>
      <c r="J233" s="247"/>
      <c r="K233" s="247"/>
      <c r="L233" s="248"/>
      <c r="M233" s="248"/>
      <c r="N233" s="249">
        <f>V230+S230+Q230+N230+L230</f>
        <v>16999355.600000001</v>
      </c>
      <c r="O233" s="307"/>
      <c r="R233" s="222"/>
      <c r="S233" s="243"/>
      <c r="U233" s="245"/>
      <c r="V233"/>
    </row>
    <row r="234" spans="1:22" ht="19.5" thickBot="1" x14ac:dyDescent="0.3">
      <c r="A234" s="250"/>
      <c r="I234" s="251"/>
      <c r="J234" s="252"/>
      <c r="K234" s="252"/>
      <c r="L234" s="253"/>
      <c r="M234" s="253"/>
      <c r="N234" s="254"/>
      <c r="O234" s="308"/>
      <c r="R234" s="222"/>
      <c r="S234" s="243"/>
      <c r="U234" s="245"/>
      <c r="V234"/>
    </row>
    <row r="235" spans="1:22" ht="16.5" thickTop="1" x14ac:dyDescent="0.25">
      <c r="A235" s="250"/>
      <c r="I235" s="239"/>
      <c r="J235" s="240"/>
      <c r="K235" s="241"/>
      <c r="L235" s="241"/>
      <c r="M235" s="241"/>
      <c r="N235" s="199"/>
      <c r="O235" s="306"/>
      <c r="R235" s="222"/>
      <c r="S235" s="243"/>
      <c r="U235" s="245"/>
      <c r="V235"/>
    </row>
    <row r="236" spans="1:22" x14ac:dyDescent="0.25">
      <c r="A236" s="206"/>
      <c r="I236" s="239"/>
      <c r="J236" s="240"/>
      <c r="K236" s="241"/>
      <c r="L236" s="241"/>
      <c r="M236" s="241"/>
      <c r="N236" s="199"/>
      <c r="O236" s="306"/>
      <c r="R236" s="222"/>
      <c r="S236" s="243"/>
      <c r="U236" s="245"/>
      <c r="V236"/>
    </row>
    <row r="237" spans="1:22" x14ac:dyDescent="0.25">
      <c r="A237" s="206"/>
      <c r="I237" s="239"/>
      <c r="J237" s="255"/>
      <c r="K237" s="241"/>
      <c r="L237" s="241"/>
      <c r="M237" s="241"/>
      <c r="N237" s="199"/>
      <c r="O237" s="309"/>
      <c r="R237" s="222"/>
      <c r="S237" s="243"/>
      <c r="U237" s="245"/>
      <c r="V237"/>
    </row>
    <row r="238" spans="1:22" x14ac:dyDescent="0.25">
      <c r="A238" s="250"/>
      <c r="N238" s="199"/>
      <c r="O238" s="310"/>
      <c r="R238" s="222"/>
      <c r="S238" s="243"/>
      <c r="U238" s="245"/>
      <c r="V238"/>
    </row>
    <row r="239" spans="1:22" x14ac:dyDescent="0.25">
      <c r="A239" s="250"/>
      <c r="O239" s="310"/>
      <c r="S239" s="243"/>
      <c r="U239" s="245"/>
      <c r="V239"/>
    </row>
    <row r="240" spans="1:22" x14ac:dyDescent="0.25">
      <c r="A240" s="206"/>
      <c r="B240" s="207"/>
      <c r="N240" s="199"/>
      <c r="O240" s="306"/>
      <c r="S240" s="243"/>
      <c r="U240" s="245"/>
      <c r="V240"/>
    </row>
    <row r="241" spans="1:22" x14ac:dyDescent="0.25">
      <c r="A241" s="250"/>
      <c r="B241" s="207"/>
      <c r="N241" s="199"/>
      <c r="O241" s="306"/>
      <c r="S241" s="243"/>
      <c r="U241" s="245"/>
      <c r="V241"/>
    </row>
    <row r="242" spans="1:22" x14ac:dyDescent="0.25">
      <c r="A242" s="206"/>
      <c r="B242" s="207"/>
      <c r="I242" s="239"/>
      <c r="J242" s="240"/>
      <c r="K242" s="241"/>
      <c r="L242" s="241"/>
      <c r="M242" s="241"/>
      <c r="N242" s="199"/>
      <c r="O242" s="306"/>
      <c r="S242" s="243"/>
      <c r="U242" s="245"/>
      <c r="V242"/>
    </row>
    <row r="243" spans="1:22" x14ac:dyDescent="0.25">
      <c r="A243" s="250"/>
      <c r="B243" s="207"/>
      <c r="I243" s="239"/>
      <c r="J243" s="240"/>
      <c r="K243" s="241"/>
      <c r="L243" s="241"/>
      <c r="M243" s="241"/>
      <c r="N243" s="199"/>
      <c r="O243" s="306"/>
      <c r="S243" s="243"/>
      <c r="U243" s="245"/>
      <c r="V243"/>
    </row>
    <row r="244" spans="1:22" x14ac:dyDescent="0.25">
      <c r="A244" s="206"/>
      <c r="B244" s="207"/>
      <c r="I244" s="258"/>
      <c r="J244" s="237"/>
      <c r="K244" s="237"/>
      <c r="N244" s="199"/>
      <c r="O244" s="306"/>
      <c r="S244" s="243"/>
      <c r="U244" s="245"/>
      <c r="V244"/>
    </row>
    <row r="245" spans="1:22" x14ac:dyDescent="0.25">
      <c r="A245" s="250"/>
      <c r="S245" s="243"/>
      <c r="U245" s="245"/>
      <c r="V245"/>
    </row>
    <row r="246" spans="1:22" x14ac:dyDescent="0.25">
      <c r="A246" s="206"/>
      <c r="S246" s="243"/>
      <c r="U246" s="245"/>
      <c r="V246"/>
    </row>
    <row r="247" spans="1:22" x14ac:dyDescent="0.25">
      <c r="A247" s="206"/>
      <c r="B247" s="259"/>
      <c r="C247" s="259"/>
      <c r="D247" s="259"/>
      <c r="E247" s="260"/>
      <c r="F247" s="261"/>
      <c r="G247"/>
      <c r="H247" s="262"/>
      <c r="I247" s="263"/>
      <c r="J247"/>
      <c r="K247"/>
      <c r="L247"/>
      <c r="M247"/>
      <c r="P247" s="318"/>
      <c r="Q247" s="243"/>
      <c r="S247" s="243"/>
      <c r="U247" s="245"/>
      <c r="V247"/>
    </row>
    <row r="248" spans="1:22" x14ac:dyDescent="0.25">
      <c r="A248" s="250"/>
      <c r="B248" s="259"/>
      <c r="C248" s="259"/>
      <c r="D248" s="259"/>
      <c r="E248" s="260"/>
      <c r="F248" s="261"/>
      <c r="G248"/>
      <c r="H248" s="262"/>
      <c r="I248" s="263"/>
      <c r="J248"/>
      <c r="K248"/>
      <c r="L248"/>
      <c r="M248"/>
      <c r="P248" s="318"/>
      <c r="Q248" s="243"/>
      <c r="S248" s="243"/>
      <c r="U248" s="245"/>
      <c r="V248"/>
    </row>
    <row r="249" spans="1:22" x14ac:dyDescent="0.25">
      <c r="A249" s="250"/>
      <c r="B249" s="259"/>
      <c r="C249" s="259"/>
      <c r="D249" s="259"/>
      <c r="E249" s="260"/>
      <c r="F249" s="261"/>
      <c r="G249"/>
      <c r="H249" s="262"/>
      <c r="I249" s="263"/>
      <c r="J249"/>
      <c r="K249"/>
      <c r="L249"/>
      <c r="M249"/>
      <c r="P249" s="318"/>
      <c r="Q249" s="243"/>
      <c r="S249" s="243"/>
      <c r="U249" s="245"/>
      <c r="V249"/>
    </row>
    <row r="250" spans="1:22" x14ac:dyDescent="0.25">
      <c r="A250" s="250"/>
      <c r="B250" s="259"/>
      <c r="C250" s="259"/>
      <c r="D250" s="259"/>
      <c r="E250" s="260"/>
      <c r="F250" s="261"/>
      <c r="G250"/>
      <c r="H250" s="262"/>
      <c r="I250" s="263"/>
      <c r="J250"/>
      <c r="K250"/>
      <c r="L250"/>
      <c r="M250"/>
      <c r="P250" s="318"/>
      <c r="Q250" s="243"/>
      <c r="S250" s="243"/>
      <c r="U250" s="245"/>
      <c r="V250"/>
    </row>
    <row r="251" spans="1:22" x14ac:dyDescent="0.25">
      <c r="A251" s="264"/>
      <c r="B251" s="259"/>
      <c r="C251" s="259"/>
      <c r="D251" s="259"/>
      <c r="E251" s="260"/>
      <c r="F251" s="261"/>
      <c r="G251"/>
      <c r="H251" s="262"/>
      <c r="I251" s="263"/>
      <c r="J251"/>
      <c r="K251"/>
      <c r="L251"/>
      <c r="M251"/>
      <c r="P251" s="318"/>
      <c r="Q251" s="243"/>
      <c r="S251" s="243"/>
      <c r="U251" s="245"/>
      <c r="V251"/>
    </row>
    <row r="252" spans="1:22" x14ac:dyDescent="0.25">
      <c r="A252" s="220"/>
      <c r="B252" s="259"/>
      <c r="C252" s="259"/>
      <c r="D252" s="259"/>
      <c r="E252" s="260"/>
      <c r="F252" s="261"/>
      <c r="G252"/>
      <c r="H252" s="262"/>
      <c r="I252" s="263"/>
      <c r="J252"/>
      <c r="K252"/>
      <c r="L252"/>
      <c r="M252"/>
      <c r="P252" s="318"/>
      <c r="Q252" s="243"/>
      <c r="S252" s="243"/>
      <c r="U252" s="245"/>
      <c r="V252"/>
    </row>
    <row r="253" spans="1:22" x14ac:dyDescent="0.25">
      <c r="A253" s="206"/>
      <c r="B253" s="259"/>
      <c r="C253" s="259"/>
      <c r="D253" s="259"/>
      <c r="E253" s="260"/>
      <c r="F253" s="261"/>
      <c r="G253"/>
      <c r="H253" s="262"/>
      <c r="I253" s="263"/>
      <c r="J253"/>
      <c r="K253"/>
      <c r="L253"/>
      <c r="M253"/>
      <c r="P253" s="318"/>
      <c r="Q253" s="243"/>
      <c r="S253" s="243"/>
      <c r="U253" s="245"/>
      <c r="V253"/>
    </row>
    <row r="254" spans="1:22" x14ac:dyDescent="0.25">
      <c r="A254" s="206"/>
      <c r="B254" s="259"/>
      <c r="C254" s="259"/>
      <c r="D254" s="259"/>
      <c r="E254" s="260"/>
      <c r="F254" s="261"/>
      <c r="G254"/>
      <c r="H254" s="262"/>
      <c r="I254" s="263"/>
      <c r="J254"/>
      <c r="K254"/>
      <c r="L254"/>
      <c r="M254"/>
      <c r="P254" s="318"/>
      <c r="Q254" s="243"/>
      <c r="S254" s="243"/>
      <c r="U254" s="245"/>
      <c r="V254"/>
    </row>
    <row r="255" spans="1:22" x14ac:dyDescent="0.25">
      <c r="A255" s="206"/>
      <c r="B255" s="259"/>
      <c r="C255" s="259"/>
      <c r="D255" s="259"/>
      <c r="E255" s="260"/>
      <c r="F255" s="261"/>
      <c r="G255"/>
      <c r="H255" s="262"/>
      <c r="I255" s="263"/>
      <c r="J255"/>
      <c r="K255"/>
      <c r="L255"/>
      <c r="M255"/>
      <c r="P255" s="318"/>
      <c r="Q255" s="243"/>
      <c r="S255" s="243"/>
      <c r="U255" s="245"/>
      <c r="V255"/>
    </row>
    <row r="256" spans="1:22" x14ac:dyDescent="0.25">
      <c r="A256" s="206"/>
      <c r="B256" s="259"/>
      <c r="C256" s="259"/>
      <c r="D256" s="259"/>
      <c r="E256" s="260"/>
      <c r="F256" s="261"/>
      <c r="G256"/>
      <c r="H256" s="262"/>
      <c r="I256" s="263"/>
      <c r="J256"/>
      <c r="K256"/>
      <c r="L256"/>
      <c r="M256"/>
      <c r="P256" s="318"/>
      <c r="Q256" s="243"/>
      <c r="S256" s="243"/>
      <c r="U256" s="245"/>
      <c r="V256"/>
    </row>
    <row r="257" spans="1:22" x14ac:dyDescent="0.25">
      <c r="A257" s="206"/>
      <c r="B257" s="259"/>
      <c r="C257" s="259"/>
      <c r="D257" s="259"/>
      <c r="E257" s="260"/>
      <c r="F257" s="261"/>
      <c r="G257"/>
      <c r="H257" s="262"/>
      <c r="I257" s="263"/>
      <c r="J257"/>
      <c r="K257"/>
      <c r="L257"/>
      <c r="M257"/>
      <c r="P257" s="318"/>
      <c r="Q257" s="243"/>
      <c r="S257" s="243"/>
      <c r="U257" s="245"/>
      <c r="V257"/>
    </row>
    <row r="258" spans="1:22" x14ac:dyDescent="0.25">
      <c r="A258" s="206"/>
      <c r="B258" s="259"/>
      <c r="C258" s="259"/>
      <c r="D258" s="259"/>
      <c r="E258" s="260"/>
      <c r="F258" s="261"/>
      <c r="G258"/>
      <c r="H258" s="262"/>
      <c r="I258" s="263"/>
      <c r="J258"/>
      <c r="K258"/>
      <c r="L258"/>
      <c r="M258"/>
      <c r="P258" s="318"/>
      <c r="Q258" s="243"/>
      <c r="S258" s="243"/>
      <c r="U258" s="245"/>
      <c r="V258"/>
    </row>
    <row r="259" spans="1:22" x14ac:dyDescent="0.25">
      <c r="A259" s="206"/>
      <c r="B259" s="259"/>
      <c r="C259" s="259"/>
      <c r="D259" s="259"/>
      <c r="E259" s="260"/>
      <c r="F259" s="261"/>
      <c r="G259"/>
      <c r="H259" s="262"/>
      <c r="I259" s="263"/>
      <c r="J259"/>
      <c r="K259"/>
      <c r="L259"/>
      <c r="M259"/>
      <c r="P259" s="318"/>
      <c r="Q259" s="243"/>
      <c r="S259" s="243"/>
      <c r="U259" s="245"/>
      <c r="V259"/>
    </row>
  </sheetData>
  <mergeCells count="4">
    <mergeCell ref="A1:J2"/>
    <mergeCell ref="W1:X1"/>
    <mergeCell ref="F226:H226"/>
    <mergeCell ref="L13:M1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9FB63-B6E7-4639-8F3F-0534976F84A6}">
  <sheetPr>
    <tabColor rgb="FF00FFCC"/>
  </sheetPr>
  <dimension ref="A1:X274"/>
  <sheetViews>
    <sheetView tabSelected="1" workbookViewId="0">
      <pane xSplit="7" ySplit="3" topLeftCell="H19" activePane="bottomRight" state="frozen"/>
      <selection pane="topRight" activeCell="H1" sqref="H1"/>
      <selection pane="bottomLeft" activeCell="A4" sqref="A4"/>
      <selection pane="bottomRight" activeCell="C27" sqref="C27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customWidth="1"/>
    <col min="4" max="4" width="11" style="208" customWidth="1"/>
    <col min="5" max="5" width="22.140625" style="209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42578125" style="256"/>
    <col min="11" max="11" width="12.42578125" style="9" bestFit="1" customWidth="1"/>
    <col min="12" max="13" width="8.1406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638" t="s">
        <v>342</v>
      </c>
      <c r="B1" s="638"/>
      <c r="C1" s="638"/>
      <c r="D1" s="638"/>
      <c r="E1" s="638"/>
      <c r="F1" s="638"/>
      <c r="G1" s="638"/>
      <c r="H1" s="638"/>
      <c r="I1" s="638"/>
      <c r="J1" s="638"/>
      <c r="K1" s="1"/>
      <c r="L1" s="1"/>
      <c r="M1" s="1"/>
      <c r="N1" s="1"/>
      <c r="O1" s="2">
        <v>1</v>
      </c>
      <c r="S1" s="5"/>
      <c r="T1" s="6"/>
      <c r="U1" s="7" t="s">
        <v>2</v>
      </c>
      <c r="V1" s="8" t="s">
        <v>3</v>
      </c>
      <c r="W1" s="636" t="s">
        <v>99</v>
      </c>
      <c r="X1" s="637"/>
    </row>
    <row r="2" spans="1:24" thickBot="1" x14ac:dyDescent="0.3">
      <c r="A2" s="638"/>
      <c r="B2" s="638"/>
      <c r="C2" s="638"/>
      <c r="D2" s="638"/>
      <c r="E2" s="638"/>
      <c r="F2" s="638"/>
      <c r="G2" s="638"/>
      <c r="H2" s="638"/>
      <c r="I2" s="638"/>
      <c r="J2" s="638"/>
      <c r="Q2" s="10"/>
      <c r="R2" s="11"/>
      <c r="S2" s="12"/>
      <c r="T2" s="13"/>
      <c r="U2" s="14"/>
      <c r="V2" s="15"/>
      <c r="W2" s="386"/>
      <c r="X2" s="387"/>
    </row>
    <row r="3" spans="1:24" ht="50.25" thickTop="1" thickBot="1" x14ac:dyDescent="0.4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 t="s">
        <v>23</v>
      </c>
      <c r="L3" s="26" t="s">
        <v>14</v>
      </c>
      <c r="M3" s="26"/>
      <c r="N3" s="508" t="s">
        <v>15</v>
      </c>
      <c r="O3" s="507" t="s">
        <v>16</v>
      </c>
      <c r="P3" s="506" t="s">
        <v>297</v>
      </c>
      <c r="Q3" s="593" t="s">
        <v>0</v>
      </c>
      <c r="R3" s="500" t="s">
        <v>296</v>
      </c>
      <c r="S3" s="30" t="s">
        <v>15</v>
      </c>
      <c r="T3" s="31" t="s">
        <v>17</v>
      </c>
      <c r="U3" s="14"/>
      <c r="V3" s="15"/>
      <c r="W3" s="388" t="s">
        <v>106</v>
      </c>
      <c r="X3" s="389" t="s">
        <v>15</v>
      </c>
    </row>
    <row r="4" spans="1:24" ht="18" thickTop="1" x14ac:dyDescent="0.3">
      <c r="A4" s="266" t="s">
        <v>299</v>
      </c>
      <c r="B4" s="267" t="s">
        <v>30</v>
      </c>
      <c r="C4" s="268" t="s">
        <v>387</v>
      </c>
      <c r="D4" s="561">
        <v>58</v>
      </c>
      <c r="E4" s="562">
        <f>D4*F4</f>
        <v>1234240</v>
      </c>
      <c r="F4" s="270">
        <v>21280</v>
      </c>
      <c r="G4" s="271">
        <v>44319</v>
      </c>
      <c r="H4" s="577">
        <v>9442</v>
      </c>
      <c r="I4" s="34">
        <v>21940</v>
      </c>
      <c r="J4" s="35">
        <f t="shared" ref="J4:J132" si="0">I4-F4</f>
        <v>660</v>
      </c>
      <c r="K4" s="322">
        <v>42</v>
      </c>
      <c r="L4" s="37"/>
      <c r="M4" s="37"/>
      <c r="N4" s="38">
        <f t="shared" ref="N4:N136" si="1">K4*I4</f>
        <v>921480</v>
      </c>
      <c r="O4" s="513" t="s">
        <v>35</v>
      </c>
      <c r="P4" s="484">
        <v>44344</v>
      </c>
      <c r="Q4" s="588">
        <v>20112</v>
      </c>
      <c r="R4" s="589">
        <v>44323</v>
      </c>
      <c r="S4" s="486"/>
      <c r="T4" s="42"/>
      <c r="U4" s="43"/>
      <c r="V4" s="44"/>
      <c r="W4" s="379"/>
      <c r="X4" s="380"/>
    </row>
    <row r="5" spans="1:24" ht="17.25" x14ac:dyDescent="0.3">
      <c r="A5" s="272" t="s">
        <v>343</v>
      </c>
      <c r="B5" s="273" t="s">
        <v>28</v>
      </c>
      <c r="C5" s="274" t="s">
        <v>387</v>
      </c>
      <c r="D5" s="93">
        <v>0</v>
      </c>
      <c r="E5" s="563">
        <f>D5*F5</f>
        <v>0</v>
      </c>
      <c r="F5" s="275">
        <v>0</v>
      </c>
      <c r="G5" s="276">
        <v>44319</v>
      </c>
      <c r="H5" s="50">
        <v>2833</v>
      </c>
      <c r="I5" s="51">
        <v>5085</v>
      </c>
      <c r="J5" s="35">
        <f t="shared" si="0"/>
        <v>5085</v>
      </c>
      <c r="K5" s="322">
        <v>42</v>
      </c>
      <c r="L5" s="52"/>
      <c r="M5" s="52"/>
      <c r="N5" s="38">
        <f t="shared" si="1"/>
        <v>213570</v>
      </c>
      <c r="O5" s="513" t="s">
        <v>206</v>
      </c>
      <c r="P5" s="484">
        <v>44342</v>
      </c>
      <c r="Q5" s="553">
        <v>5028</v>
      </c>
      <c r="R5" s="494">
        <v>44323</v>
      </c>
      <c r="S5" s="486"/>
      <c r="T5" s="42"/>
      <c r="U5" s="43"/>
      <c r="V5" s="44"/>
      <c r="W5" s="379"/>
      <c r="X5" s="380"/>
    </row>
    <row r="6" spans="1:24" ht="17.25" x14ac:dyDescent="0.3">
      <c r="A6" s="272" t="s">
        <v>150</v>
      </c>
      <c r="B6" s="273" t="s">
        <v>30</v>
      </c>
      <c r="C6" s="274" t="s">
        <v>388</v>
      </c>
      <c r="D6" s="93">
        <v>58</v>
      </c>
      <c r="E6" s="563">
        <f t="shared" ref="E6:E46" si="2">D6*F6</f>
        <v>1302680</v>
      </c>
      <c r="F6" s="275">
        <v>22460</v>
      </c>
      <c r="G6" s="276">
        <v>44321</v>
      </c>
      <c r="H6" s="50"/>
      <c r="I6" s="51">
        <v>22770</v>
      </c>
      <c r="J6" s="35">
        <f t="shared" si="0"/>
        <v>310</v>
      </c>
      <c r="K6" s="322">
        <v>42.5</v>
      </c>
      <c r="L6" s="52"/>
      <c r="M6" s="52"/>
      <c r="N6" s="38">
        <f t="shared" si="1"/>
        <v>967725</v>
      </c>
      <c r="O6" s="513"/>
      <c r="P6" s="484"/>
      <c r="Q6" s="553">
        <v>20112</v>
      </c>
      <c r="R6" s="494">
        <v>44323</v>
      </c>
      <c r="S6" s="486"/>
      <c r="T6" s="42"/>
      <c r="U6" s="43"/>
      <c r="V6" s="44"/>
      <c r="W6" s="43"/>
      <c r="X6" s="362"/>
    </row>
    <row r="7" spans="1:24" ht="17.25" x14ac:dyDescent="0.3">
      <c r="A7" s="272" t="s">
        <v>48</v>
      </c>
      <c r="B7" s="273" t="s">
        <v>344</v>
      </c>
      <c r="C7" s="274" t="s">
        <v>388</v>
      </c>
      <c r="D7" s="93">
        <v>0</v>
      </c>
      <c r="E7" s="563">
        <f t="shared" si="2"/>
        <v>0</v>
      </c>
      <c r="F7" s="275">
        <v>0</v>
      </c>
      <c r="G7" s="276">
        <v>44321</v>
      </c>
      <c r="H7" s="50">
        <v>4285</v>
      </c>
      <c r="I7" s="51">
        <v>5760</v>
      </c>
      <c r="J7" s="35">
        <f t="shared" si="0"/>
        <v>5760</v>
      </c>
      <c r="K7" s="322">
        <v>42.5</v>
      </c>
      <c r="L7" s="52"/>
      <c r="M7" s="52"/>
      <c r="N7" s="38">
        <f t="shared" si="1"/>
        <v>244800</v>
      </c>
      <c r="O7" s="513" t="s">
        <v>35</v>
      </c>
      <c r="P7" s="484">
        <v>44343</v>
      </c>
      <c r="Q7" s="553">
        <v>5028</v>
      </c>
      <c r="R7" s="494">
        <v>44323</v>
      </c>
      <c r="S7" s="486"/>
      <c r="T7" s="42"/>
      <c r="U7" s="43"/>
      <c r="V7" s="44"/>
      <c r="W7" s="43"/>
      <c r="X7" s="362"/>
    </row>
    <row r="8" spans="1:24" ht="17.25" x14ac:dyDescent="0.3">
      <c r="A8" s="272" t="s">
        <v>37</v>
      </c>
      <c r="B8" s="273" t="s">
        <v>30</v>
      </c>
      <c r="C8" s="274" t="s">
        <v>389</v>
      </c>
      <c r="D8" s="93">
        <v>58</v>
      </c>
      <c r="E8" s="563">
        <f t="shared" si="2"/>
        <v>977880</v>
      </c>
      <c r="F8" s="275">
        <v>16860</v>
      </c>
      <c r="G8" s="276">
        <v>44322</v>
      </c>
      <c r="H8" s="50"/>
      <c r="I8" s="51">
        <v>21450</v>
      </c>
      <c r="J8" s="35">
        <f t="shared" si="0"/>
        <v>4590</v>
      </c>
      <c r="K8" s="322">
        <v>42.5</v>
      </c>
      <c r="L8" s="52"/>
      <c r="M8" s="52"/>
      <c r="N8" s="38">
        <f t="shared" si="1"/>
        <v>911625</v>
      </c>
      <c r="O8" s="513"/>
      <c r="P8" s="484"/>
      <c r="Q8" s="553">
        <v>20240</v>
      </c>
      <c r="R8" s="494">
        <v>44323</v>
      </c>
      <c r="S8" s="486"/>
      <c r="T8" s="42"/>
      <c r="U8" s="43"/>
      <c r="V8" s="44"/>
      <c r="W8" s="43"/>
      <c r="X8" s="362"/>
    </row>
    <row r="9" spans="1:24" ht="34.5" x14ac:dyDescent="0.3">
      <c r="A9" s="278" t="s">
        <v>345</v>
      </c>
      <c r="B9" s="273" t="s">
        <v>47</v>
      </c>
      <c r="C9" s="274" t="s">
        <v>416</v>
      </c>
      <c r="D9" s="93">
        <v>58</v>
      </c>
      <c r="E9" s="563">
        <f t="shared" si="2"/>
        <v>1202920</v>
      </c>
      <c r="F9" s="275">
        <v>20740</v>
      </c>
      <c r="G9" s="276">
        <v>44323</v>
      </c>
      <c r="H9" s="50">
        <v>16137</v>
      </c>
      <c r="I9" s="51">
        <v>20778</v>
      </c>
      <c r="J9" s="35">
        <f t="shared" si="0"/>
        <v>38</v>
      </c>
      <c r="K9" s="322">
        <v>56</v>
      </c>
      <c r="L9" s="52"/>
      <c r="M9" s="52"/>
      <c r="N9" s="38">
        <f t="shared" si="1"/>
        <v>1163568</v>
      </c>
      <c r="O9" s="513" t="s">
        <v>206</v>
      </c>
      <c r="P9" s="484">
        <v>44330</v>
      </c>
      <c r="Q9" s="553">
        <v>0</v>
      </c>
      <c r="R9" s="494" t="s">
        <v>305</v>
      </c>
      <c r="S9" s="486"/>
      <c r="T9" s="42"/>
      <c r="U9" s="43"/>
      <c r="V9" s="44"/>
      <c r="W9" s="43"/>
      <c r="X9" s="362"/>
    </row>
    <row r="10" spans="1:24" ht="17.25" x14ac:dyDescent="0.3">
      <c r="A10" s="277" t="s">
        <v>361</v>
      </c>
      <c r="B10" s="273" t="s">
        <v>39</v>
      </c>
      <c r="C10" s="274" t="s">
        <v>415</v>
      </c>
      <c r="D10" s="173">
        <v>59</v>
      </c>
      <c r="E10" s="563">
        <f t="shared" si="2"/>
        <v>1292100</v>
      </c>
      <c r="F10" s="275">
        <v>21900</v>
      </c>
      <c r="G10" s="276">
        <v>44326</v>
      </c>
      <c r="H10" s="50"/>
      <c r="I10" s="51">
        <v>22085</v>
      </c>
      <c r="J10" s="35">
        <f t="shared" si="0"/>
        <v>185</v>
      </c>
      <c r="K10" s="322">
        <v>42.5</v>
      </c>
      <c r="L10" s="52"/>
      <c r="M10" s="52"/>
      <c r="N10" s="38">
        <f t="shared" si="1"/>
        <v>938612.5</v>
      </c>
      <c r="O10" s="513"/>
      <c r="P10" s="484"/>
      <c r="Q10" s="553">
        <v>20012</v>
      </c>
      <c r="R10" s="494">
        <v>44330</v>
      </c>
      <c r="S10" s="486"/>
      <c r="T10" s="42"/>
      <c r="U10" s="43"/>
      <c r="V10" s="44"/>
      <c r="W10" s="43"/>
      <c r="X10" s="362"/>
    </row>
    <row r="11" spans="1:24" ht="17.25" x14ac:dyDescent="0.3">
      <c r="A11" s="277" t="s">
        <v>362</v>
      </c>
      <c r="B11" s="273" t="s">
        <v>28</v>
      </c>
      <c r="C11" s="274" t="s">
        <v>415</v>
      </c>
      <c r="D11" s="93">
        <v>0</v>
      </c>
      <c r="E11" s="563">
        <f t="shared" si="2"/>
        <v>0</v>
      </c>
      <c r="F11" s="275">
        <v>0</v>
      </c>
      <c r="G11" s="276">
        <v>44326</v>
      </c>
      <c r="H11" s="55"/>
      <c r="I11" s="51">
        <v>5795</v>
      </c>
      <c r="J11" s="35">
        <f t="shared" si="0"/>
        <v>5795</v>
      </c>
      <c r="K11" s="322">
        <v>42.5</v>
      </c>
      <c r="L11" s="52"/>
      <c r="M11" s="52"/>
      <c r="N11" s="38">
        <f t="shared" si="1"/>
        <v>246287.5</v>
      </c>
      <c r="O11" s="513"/>
      <c r="P11" s="484"/>
      <c r="Q11" s="553">
        <v>5028</v>
      </c>
      <c r="R11" s="494">
        <v>44330</v>
      </c>
      <c r="S11" s="486"/>
      <c r="T11" s="42"/>
      <c r="U11" s="43"/>
      <c r="V11" s="44"/>
      <c r="W11" s="43"/>
      <c r="X11" s="362"/>
    </row>
    <row r="12" spans="1:24" ht="17.25" x14ac:dyDescent="0.3">
      <c r="A12" s="277" t="s">
        <v>125</v>
      </c>
      <c r="B12" s="273" t="s">
        <v>30</v>
      </c>
      <c r="C12" s="274" t="s">
        <v>417</v>
      </c>
      <c r="D12" s="93">
        <v>59</v>
      </c>
      <c r="E12" s="563">
        <f t="shared" si="2"/>
        <v>1322780</v>
      </c>
      <c r="F12" s="275">
        <v>22420</v>
      </c>
      <c r="G12" s="276">
        <v>44328</v>
      </c>
      <c r="H12" s="55"/>
      <c r="I12" s="51">
        <v>22845</v>
      </c>
      <c r="J12" s="35">
        <f t="shared" si="0"/>
        <v>425</v>
      </c>
      <c r="K12" s="322">
        <v>43</v>
      </c>
      <c r="L12" s="52"/>
      <c r="M12" s="52"/>
      <c r="N12" s="38">
        <f t="shared" si="1"/>
        <v>982335</v>
      </c>
      <c r="O12" s="513"/>
      <c r="P12" s="484"/>
      <c r="Q12" s="553">
        <v>20112</v>
      </c>
      <c r="R12" s="494">
        <v>44330</v>
      </c>
      <c r="S12" s="486"/>
      <c r="T12" s="42"/>
      <c r="U12" s="43"/>
      <c r="V12" s="44"/>
      <c r="W12" s="43"/>
      <c r="X12" s="362"/>
    </row>
    <row r="13" spans="1:24" ht="17.25" x14ac:dyDescent="0.3">
      <c r="A13" s="277" t="s">
        <v>48</v>
      </c>
      <c r="B13" s="273" t="s">
        <v>28</v>
      </c>
      <c r="C13" s="274" t="s">
        <v>417</v>
      </c>
      <c r="D13" s="93">
        <v>0</v>
      </c>
      <c r="E13" s="563">
        <f t="shared" si="2"/>
        <v>0</v>
      </c>
      <c r="F13" s="275">
        <v>0</v>
      </c>
      <c r="G13" s="276">
        <v>44328</v>
      </c>
      <c r="H13" s="55"/>
      <c r="I13" s="51">
        <v>5850</v>
      </c>
      <c r="J13" s="35">
        <f t="shared" si="0"/>
        <v>5850</v>
      </c>
      <c r="K13" s="322">
        <v>43</v>
      </c>
      <c r="L13" s="52"/>
      <c r="M13" s="52"/>
      <c r="N13" s="38">
        <f t="shared" si="1"/>
        <v>251550</v>
      </c>
      <c r="O13" s="513"/>
      <c r="P13" s="484"/>
      <c r="Q13" s="553">
        <v>5028</v>
      </c>
      <c r="R13" s="494">
        <v>44330</v>
      </c>
      <c r="S13" s="486"/>
      <c r="T13" s="42"/>
      <c r="U13" s="43"/>
      <c r="V13" s="44"/>
      <c r="W13" s="43"/>
      <c r="X13" s="362"/>
    </row>
    <row r="14" spans="1:24" ht="17.25" x14ac:dyDescent="0.3">
      <c r="A14" s="277" t="s">
        <v>363</v>
      </c>
      <c r="B14" s="273" t="s">
        <v>30</v>
      </c>
      <c r="C14" s="274" t="s">
        <v>418</v>
      </c>
      <c r="D14" s="93">
        <v>59</v>
      </c>
      <c r="E14" s="563">
        <f t="shared" si="2"/>
        <v>1035450</v>
      </c>
      <c r="F14" s="275">
        <v>17550</v>
      </c>
      <c r="G14" s="276">
        <v>44329</v>
      </c>
      <c r="H14" s="55"/>
      <c r="I14" s="51">
        <v>22060</v>
      </c>
      <c r="J14" s="35">
        <f t="shared" si="0"/>
        <v>4510</v>
      </c>
      <c r="K14" s="322">
        <v>43</v>
      </c>
      <c r="L14" s="52"/>
      <c r="M14" s="52"/>
      <c r="N14" s="38">
        <f t="shared" si="1"/>
        <v>948580</v>
      </c>
      <c r="O14" s="513"/>
      <c r="P14" s="484"/>
      <c r="Q14" s="553">
        <v>20140</v>
      </c>
      <c r="R14" s="494">
        <v>44330</v>
      </c>
      <c r="S14" s="486"/>
      <c r="T14" s="42"/>
      <c r="U14" s="43"/>
      <c r="V14" s="44"/>
      <c r="W14" s="43"/>
      <c r="X14" s="362"/>
    </row>
    <row r="15" spans="1:24" ht="34.5" x14ac:dyDescent="0.3">
      <c r="A15" s="278" t="s">
        <v>345</v>
      </c>
      <c r="B15" s="273" t="s">
        <v>364</v>
      </c>
      <c r="C15" s="274" t="s">
        <v>419</v>
      </c>
      <c r="D15" s="93">
        <v>59</v>
      </c>
      <c r="E15" s="563">
        <f t="shared" si="2"/>
        <v>1412460</v>
      </c>
      <c r="F15" s="275">
        <v>23940</v>
      </c>
      <c r="G15" s="276">
        <v>44330</v>
      </c>
      <c r="H15" s="50">
        <v>16171</v>
      </c>
      <c r="I15" s="51">
        <v>24011</v>
      </c>
      <c r="J15" s="614">
        <f t="shared" si="0"/>
        <v>71</v>
      </c>
      <c r="K15" s="322">
        <v>57.5</v>
      </c>
      <c r="L15" s="52"/>
      <c r="M15" s="52"/>
      <c r="N15" s="38">
        <f t="shared" si="1"/>
        <v>1380632.5</v>
      </c>
      <c r="O15" s="513" t="s">
        <v>206</v>
      </c>
      <c r="P15" s="484">
        <v>44340</v>
      </c>
      <c r="Q15" s="553">
        <v>0</v>
      </c>
      <c r="R15" s="494" t="s">
        <v>59</v>
      </c>
      <c r="S15" s="486"/>
      <c r="T15" s="42"/>
      <c r="U15" s="43"/>
      <c r="V15" s="44"/>
      <c r="W15" s="43"/>
      <c r="X15" s="362"/>
    </row>
    <row r="16" spans="1:24" ht="17.25" x14ac:dyDescent="0.3">
      <c r="A16" s="285" t="s">
        <v>363</v>
      </c>
      <c r="B16" s="273" t="s">
        <v>309</v>
      </c>
      <c r="C16" s="274" t="s">
        <v>420</v>
      </c>
      <c r="D16" s="93">
        <v>59</v>
      </c>
      <c r="E16" s="563">
        <f t="shared" si="2"/>
        <v>1065540</v>
      </c>
      <c r="F16" s="275">
        <v>18060</v>
      </c>
      <c r="G16" s="276">
        <v>44332</v>
      </c>
      <c r="H16" s="50" t="s">
        <v>378</v>
      </c>
      <c r="I16" s="51">
        <v>22630</v>
      </c>
      <c r="J16" s="35">
        <f t="shared" si="0"/>
        <v>4570</v>
      </c>
      <c r="K16" s="587">
        <v>43</v>
      </c>
      <c r="L16" s="52"/>
      <c r="M16" s="52"/>
      <c r="N16" s="57">
        <f t="shared" si="1"/>
        <v>973090</v>
      </c>
      <c r="O16" s="513"/>
      <c r="P16" s="484"/>
      <c r="Q16" s="553">
        <v>20140</v>
      </c>
      <c r="R16" s="494">
        <v>44337</v>
      </c>
      <c r="S16" s="486"/>
      <c r="T16" s="42"/>
      <c r="U16" s="43"/>
      <c r="V16" s="44"/>
      <c r="W16" s="43"/>
      <c r="X16" s="362"/>
    </row>
    <row r="17" spans="1:24" ht="17.25" x14ac:dyDescent="0.3">
      <c r="A17" s="279" t="s">
        <v>68</v>
      </c>
      <c r="B17" s="273" t="s">
        <v>30</v>
      </c>
      <c r="C17" s="274" t="s">
        <v>421</v>
      </c>
      <c r="D17" s="93">
        <v>60</v>
      </c>
      <c r="E17" s="563">
        <f t="shared" si="2"/>
        <v>1069200</v>
      </c>
      <c r="F17" s="275">
        <v>17820</v>
      </c>
      <c r="G17" s="276">
        <v>44334</v>
      </c>
      <c r="H17" s="50" t="s">
        <v>379</v>
      </c>
      <c r="I17" s="51">
        <v>22750</v>
      </c>
      <c r="J17" s="35">
        <f t="shared" si="0"/>
        <v>4930</v>
      </c>
      <c r="K17" s="587">
        <v>43</v>
      </c>
      <c r="L17" s="52"/>
      <c r="M17" s="52"/>
      <c r="N17" s="57">
        <f t="shared" si="1"/>
        <v>978250</v>
      </c>
      <c r="O17" s="513"/>
      <c r="P17" s="484"/>
      <c r="Q17" s="553">
        <v>20140</v>
      </c>
      <c r="R17" s="494">
        <v>44337</v>
      </c>
      <c r="S17" s="486"/>
      <c r="T17" s="42"/>
      <c r="U17" s="43"/>
      <c r="V17" s="44"/>
      <c r="W17" s="43"/>
      <c r="X17" s="362"/>
    </row>
    <row r="18" spans="1:24" ht="17.25" x14ac:dyDescent="0.3">
      <c r="A18" s="279" t="s">
        <v>131</v>
      </c>
      <c r="B18" s="273" t="s">
        <v>39</v>
      </c>
      <c r="C18" s="274" t="s">
        <v>422</v>
      </c>
      <c r="D18" s="93">
        <v>60</v>
      </c>
      <c r="E18" s="563">
        <f t="shared" si="2"/>
        <v>1311600</v>
      </c>
      <c r="F18" s="275">
        <v>21860</v>
      </c>
      <c r="G18" s="276">
        <v>44336</v>
      </c>
      <c r="H18" s="55" t="s">
        <v>380</v>
      </c>
      <c r="I18" s="51">
        <v>22460</v>
      </c>
      <c r="J18" s="35">
        <f t="shared" si="0"/>
        <v>600</v>
      </c>
      <c r="K18" s="587">
        <v>43.5</v>
      </c>
      <c r="L18" s="52"/>
      <c r="M18" s="52"/>
      <c r="N18" s="57">
        <f t="shared" si="1"/>
        <v>977010</v>
      </c>
      <c r="O18" s="513"/>
      <c r="P18" s="484"/>
      <c r="Q18" s="493">
        <v>20012</v>
      </c>
      <c r="R18" s="494">
        <v>44337</v>
      </c>
      <c r="S18" s="486"/>
      <c r="T18" s="42"/>
      <c r="U18" s="43"/>
      <c r="V18" s="44"/>
      <c r="W18" s="43"/>
      <c r="X18" s="362"/>
    </row>
    <row r="19" spans="1:24" ht="17.25" x14ac:dyDescent="0.3">
      <c r="A19" s="279" t="s">
        <v>48</v>
      </c>
      <c r="B19" s="273" t="s">
        <v>28</v>
      </c>
      <c r="C19" s="274" t="s">
        <v>422</v>
      </c>
      <c r="D19" s="93">
        <v>0</v>
      </c>
      <c r="E19" s="563">
        <f t="shared" si="2"/>
        <v>0</v>
      </c>
      <c r="F19" s="275">
        <v>0</v>
      </c>
      <c r="G19" s="276">
        <v>44336</v>
      </c>
      <c r="H19" s="55" t="s">
        <v>380</v>
      </c>
      <c r="I19" s="51">
        <v>5530</v>
      </c>
      <c r="J19" s="35">
        <f t="shared" si="0"/>
        <v>5530</v>
      </c>
      <c r="K19" s="587">
        <v>43.5</v>
      </c>
      <c r="L19" s="52"/>
      <c r="M19" s="52"/>
      <c r="N19" s="57">
        <f t="shared" si="1"/>
        <v>240555</v>
      </c>
      <c r="O19" s="513"/>
      <c r="P19" s="484"/>
      <c r="Q19" s="493">
        <v>5028</v>
      </c>
      <c r="R19" s="494">
        <v>44337</v>
      </c>
      <c r="S19" s="486"/>
      <c r="T19" s="42"/>
      <c r="U19" s="43"/>
      <c r="V19" s="44"/>
      <c r="W19" s="43"/>
      <c r="X19" s="362"/>
    </row>
    <row r="20" spans="1:24" ht="17.25" x14ac:dyDescent="0.3">
      <c r="A20" s="516" t="s">
        <v>345</v>
      </c>
      <c r="B20" s="273" t="s">
        <v>47</v>
      </c>
      <c r="C20" s="274" t="s">
        <v>423</v>
      </c>
      <c r="D20" s="93">
        <v>60</v>
      </c>
      <c r="E20" s="563">
        <f t="shared" si="2"/>
        <v>1291200</v>
      </c>
      <c r="F20" s="275">
        <v>21520</v>
      </c>
      <c r="G20" s="276">
        <v>44337</v>
      </c>
      <c r="H20" s="50">
        <v>16214</v>
      </c>
      <c r="I20" s="51">
        <v>21596.3</v>
      </c>
      <c r="J20" s="614">
        <f t="shared" si="0"/>
        <v>76.299999999999272</v>
      </c>
      <c r="K20" s="587">
        <v>59</v>
      </c>
      <c r="L20" s="52"/>
      <c r="M20" s="52"/>
      <c r="N20" s="57">
        <f t="shared" si="1"/>
        <v>1274181.7</v>
      </c>
      <c r="O20" s="513" t="s">
        <v>294</v>
      </c>
      <c r="P20" s="484">
        <v>44347</v>
      </c>
      <c r="Q20" s="493">
        <v>0</v>
      </c>
      <c r="R20" s="494" t="s">
        <v>305</v>
      </c>
      <c r="S20" s="486"/>
      <c r="T20" s="42"/>
      <c r="U20" s="43"/>
      <c r="V20" s="44"/>
      <c r="W20" s="43"/>
      <c r="X20" s="362"/>
    </row>
    <row r="21" spans="1:24" ht="17.25" x14ac:dyDescent="0.3">
      <c r="A21" s="280" t="s">
        <v>375</v>
      </c>
      <c r="B21" s="273" t="s">
        <v>30</v>
      </c>
      <c r="C21" s="274" t="s">
        <v>424</v>
      </c>
      <c r="D21" s="93">
        <v>61</v>
      </c>
      <c r="E21" s="563">
        <f t="shared" si="2"/>
        <v>1249280</v>
      </c>
      <c r="F21" s="275">
        <v>20480</v>
      </c>
      <c r="G21" s="276">
        <v>44339</v>
      </c>
      <c r="H21" s="50"/>
      <c r="I21" s="51">
        <v>22605</v>
      </c>
      <c r="J21" s="35">
        <f t="shared" si="0"/>
        <v>2125</v>
      </c>
      <c r="K21" s="587">
        <v>44</v>
      </c>
      <c r="L21" s="52"/>
      <c r="M21" s="52"/>
      <c r="N21" s="57">
        <f t="shared" si="1"/>
        <v>994620</v>
      </c>
      <c r="O21" s="513"/>
      <c r="P21" s="484"/>
      <c r="Q21" s="493">
        <v>20122</v>
      </c>
      <c r="R21" s="494">
        <v>44347</v>
      </c>
      <c r="S21" s="486"/>
      <c r="T21" s="42"/>
      <c r="U21" s="43"/>
      <c r="V21" s="44"/>
      <c r="W21" s="43"/>
      <c r="X21" s="362"/>
    </row>
    <row r="22" spans="1:24" ht="17.25" x14ac:dyDescent="0.3">
      <c r="A22" s="281" t="s">
        <v>48</v>
      </c>
      <c r="B22" s="273" t="s">
        <v>93</v>
      </c>
      <c r="C22" s="274" t="s">
        <v>424</v>
      </c>
      <c r="D22" s="93">
        <v>0</v>
      </c>
      <c r="E22" s="563">
        <f t="shared" si="2"/>
        <v>0</v>
      </c>
      <c r="F22" s="275">
        <v>0</v>
      </c>
      <c r="G22" s="276">
        <v>44339</v>
      </c>
      <c r="H22" s="50"/>
      <c r="I22" s="51">
        <v>3275</v>
      </c>
      <c r="J22" s="35">
        <f t="shared" si="0"/>
        <v>3275</v>
      </c>
      <c r="K22" s="587">
        <v>44</v>
      </c>
      <c r="L22" s="52"/>
      <c r="M22" s="52"/>
      <c r="N22" s="57">
        <f t="shared" si="1"/>
        <v>144100</v>
      </c>
      <c r="O22" s="513"/>
      <c r="P22" s="484"/>
      <c r="Q22" s="493">
        <v>3018</v>
      </c>
      <c r="R22" s="494">
        <v>44347</v>
      </c>
      <c r="S22" s="486"/>
      <c r="T22" s="42"/>
      <c r="U22" s="43"/>
      <c r="V22" s="44"/>
      <c r="W22" s="43"/>
      <c r="X22" s="362"/>
    </row>
    <row r="23" spans="1:24" ht="17.25" x14ac:dyDescent="0.3">
      <c r="A23" s="419" t="s">
        <v>376</v>
      </c>
      <c r="B23" s="273" t="s">
        <v>39</v>
      </c>
      <c r="C23" s="274" t="s">
        <v>425</v>
      </c>
      <c r="D23" s="93">
        <v>61</v>
      </c>
      <c r="E23" s="563">
        <f t="shared" si="2"/>
        <v>1056520</v>
      </c>
      <c r="F23" s="275">
        <v>17320</v>
      </c>
      <c r="G23" s="276">
        <v>44341</v>
      </c>
      <c r="H23" s="50"/>
      <c r="I23" s="51">
        <v>21960</v>
      </c>
      <c r="J23" s="35">
        <v>0</v>
      </c>
      <c r="K23" s="587">
        <v>44</v>
      </c>
      <c r="L23" s="52"/>
      <c r="M23" s="52"/>
      <c r="N23" s="62">
        <f t="shared" si="1"/>
        <v>966240</v>
      </c>
      <c r="O23" s="590"/>
      <c r="P23" s="485"/>
      <c r="Q23" s="493">
        <v>20040</v>
      </c>
      <c r="R23" s="494">
        <v>44347</v>
      </c>
      <c r="S23" s="487"/>
      <c r="T23" s="65"/>
      <c r="U23" s="43"/>
      <c r="V23" s="44"/>
      <c r="W23" s="43"/>
      <c r="X23" s="362"/>
    </row>
    <row r="24" spans="1:24" ht="17.25" x14ac:dyDescent="0.3">
      <c r="A24" s="281" t="s">
        <v>282</v>
      </c>
      <c r="B24" s="273" t="s">
        <v>30</v>
      </c>
      <c r="C24" s="274" t="s">
        <v>426</v>
      </c>
      <c r="D24" s="93">
        <v>61</v>
      </c>
      <c r="E24" s="563">
        <f t="shared" si="2"/>
        <v>1085800</v>
      </c>
      <c r="F24" s="275">
        <v>17800</v>
      </c>
      <c r="G24" s="276">
        <v>44343</v>
      </c>
      <c r="H24" s="50"/>
      <c r="I24" s="51">
        <v>22840</v>
      </c>
      <c r="J24" s="35">
        <f t="shared" ref="J24:J77" si="3">I24-F24</f>
        <v>5040</v>
      </c>
      <c r="K24" s="587">
        <v>44</v>
      </c>
      <c r="L24" s="52"/>
      <c r="M24" s="52"/>
      <c r="N24" s="57">
        <f t="shared" si="1"/>
        <v>1004960</v>
      </c>
      <c r="O24" s="513"/>
      <c r="P24" s="484"/>
      <c r="Q24" s="493">
        <v>20140</v>
      </c>
      <c r="R24" s="494">
        <v>44347</v>
      </c>
      <c r="S24" s="486"/>
      <c r="T24" s="42"/>
      <c r="U24" s="43"/>
      <c r="V24" s="44"/>
      <c r="W24" s="43"/>
      <c r="X24" s="362"/>
    </row>
    <row r="25" spans="1:24" ht="17.25" x14ac:dyDescent="0.3">
      <c r="A25" s="282" t="s">
        <v>345</v>
      </c>
      <c r="B25" s="273" t="s">
        <v>47</v>
      </c>
      <c r="C25" s="274" t="s">
        <v>427</v>
      </c>
      <c r="D25" s="93">
        <v>61</v>
      </c>
      <c r="E25" s="563">
        <f t="shared" si="2"/>
        <v>1396290</v>
      </c>
      <c r="F25" s="275">
        <v>22890</v>
      </c>
      <c r="G25" s="276">
        <v>44344</v>
      </c>
      <c r="H25" s="50"/>
      <c r="I25" s="51">
        <v>22891.7</v>
      </c>
      <c r="J25" s="35">
        <f t="shared" si="3"/>
        <v>1.7000000000007276</v>
      </c>
      <c r="K25" s="587">
        <v>60</v>
      </c>
      <c r="L25" s="52"/>
      <c r="M25" s="52"/>
      <c r="N25" s="57">
        <f t="shared" si="1"/>
        <v>1373502</v>
      </c>
      <c r="O25" s="513"/>
      <c r="P25" s="484"/>
      <c r="Q25" s="493"/>
      <c r="R25" s="494" t="s">
        <v>18</v>
      </c>
      <c r="S25" s="486"/>
      <c r="T25" s="42"/>
      <c r="U25" s="43"/>
      <c r="V25" s="44"/>
      <c r="W25" s="43"/>
      <c r="X25" s="362"/>
    </row>
    <row r="26" spans="1:24" ht="17.25" x14ac:dyDescent="0.3">
      <c r="A26" s="281" t="s">
        <v>37</v>
      </c>
      <c r="B26" s="273" t="s">
        <v>30</v>
      </c>
      <c r="C26" s="274" t="s">
        <v>428</v>
      </c>
      <c r="D26" s="93">
        <v>61</v>
      </c>
      <c r="E26" s="563">
        <f t="shared" si="2"/>
        <v>1008940</v>
      </c>
      <c r="F26" s="275">
        <v>16540</v>
      </c>
      <c r="G26" s="276">
        <v>44346</v>
      </c>
      <c r="H26" s="50"/>
      <c r="I26" s="51">
        <v>21300</v>
      </c>
      <c r="J26" s="35">
        <f t="shared" si="3"/>
        <v>4760</v>
      </c>
      <c r="K26" s="587">
        <v>44</v>
      </c>
      <c r="L26" s="52"/>
      <c r="M26" s="52"/>
      <c r="N26" s="57">
        <f t="shared" si="1"/>
        <v>937200</v>
      </c>
      <c r="O26" s="513"/>
      <c r="P26" s="484"/>
      <c r="Q26" s="493"/>
      <c r="R26" s="494"/>
      <c r="S26" s="488"/>
      <c r="T26" s="67"/>
      <c r="U26" s="43"/>
      <c r="V26" s="44"/>
      <c r="W26" s="43"/>
      <c r="X26" s="362"/>
    </row>
    <row r="27" spans="1:24" ht="17.25" x14ac:dyDescent="0.3">
      <c r="A27" s="281"/>
      <c r="B27" s="273"/>
      <c r="C27" s="274"/>
      <c r="D27" s="93"/>
      <c r="E27" s="563">
        <f t="shared" si="2"/>
        <v>0</v>
      </c>
      <c r="F27" s="275"/>
      <c r="G27" s="276"/>
      <c r="H27" s="50"/>
      <c r="I27" s="51"/>
      <c r="J27" s="35">
        <f t="shared" si="3"/>
        <v>0</v>
      </c>
      <c r="K27" s="587"/>
      <c r="L27" s="52"/>
      <c r="M27" s="52"/>
      <c r="N27" s="57">
        <f t="shared" si="1"/>
        <v>0</v>
      </c>
      <c r="O27" s="513"/>
      <c r="P27" s="484"/>
      <c r="Q27" s="495"/>
      <c r="R27" s="496"/>
      <c r="S27" s="488"/>
      <c r="T27" s="67"/>
      <c r="U27" s="43"/>
      <c r="V27" s="44"/>
      <c r="W27" s="43"/>
      <c r="X27" s="362"/>
    </row>
    <row r="28" spans="1:24" ht="17.25" x14ac:dyDescent="0.3">
      <c r="A28" s="272"/>
      <c r="B28" s="283"/>
      <c r="C28" s="274"/>
      <c r="D28" s="93"/>
      <c r="E28" s="563">
        <f t="shared" si="2"/>
        <v>0</v>
      </c>
      <c r="F28" s="275"/>
      <c r="G28" s="276"/>
      <c r="H28" s="50"/>
      <c r="I28" s="51"/>
      <c r="J28" s="35">
        <f t="shared" si="3"/>
        <v>0</v>
      </c>
      <c r="K28" s="587"/>
      <c r="L28" s="52"/>
      <c r="M28" s="52"/>
      <c r="N28" s="57">
        <f t="shared" si="1"/>
        <v>0</v>
      </c>
      <c r="O28" s="513"/>
      <c r="P28" s="484"/>
      <c r="Q28" s="495"/>
      <c r="R28" s="496"/>
      <c r="S28" s="488"/>
      <c r="T28" s="67"/>
      <c r="U28" s="43"/>
      <c r="V28" s="44"/>
      <c r="W28" s="43"/>
      <c r="X28" s="362"/>
    </row>
    <row r="29" spans="1:24" ht="17.25" x14ac:dyDescent="0.3">
      <c r="A29" s="469"/>
      <c r="B29" s="283"/>
      <c r="C29" s="274"/>
      <c r="D29" s="93"/>
      <c r="E29" s="563">
        <f t="shared" si="2"/>
        <v>0</v>
      </c>
      <c r="F29" s="275"/>
      <c r="G29" s="276"/>
      <c r="H29" s="50"/>
      <c r="I29" s="51"/>
      <c r="J29" s="35">
        <f t="shared" si="3"/>
        <v>0</v>
      </c>
      <c r="K29" s="587"/>
      <c r="L29" s="52"/>
      <c r="M29" s="52"/>
      <c r="N29" s="57">
        <f t="shared" si="1"/>
        <v>0</v>
      </c>
      <c r="O29" s="513"/>
      <c r="P29" s="484"/>
      <c r="Q29" s="495"/>
      <c r="R29" s="496"/>
      <c r="S29" s="488"/>
      <c r="T29" s="67"/>
      <c r="U29" s="43"/>
      <c r="V29" s="44"/>
      <c r="W29" s="43"/>
      <c r="X29" s="362"/>
    </row>
    <row r="30" spans="1:24" ht="17.25" x14ac:dyDescent="0.3">
      <c r="A30" s="277"/>
      <c r="B30" s="283"/>
      <c r="C30" s="274"/>
      <c r="D30" s="93"/>
      <c r="E30" s="563">
        <f t="shared" si="2"/>
        <v>0</v>
      </c>
      <c r="F30" s="275"/>
      <c r="G30" s="276"/>
      <c r="H30" s="50"/>
      <c r="I30" s="51"/>
      <c r="J30" s="35">
        <f t="shared" si="3"/>
        <v>0</v>
      </c>
      <c r="K30" s="587"/>
      <c r="L30" s="52"/>
      <c r="M30" s="52"/>
      <c r="N30" s="57">
        <f t="shared" si="1"/>
        <v>0</v>
      </c>
      <c r="O30" s="513"/>
      <c r="P30" s="484"/>
      <c r="Q30" s="495"/>
      <c r="R30" s="496"/>
      <c r="S30" s="488"/>
      <c r="T30" s="67"/>
      <c r="U30" s="43"/>
      <c r="V30" s="44"/>
      <c r="W30" s="43"/>
      <c r="X30" s="362"/>
    </row>
    <row r="31" spans="1:24" ht="17.25" x14ac:dyDescent="0.3">
      <c r="A31" s="277"/>
      <c r="B31" s="283"/>
      <c r="C31" s="274"/>
      <c r="D31" s="93"/>
      <c r="E31" s="563">
        <f t="shared" si="2"/>
        <v>0</v>
      </c>
      <c r="F31" s="275"/>
      <c r="G31" s="276"/>
      <c r="H31" s="50"/>
      <c r="I31" s="51"/>
      <c r="J31" s="35">
        <f t="shared" si="3"/>
        <v>0</v>
      </c>
      <c r="K31" s="587"/>
      <c r="L31" s="52"/>
      <c r="M31" s="52"/>
      <c r="N31" s="57">
        <f t="shared" si="1"/>
        <v>0</v>
      </c>
      <c r="O31" s="156"/>
      <c r="P31" s="484"/>
      <c r="Q31" s="495"/>
      <c r="R31" s="496"/>
      <c r="S31" s="488"/>
      <c r="T31" s="67"/>
      <c r="U31" s="43"/>
      <c r="V31" s="44"/>
      <c r="W31" s="43"/>
      <c r="X31" s="362"/>
    </row>
    <row r="32" spans="1:24" ht="17.25" x14ac:dyDescent="0.3">
      <c r="A32" s="470"/>
      <c r="B32" s="283"/>
      <c r="C32" s="274"/>
      <c r="D32" s="93"/>
      <c r="E32" s="563">
        <f t="shared" si="2"/>
        <v>0</v>
      </c>
      <c r="F32" s="275"/>
      <c r="G32" s="276"/>
      <c r="H32" s="50"/>
      <c r="I32" s="51"/>
      <c r="J32" s="35">
        <f t="shared" si="3"/>
        <v>0</v>
      </c>
      <c r="K32" s="587"/>
      <c r="L32" s="52"/>
      <c r="M32" s="52"/>
      <c r="N32" s="57">
        <f t="shared" si="1"/>
        <v>0</v>
      </c>
      <c r="O32" s="156"/>
      <c r="P32" s="484"/>
      <c r="Q32" s="495"/>
      <c r="R32" s="496"/>
      <c r="S32" s="488"/>
      <c r="T32" s="67"/>
      <c r="U32" s="43"/>
      <c r="V32" s="44"/>
      <c r="W32" s="43"/>
      <c r="X32" s="362"/>
    </row>
    <row r="33" spans="1:24" ht="17.25" x14ac:dyDescent="0.3">
      <c r="A33" s="281"/>
      <c r="B33" s="283"/>
      <c r="C33" s="274"/>
      <c r="D33" s="93"/>
      <c r="E33" s="563">
        <f t="shared" si="2"/>
        <v>0</v>
      </c>
      <c r="F33" s="275"/>
      <c r="G33" s="276"/>
      <c r="H33" s="50"/>
      <c r="I33" s="51"/>
      <c r="J33" s="35">
        <f t="shared" si="3"/>
        <v>0</v>
      </c>
      <c r="K33" s="587"/>
      <c r="L33" s="52"/>
      <c r="M33" s="52"/>
      <c r="N33" s="57">
        <f t="shared" si="1"/>
        <v>0</v>
      </c>
      <c r="O33" s="156"/>
      <c r="P33" s="484"/>
      <c r="Q33" s="495"/>
      <c r="R33" s="496"/>
      <c r="S33" s="488"/>
      <c r="T33" s="67"/>
      <c r="U33" s="43"/>
      <c r="V33" s="44"/>
      <c r="W33" s="43"/>
      <c r="X33" s="362"/>
    </row>
    <row r="34" spans="1:24" ht="17.25" x14ac:dyDescent="0.3">
      <c r="A34" s="281"/>
      <c r="B34" s="283"/>
      <c r="C34" s="274"/>
      <c r="D34" s="93"/>
      <c r="E34" s="563">
        <f t="shared" si="2"/>
        <v>0</v>
      </c>
      <c r="F34" s="275"/>
      <c r="G34" s="276"/>
      <c r="H34" s="50"/>
      <c r="I34" s="51"/>
      <c r="J34" s="35">
        <f t="shared" si="3"/>
        <v>0</v>
      </c>
      <c r="K34" s="56"/>
      <c r="L34" s="52"/>
      <c r="M34" s="52"/>
      <c r="N34" s="57">
        <f t="shared" si="1"/>
        <v>0</v>
      </c>
      <c r="O34" s="156"/>
      <c r="P34" s="484"/>
      <c r="Q34" s="495"/>
      <c r="R34" s="496"/>
      <c r="S34" s="488"/>
      <c r="T34" s="67"/>
      <c r="U34" s="43"/>
      <c r="V34" s="44"/>
      <c r="W34" s="43"/>
      <c r="X34" s="362"/>
    </row>
    <row r="35" spans="1:24" ht="17.25" x14ac:dyDescent="0.3">
      <c r="A35" s="272"/>
      <c r="B35" s="283"/>
      <c r="C35" s="274"/>
      <c r="D35" s="93"/>
      <c r="E35" s="563">
        <f t="shared" si="2"/>
        <v>0</v>
      </c>
      <c r="F35" s="275"/>
      <c r="G35" s="276"/>
      <c r="H35" s="50"/>
      <c r="I35" s="51"/>
      <c r="J35" s="35">
        <f t="shared" si="3"/>
        <v>0</v>
      </c>
      <c r="K35" s="56"/>
      <c r="L35" s="52"/>
      <c r="M35" s="52"/>
      <c r="N35" s="57">
        <f t="shared" si="1"/>
        <v>0</v>
      </c>
      <c r="O35" s="156"/>
      <c r="P35" s="484"/>
      <c r="Q35" s="495"/>
      <c r="R35" s="496"/>
      <c r="S35" s="488"/>
      <c r="T35" s="67"/>
      <c r="U35" s="43"/>
      <c r="V35" s="44"/>
      <c r="W35" s="43"/>
      <c r="X35" s="362"/>
    </row>
    <row r="36" spans="1:24" ht="17.25" x14ac:dyDescent="0.3">
      <c r="A36" s="277"/>
      <c r="B36" s="283"/>
      <c r="C36" s="274"/>
      <c r="D36" s="93"/>
      <c r="E36" s="563">
        <f t="shared" si="2"/>
        <v>0</v>
      </c>
      <c r="F36" s="275"/>
      <c r="G36" s="276"/>
      <c r="H36" s="50"/>
      <c r="I36" s="51"/>
      <c r="J36" s="35">
        <f t="shared" si="3"/>
        <v>0</v>
      </c>
      <c r="K36" s="56"/>
      <c r="L36" s="52"/>
      <c r="M36" s="52"/>
      <c r="N36" s="57">
        <f t="shared" si="1"/>
        <v>0</v>
      </c>
      <c r="O36" s="156"/>
      <c r="P36" s="484"/>
      <c r="Q36" s="495"/>
      <c r="R36" s="496"/>
      <c r="S36" s="488"/>
      <c r="T36" s="67"/>
      <c r="U36" s="43"/>
      <c r="V36" s="44"/>
      <c r="W36" s="43"/>
      <c r="X36" s="362"/>
    </row>
    <row r="37" spans="1:24" ht="17.25" x14ac:dyDescent="0.3">
      <c r="A37" s="277"/>
      <c r="B37" s="283"/>
      <c r="C37" s="274"/>
      <c r="D37" s="93"/>
      <c r="E37" s="563">
        <f t="shared" si="2"/>
        <v>0</v>
      </c>
      <c r="F37" s="275"/>
      <c r="G37" s="276"/>
      <c r="H37" s="50"/>
      <c r="I37" s="51"/>
      <c r="J37" s="35">
        <f t="shared" si="3"/>
        <v>0</v>
      </c>
      <c r="K37" s="56"/>
      <c r="L37" s="52"/>
      <c r="M37" s="52"/>
      <c r="N37" s="57">
        <f t="shared" si="1"/>
        <v>0</v>
      </c>
      <c r="O37" s="156"/>
      <c r="P37" s="484"/>
      <c r="Q37" s="495"/>
      <c r="R37" s="496"/>
      <c r="S37" s="488"/>
      <c r="T37" s="67"/>
      <c r="U37" s="43"/>
      <c r="V37" s="44"/>
      <c r="W37" s="43"/>
      <c r="X37" s="362"/>
    </row>
    <row r="38" spans="1:24" ht="17.25" x14ac:dyDescent="0.3">
      <c r="A38" s="277"/>
      <c r="B38" s="283"/>
      <c r="C38" s="274"/>
      <c r="D38" s="93"/>
      <c r="E38" s="563">
        <f t="shared" si="2"/>
        <v>0</v>
      </c>
      <c r="F38" s="275"/>
      <c r="G38" s="276"/>
      <c r="H38" s="55"/>
      <c r="I38" s="51"/>
      <c r="J38" s="35">
        <f t="shared" si="3"/>
        <v>0</v>
      </c>
      <c r="K38" s="56"/>
      <c r="L38" s="52"/>
      <c r="M38" s="52"/>
      <c r="N38" s="57">
        <f t="shared" si="1"/>
        <v>0</v>
      </c>
      <c r="O38" s="156"/>
      <c r="P38" s="484"/>
      <c r="Q38" s="495"/>
      <c r="R38" s="496"/>
      <c r="S38" s="488"/>
      <c r="T38" s="67"/>
      <c r="U38" s="43"/>
      <c r="V38" s="44"/>
      <c r="W38" s="43"/>
      <c r="X38" s="362"/>
    </row>
    <row r="39" spans="1:24" ht="17.25" x14ac:dyDescent="0.3">
      <c r="A39" s="281"/>
      <c r="B39" s="283"/>
      <c r="C39" s="274"/>
      <c r="D39" s="93"/>
      <c r="E39" s="563">
        <f t="shared" si="2"/>
        <v>0</v>
      </c>
      <c r="F39" s="275"/>
      <c r="G39" s="276"/>
      <c r="H39" s="50"/>
      <c r="I39" s="51"/>
      <c r="J39" s="35">
        <f t="shared" si="3"/>
        <v>0</v>
      </c>
      <c r="K39" s="56"/>
      <c r="L39" s="52"/>
      <c r="M39" s="52"/>
      <c r="N39" s="57">
        <f t="shared" si="1"/>
        <v>0</v>
      </c>
      <c r="O39" s="156"/>
      <c r="P39" s="484"/>
      <c r="Q39" s="495"/>
      <c r="R39" s="496"/>
      <c r="S39" s="488"/>
      <c r="T39" s="67"/>
      <c r="U39" s="43"/>
      <c r="V39" s="44"/>
      <c r="W39" s="43"/>
      <c r="X39" s="362"/>
    </row>
    <row r="40" spans="1:24" ht="17.25" x14ac:dyDescent="0.3">
      <c r="A40" s="279"/>
      <c r="B40" s="283"/>
      <c r="C40" s="274"/>
      <c r="D40" s="93"/>
      <c r="E40" s="563">
        <f t="shared" si="2"/>
        <v>0</v>
      </c>
      <c r="F40" s="275"/>
      <c r="G40" s="276"/>
      <c r="H40" s="50"/>
      <c r="I40" s="51"/>
      <c r="J40" s="35">
        <f t="shared" si="3"/>
        <v>0</v>
      </c>
      <c r="K40" s="56"/>
      <c r="L40" s="52"/>
      <c r="M40" s="52"/>
      <c r="N40" s="57">
        <f t="shared" si="1"/>
        <v>0</v>
      </c>
      <c r="O40" s="156"/>
      <c r="P40" s="484"/>
      <c r="Q40" s="495"/>
      <c r="R40" s="496"/>
      <c r="S40" s="488"/>
      <c r="T40" s="67"/>
      <c r="U40" s="43"/>
      <c r="V40" s="44"/>
      <c r="W40" s="363"/>
      <c r="X40" s="364"/>
    </row>
    <row r="41" spans="1:24" ht="17.25" x14ac:dyDescent="0.3">
      <c r="A41" s="471"/>
      <c r="B41" s="283"/>
      <c r="C41" s="468"/>
      <c r="D41" s="47"/>
      <c r="E41" s="464">
        <f t="shared" si="2"/>
        <v>0</v>
      </c>
      <c r="F41" s="275"/>
      <c r="G41" s="276"/>
      <c r="H41" s="50"/>
      <c r="I41" s="51"/>
      <c r="J41" s="35">
        <f t="shared" si="3"/>
        <v>0</v>
      </c>
      <c r="K41" s="56"/>
      <c r="L41" s="52"/>
      <c r="M41" s="52"/>
      <c r="N41" s="57">
        <f t="shared" si="1"/>
        <v>0</v>
      </c>
      <c r="O41" s="156"/>
      <c r="P41" s="484"/>
      <c r="Q41" s="491"/>
      <c r="R41" s="497"/>
      <c r="S41" s="488"/>
      <c r="T41" s="67"/>
      <c r="U41" s="43"/>
      <c r="V41" s="44"/>
      <c r="W41" s="363"/>
      <c r="X41" s="365"/>
    </row>
    <row r="42" spans="1:24" ht="17.25" x14ac:dyDescent="0.3">
      <c r="A42" s="272"/>
      <c r="B42" s="283"/>
      <c r="C42" s="274"/>
      <c r="D42" s="47"/>
      <c r="E42" s="464">
        <f t="shared" si="2"/>
        <v>0</v>
      </c>
      <c r="F42" s="275"/>
      <c r="G42" s="276"/>
      <c r="H42" s="50"/>
      <c r="I42" s="51"/>
      <c r="J42" s="35">
        <f t="shared" si="3"/>
        <v>0</v>
      </c>
      <c r="K42" s="56"/>
      <c r="L42" s="52"/>
      <c r="M42" s="52"/>
      <c r="N42" s="57">
        <f t="shared" si="1"/>
        <v>0</v>
      </c>
      <c r="O42" s="156"/>
      <c r="P42" s="483"/>
      <c r="Q42" s="491"/>
      <c r="R42" s="492"/>
      <c r="S42" s="488"/>
      <c r="T42" s="67"/>
      <c r="U42" s="43"/>
      <c r="V42" s="44"/>
      <c r="W42" s="363"/>
      <c r="X42" s="365"/>
    </row>
    <row r="43" spans="1:24" ht="17.25" x14ac:dyDescent="0.3">
      <c r="A43" s="281"/>
      <c r="B43" s="283"/>
      <c r="C43" s="274"/>
      <c r="D43" s="47"/>
      <c r="E43" s="464">
        <f t="shared" si="2"/>
        <v>0</v>
      </c>
      <c r="F43" s="275"/>
      <c r="G43" s="276"/>
      <c r="H43" s="50"/>
      <c r="I43" s="51"/>
      <c r="J43" s="35">
        <f t="shared" si="3"/>
        <v>0</v>
      </c>
      <c r="K43" s="56"/>
      <c r="L43" s="52"/>
      <c r="M43" s="52"/>
      <c r="N43" s="57">
        <f t="shared" si="1"/>
        <v>0</v>
      </c>
      <c r="O43" s="156"/>
      <c r="P43" s="483"/>
      <c r="Q43" s="491"/>
      <c r="R43" s="492"/>
      <c r="S43" s="488"/>
      <c r="T43" s="67"/>
      <c r="U43" s="43"/>
      <c r="V43" s="44"/>
      <c r="W43" s="363"/>
      <c r="X43" s="365"/>
    </row>
    <row r="44" spans="1:24" ht="17.25" x14ac:dyDescent="0.3">
      <c r="A44" s="272"/>
      <c r="B44" s="283"/>
      <c r="C44" s="274"/>
      <c r="D44" s="47"/>
      <c r="E44" s="464">
        <f t="shared" si="2"/>
        <v>0</v>
      </c>
      <c r="F44" s="275"/>
      <c r="G44" s="276"/>
      <c r="H44" s="50"/>
      <c r="I44" s="51"/>
      <c r="J44" s="35">
        <f t="shared" si="3"/>
        <v>0</v>
      </c>
      <c r="K44" s="56"/>
      <c r="L44" s="52"/>
      <c r="M44" s="52"/>
      <c r="N44" s="57">
        <f t="shared" si="1"/>
        <v>0</v>
      </c>
      <c r="O44" s="156"/>
      <c r="P44" s="483"/>
      <c r="Q44" s="491"/>
      <c r="R44" s="492"/>
      <c r="S44" s="488"/>
      <c r="T44" s="67"/>
      <c r="U44" s="43"/>
      <c r="V44" s="44"/>
      <c r="W44" s="363"/>
      <c r="X44" s="365"/>
    </row>
    <row r="45" spans="1:24" ht="17.25" x14ac:dyDescent="0.3">
      <c r="A45" s="45"/>
      <c r="B45" s="68"/>
      <c r="C45" s="46"/>
      <c r="D45" s="47"/>
      <c r="E45" s="464">
        <f t="shared" si="2"/>
        <v>0</v>
      </c>
      <c r="F45" s="48"/>
      <c r="G45" s="49"/>
      <c r="H45" s="50"/>
      <c r="I45" s="51"/>
      <c r="J45" s="35">
        <f t="shared" si="3"/>
        <v>0</v>
      </c>
      <c r="K45" s="56"/>
      <c r="L45" s="52"/>
      <c r="M45" s="52"/>
      <c r="N45" s="57">
        <f t="shared" si="1"/>
        <v>0</v>
      </c>
      <c r="O45" s="156"/>
      <c r="P45" s="483"/>
      <c r="Q45" s="491"/>
      <c r="R45" s="492"/>
      <c r="S45" s="488"/>
      <c r="T45" s="67"/>
      <c r="U45" s="43"/>
      <c r="V45" s="44"/>
      <c r="W45" s="363"/>
      <c r="X45" s="365"/>
    </row>
    <row r="46" spans="1:24" ht="17.25" x14ac:dyDescent="0.3">
      <c r="A46" s="60"/>
      <c r="B46" s="45"/>
      <c r="C46" s="69"/>
      <c r="D46" s="47"/>
      <c r="E46" s="464">
        <f t="shared" si="2"/>
        <v>0</v>
      </c>
      <c r="F46" s="48"/>
      <c r="G46" s="49"/>
      <c r="H46" s="50"/>
      <c r="I46" s="51"/>
      <c r="J46" s="35">
        <f t="shared" si="3"/>
        <v>0</v>
      </c>
      <c r="K46" s="56"/>
      <c r="L46" s="52"/>
      <c r="M46" s="52"/>
      <c r="N46" s="57">
        <f t="shared" si="1"/>
        <v>0</v>
      </c>
      <c r="O46" s="156"/>
      <c r="P46" s="483"/>
      <c r="Q46" s="491"/>
      <c r="R46" s="492"/>
      <c r="S46" s="488"/>
      <c r="T46" s="67"/>
      <c r="U46" s="43"/>
      <c r="V46" s="44"/>
      <c r="W46" s="363"/>
      <c r="X46" s="365"/>
    </row>
    <row r="47" spans="1:24" ht="18" thickBot="1" x14ac:dyDescent="0.35">
      <c r="A47" s="45"/>
      <c r="B47" s="45"/>
      <c r="C47" s="69"/>
      <c r="D47" s="47"/>
      <c r="E47" s="464"/>
      <c r="F47" s="48"/>
      <c r="G47" s="49"/>
      <c r="H47" s="50"/>
      <c r="I47" s="51"/>
      <c r="J47" s="35">
        <f t="shared" si="3"/>
        <v>0</v>
      </c>
      <c r="K47" s="56"/>
      <c r="L47" s="52"/>
      <c r="M47" s="52"/>
      <c r="N47" s="57">
        <f t="shared" si="1"/>
        <v>0</v>
      </c>
      <c r="O47" s="156"/>
      <c r="P47" s="483"/>
      <c r="Q47" s="498"/>
      <c r="R47" s="499"/>
      <c r="S47" s="488"/>
      <c r="T47" s="67"/>
      <c r="U47" s="43"/>
      <c r="V47" s="44"/>
      <c r="X47" s="366"/>
    </row>
    <row r="48" spans="1:24" ht="18" thickTop="1" x14ac:dyDescent="0.3">
      <c r="A48" s="45"/>
      <c r="B48" s="45"/>
      <c r="C48" s="69"/>
      <c r="D48" s="47"/>
      <c r="E48" s="464"/>
      <c r="F48" s="48"/>
      <c r="G48" s="49"/>
      <c r="H48" s="50"/>
      <c r="I48" s="51"/>
      <c r="J48" s="35">
        <f t="shared" si="3"/>
        <v>0</v>
      </c>
      <c r="K48" s="56"/>
      <c r="L48" s="52"/>
      <c r="M48" s="52"/>
      <c r="N48" s="57">
        <f t="shared" si="1"/>
        <v>0</v>
      </c>
      <c r="O48" s="156"/>
      <c r="P48" s="59"/>
      <c r="Q48" s="489"/>
      <c r="R48" s="490"/>
      <c r="S48" s="67"/>
      <c r="T48" s="67"/>
      <c r="U48" s="43"/>
      <c r="V48" s="44"/>
      <c r="X48" s="367"/>
    </row>
    <row r="49" spans="1:24" ht="17.25" x14ac:dyDescent="0.3">
      <c r="A49" s="60"/>
      <c r="B49" s="61"/>
      <c r="C49" s="69"/>
      <c r="D49" s="47"/>
      <c r="E49" s="464"/>
      <c r="F49" s="48"/>
      <c r="G49" s="49"/>
      <c r="H49" s="50"/>
      <c r="I49" s="51"/>
      <c r="J49" s="35">
        <f t="shared" si="3"/>
        <v>0</v>
      </c>
      <c r="K49" s="56"/>
      <c r="L49" s="52"/>
      <c r="M49" s="52"/>
      <c r="N49" s="57">
        <f t="shared" si="1"/>
        <v>0</v>
      </c>
      <c r="O49" s="156"/>
      <c r="P49" s="59"/>
      <c r="Q49" s="39"/>
      <c r="R49" s="40"/>
      <c r="S49" s="67"/>
      <c r="T49" s="67"/>
      <c r="U49" s="43"/>
      <c r="V49" s="44"/>
    </row>
    <row r="50" spans="1:24" ht="17.25" x14ac:dyDescent="0.3">
      <c r="A50" s="60"/>
      <c r="B50" s="61"/>
      <c r="C50" s="69"/>
      <c r="D50" s="69"/>
      <c r="E50" s="464"/>
      <c r="F50" s="48"/>
      <c r="G50" s="49"/>
      <c r="H50" s="50"/>
      <c r="I50" s="51"/>
      <c r="J50" s="35">
        <f t="shared" si="3"/>
        <v>0</v>
      </c>
      <c r="K50" s="56"/>
      <c r="L50" s="52"/>
      <c r="M50" s="52"/>
      <c r="N50" s="57">
        <f t="shared" si="1"/>
        <v>0</v>
      </c>
      <c r="O50" s="156"/>
      <c r="P50" s="59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69"/>
      <c r="E51" s="47"/>
      <c r="F51" s="51"/>
      <c r="G51" s="49"/>
      <c r="H51" s="50"/>
      <c r="I51" s="51"/>
      <c r="J51" s="35">
        <f t="shared" si="3"/>
        <v>0</v>
      </c>
      <c r="K51" s="56"/>
      <c r="L51" s="52"/>
      <c r="M51" s="52"/>
      <c r="N51" s="57">
        <f t="shared" si="1"/>
        <v>0</v>
      </c>
      <c r="O51" s="156"/>
      <c r="P51" s="59"/>
      <c r="Q51" s="39"/>
      <c r="R51" s="40"/>
      <c r="S51" s="67"/>
      <c r="T51" s="67"/>
      <c r="U51" s="43"/>
      <c r="V51" s="44"/>
    </row>
    <row r="52" spans="1:24" ht="18" thickBot="1" x14ac:dyDescent="0.35">
      <c r="A52" s="70"/>
      <c r="B52" s="71"/>
      <c r="C52" s="319"/>
      <c r="D52" s="72"/>
      <c r="E52" s="73"/>
      <c r="F52" s="74"/>
      <c r="G52" s="75"/>
      <c r="H52" s="76"/>
      <c r="I52" s="74"/>
      <c r="J52" s="77">
        <f t="shared" si="3"/>
        <v>0</v>
      </c>
      <c r="K52" s="78"/>
      <c r="L52" s="79"/>
      <c r="M52" s="79"/>
      <c r="N52" s="80">
        <f t="shared" si="1"/>
        <v>0</v>
      </c>
      <c r="O52" s="332"/>
      <c r="P52" s="333"/>
      <c r="Q52" s="81"/>
      <c r="R52" s="82"/>
      <c r="S52" s="83"/>
      <c r="T52" s="83"/>
      <c r="U52" s="84"/>
      <c r="V52" s="85"/>
    </row>
    <row r="53" spans="1:24" s="327" customFormat="1" ht="47.25" x14ac:dyDescent="0.3">
      <c r="A53" s="519" t="s">
        <v>55</v>
      </c>
      <c r="B53" s="328" t="s">
        <v>56</v>
      </c>
      <c r="C53" s="596" t="s">
        <v>392</v>
      </c>
      <c r="D53" s="329"/>
      <c r="E53" s="47"/>
      <c r="F53" s="320">
        <v>1813</v>
      </c>
      <c r="G53" s="321">
        <v>44326</v>
      </c>
      <c r="H53" s="405">
        <v>419</v>
      </c>
      <c r="I53" s="275">
        <v>1813</v>
      </c>
      <c r="J53" s="35">
        <f t="shared" si="3"/>
        <v>0</v>
      </c>
      <c r="K53" s="322">
        <v>76.5</v>
      </c>
      <c r="L53" s="323"/>
      <c r="M53" s="323"/>
      <c r="N53" s="331">
        <f t="shared" si="1"/>
        <v>138694.5</v>
      </c>
      <c r="O53" s="599" t="s">
        <v>394</v>
      </c>
      <c r="P53" s="601">
        <v>44347</v>
      </c>
      <c r="Q53" s="94"/>
      <c r="R53" s="324"/>
      <c r="S53" s="67"/>
      <c r="T53" s="67"/>
      <c r="U53" s="325"/>
      <c r="V53" s="326"/>
      <c r="W53"/>
      <c r="X53"/>
    </row>
    <row r="54" spans="1:24" ht="18" customHeight="1" thickBot="1" x14ac:dyDescent="0.35">
      <c r="A54" s="519" t="s">
        <v>55</v>
      </c>
      <c r="B54" s="328" t="s">
        <v>56</v>
      </c>
      <c r="C54" s="350" t="s">
        <v>393</v>
      </c>
      <c r="D54" s="330"/>
      <c r="E54" s="47"/>
      <c r="F54" s="51">
        <v>373.5</v>
      </c>
      <c r="G54" s="87">
        <v>44326</v>
      </c>
      <c r="H54" s="406">
        <v>420</v>
      </c>
      <c r="I54" s="48">
        <v>373.5</v>
      </c>
      <c r="J54" s="35">
        <f t="shared" si="3"/>
        <v>0</v>
      </c>
      <c r="K54" s="36">
        <v>76.5</v>
      </c>
      <c r="L54" s="52"/>
      <c r="M54" s="52"/>
      <c r="N54" s="331">
        <f t="shared" si="1"/>
        <v>28572.75</v>
      </c>
      <c r="O54" s="600" t="s">
        <v>35</v>
      </c>
      <c r="P54" s="602">
        <v>44347</v>
      </c>
      <c r="Q54" s="94"/>
      <c r="R54" s="40"/>
      <c r="S54" s="67"/>
      <c r="T54" s="67"/>
      <c r="U54" s="43"/>
      <c r="V54" s="44"/>
    </row>
    <row r="55" spans="1:24" ht="48" thickBot="1" x14ac:dyDescent="0.35">
      <c r="A55" s="571" t="s">
        <v>55</v>
      </c>
      <c r="B55" s="328" t="s">
        <v>56</v>
      </c>
      <c r="C55" s="338" t="s">
        <v>395</v>
      </c>
      <c r="D55" s="330"/>
      <c r="E55" s="47"/>
      <c r="F55" s="51">
        <v>1065.4000000000001</v>
      </c>
      <c r="G55" s="87">
        <v>44319</v>
      </c>
      <c r="H55" s="570">
        <v>387</v>
      </c>
      <c r="I55" s="48">
        <v>1065.4000000000001</v>
      </c>
      <c r="J55" s="35">
        <f t="shared" si="3"/>
        <v>0</v>
      </c>
      <c r="K55" s="36">
        <v>76.5</v>
      </c>
      <c r="L55" s="52"/>
      <c r="M55" s="52"/>
      <c r="N55" s="331">
        <f t="shared" si="1"/>
        <v>81503.100000000006</v>
      </c>
      <c r="O55" s="336" t="s">
        <v>224</v>
      </c>
      <c r="P55" s="337">
        <v>44347</v>
      </c>
      <c r="Q55" s="94"/>
      <c r="R55" s="40"/>
      <c r="S55" s="67"/>
      <c r="T55" s="67"/>
      <c r="U55" s="43"/>
      <c r="V55" s="44"/>
    </row>
    <row r="56" spans="1:24" ht="18" thickBot="1" x14ac:dyDescent="0.35">
      <c r="A56" s="287"/>
      <c r="B56" s="86"/>
      <c r="C56" s="296"/>
      <c r="D56" s="69"/>
      <c r="E56" s="47"/>
      <c r="F56" s="51"/>
      <c r="G56" s="87"/>
      <c r="H56" s="575"/>
      <c r="I56" s="48"/>
      <c r="J56" s="35">
        <f t="shared" si="3"/>
        <v>0</v>
      </c>
      <c r="K56" s="36"/>
      <c r="L56" s="52"/>
      <c r="M56" s="52"/>
      <c r="N56" s="38">
        <f t="shared" si="1"/>
        <v>0</v>
      </c>
      <c r="O56" s="573"/>
      <c r="P56" s="574"/>
      <c r="Q56" s="39"/>
      <c r="R56" s="40"/>
      <c r="S56" s="67"/>
      <c r="T56" s="67"/>
      <c r="U56" s="43"/>
      <c r="V56" s="44"/>
    </row>
    <row r="57" spans="1:24" ht="17.25" x14ac:dyDescent="0.3">
      <c r="A57" s="88"/>
      <c r="B57" s="86"/>
      <c r="C57" s="572"/>
      <c r="D57" s="69"/>
      <c r="E57" s="47"/>
      <c r="F57" s="51"/>
      <c r="G57" s="87"/>
      <c r="H57" s="90"/>
      <c r="I57" s="48"/>
      <c r="J57" s="35">
        <f t="shared" si="3"/>
        <v>0</v>
      </c>
      <c r="K57" s="36"/>
      <c r="L57" s="52"/>
      <c r="M57" s="52"/>
      <c r="N57" s="38">
        <f t="shared" si="1"/>
        <v>0</v>
      </c>
      <c r="O57" s="573"/>
      <c r="P57" s="574"/>
      <c r="Q57" s="39"/>
      <c r="R57" s="40"/>
      <c r="S57" s="67"/>
      <c r="T57" s="67"/>
      <c r="U57" s="43"/>
      <c r="V57" s="44"/>
    </row>
    <row r="58" spans="1:24" ht="18" thickBot="1" x14ac:dyDescent="0.35">
      <c r="A58" s="291"/>
      <c r="B58" s="86"/>
      <c r="C58" s="566"/>
      <c r="D58" s="69"/>
      <c r="E58" s="47"/>
      <c r="F58" s="51"/>
      <c r="G58" s="49"/>
      <c r="H58" s="294"/>
      <c r="I58" s="51"/>
      <c r="J58" s="35">
        <f t="shared" si="3"/>
        <v>0</v>
      </c>
      <c r="K58" s="36"/>
      <c r="L58" s="52"/>
      <c r="M58" s="52"/>
      <c r="N58" s="38">
        <f t="shared" si="1"/>
        <v>0</v>
      </c>
      <c r="O58" s="568"/>
      <c r="P58" s="569"/>
      <c r="Q58" s="39"/>
      <c r="R58" s="40"/>
      <c r="S58" s="67"/>
      <c r="T58" s="67"/>
      <c r="U58" s="43"/>
      <c r="V58" s="44"/>
    </row>
    <row r="59" spans="1:24" ht="18" customHeight="1" x14ac:dyDescent="0.3">
      <c r="A59" s="345"/>
      <c r="B59" s="292"/>
      <c r="C59" s="347"/>
      <c r="D59" s="293"/>
      <c r="E59" s="93"/>
      <c r="F59" s="51"/>
      <c r="G59" s="87"/>
      <c r="H59" s="351"/>
      <c r="I59" s="48"/>
      <c r="J59" s="35">
        <f t="shared" si="3"/>
        <v>0</v>
      </c>
      <c r="K59" s="36"/>
      <c r="L59" s="52"/>
      <c r="M59" s="52"/>
      <c r="N59" s="38">
        <f t="shared" si="1"/>
        <v>0</v>
      </c>
      <c r="O59" s="627"/>
      <c r="P59" s="649"/>
      <c r="Q59" s="94"/>
      <c r="R59" s="40"/>
      <c r="S59" s="41"/>
      <c r="T59" s="42"/>
      <c r="U59" s="43"/>
      <c r="V59" s="44"/>
    </row>
    <row r="60" spans="1:24" ht="18.600000000000001" customHeight="1" thickBot="1" x14ac:dyDescent="0.35">
      <c r="A60" s="346"/>
      <c r="B60" s="292"/>
      <c r="C60" s="348"/>
      <c r="D60" s="293"/>
      <c r="E60" s="93"/>
      <c r="F60" s="51"/>
      <c r="G60" s="87"/>
      <c r="H60" s="352"/>
      <c r="I60" s="48"/>
      <c r="J60" s="35">
        <f t="shared" si="3"/>
        <v>0</v>
      </c>
      <c r="K60" s="36"/>
      <c r="L60" s="52"/>
      <c r="M60" s="52"/>
      <c r="N60" s="38">
        <f t="shared" si="1"/>
        <v>0</v>
      </c>
      <c r="O60" s="628"/>
      <c r="P60" s="650"/>
      <c r="Q60" s="94"/>
      <c r="R60" s="40"/>
      <c r="S60" s="41"/>
      <c r="T60" s="42"/>
      <c r="U60" s="43"/>
      <c r="V60" s="44"/>
    </row>
    <row r="61" spans="1:24" ht="18.75" x14ac:dyDescent="0.3">
      <c r="A61" s="99"/>
      <c r="B61" s="86"/>
      <c r="C61" s="572"/>
      <c r="D61" s="91"/>
      <c r="E61" s="93"/>
      <c r="F61" s="51"/>
      <c r="G61" s="49"/>
      <c r="H61" s="565"/>
      <c r="I61" s="51"/>
      <c r="J61" s="35">
        <f t="shared" si="3"/>
        <v>0</v>
      </c>
      <c r="K61" s="36"/>
      <c r="L61" s="52"/>
      <c r="M61" s="52"/>
      <c r="N61" s="38">
        <f t="shared" si="1"/>
        <v>0</v>
      </c>
      <c r="O61" s="573"/>
      <c r="P61" s="574"/>
      <c r="Q61" s="94"/>
      <c r="R61" s="40"/>
      <c r="S61" s="41"/>
      <c r="T61" s="42"/>
      <c r="U61" s="43"/>
      <c r="V61" s="44"/>
    </row>
    <row r="62" spans="1:24" ht="18.75" x14ac:dyDescent="0.3">
      <c r="A62" s="53"/>
      <c r="B62" s="86"/>
      <c r="C62" s="92"/>
      <c r="D62" s="91"/>
      <c r="E62" s="93"/>
      <c r="F62" s="51"/>
      <c r="G62" s="49"/>
      <c r="H62" s="567"/>
      <c r="I62" s="51"/>
      <c r="J62" s="35">
        <f t="shared" si="3"/>
        <v>0</v>
      </c>
      <c r="K62" s="36"/>
      <c r="L62" s="52"/>
      <c r="M62" s="52"/>
      <c r="N62" s="38">
        <f t="shared" si="1"/>
        <v>0</v>
      </c>
      <c r="O62" s="156"/>
      <c r="P62" s="59"/>
      <c r="Q62" s="94"/>
      <c r="R62" s="40"/>
      <c r="S62" s="41"/>
      <c r="T62" s="42"/>
      <c r="U62" s="43"/>
      <c r="V62" s="44"/>
    </row>
    <row r="63" spans="1:24" ht="18.75" customHeight="1" x14ac:dyDescent="0.3">
      <c r="A63" s="390"/>
      <c r="B63" s="86"/>
      <c r="C63" s="629"/>
      <c r="D63" s="91"/>
      <c r="E63" s="93"/>
      <c r="F63" s="51"/>
      <c r="G63" s="49"/>
      <c r="H63" s="404"/>
      <c r="I63" s="51"/>
      <c r="J63" s="35">
        <f t="shared" si="3"/>
        <v>0</v>
      </c>
      <c r="K63" s="36"/>
      <c r="L63" s="52"/>
      <c r="M63" s="52"/>
      <c r="N63" s="38">
        <f t="shared" si="1"/>
        <v>0</v>
      </c>
      <c r="O63" s="632"/>
      <c r="P63" s="634"/>
      <c r="Q63" s="94"/>
      <c r="R63" s="40"/>
      <c r="S63" s="41"/>
      <c r="T63" s="42"/>
      <c r="U63" s="43"/>
      <c r="V63" s="44"/>
    </row>
    <row r="64" spans="1:24" ht="18.75" customHeight="1" x14ac:dyDescent="0.3">
      <c r="A64" s="391"/>
      <c r="B64" s="86"/>
      <c r="C64" s="673"/>
      <c r="D64" s="91"/>
      <c r="E64" s="93"/>
      <c r="F64" s="51"/>
      <c r="G64" s="49"/>
      <c r="H64" s="393"/>
      <c r="I64" s="51"/>
      <c r="J64" s="35">
        <f t="shared" si="3"/>
        <v>0</v>
      </c>
      <c r="K64" s="36"/>
      <c r="L64" s="52"/>
      <c r="M64" s="52"/>
      <c r="N64" s="38">
        <f t="shared" si="1"/>
        <v>0</v>
      </c>
      <c r="O64" s="678"/>
      <c r="P64" s="679"/>
      <c r="Q64" s="94"/>
      <c r="R64" s="40"/>
      <c r="S64" s="41"/>
      <c r="T64" s="42"/>
      <c r="U64" s="43"/>
      <c r="V64" s="44"/>
    </row>
    <row r="65" spans="1:22" ht="18.75" x14ac:dyDescent="0.3">
      <c r="A65" s="53"/>
      <c r="B65" s="86"/>
      <c r="C65" s="91"/>
      <c r="D65" s="91"/>
      <c r="E65" s="93"/>
      <c r="F65" s="51"/>
      <c r="G65" s="49"/>
      <c r="H65" s="567"/>
      <c r="I65" s="51"/>
      <c r="J65" s="35">
        <f t="shared" si="3"/>
        <v>0</v>
      </c>
      <c r="K65" s="36"/>
      <c r="L65" s="52"/>
      <c r="M65" s="52"/>
      <c r="N65" s="38">
        <f t="shared" si="1"/>
        <v>0</v>
      </c>
      <c r="O65" s="156"/>
      <c r="P65" s="59"/>
      <c r="Q65" s="94"/>
      <c r="R65" s="40"/>
      <c r="S65" s="41"/>
      <c r="T65" s="42"/>
      <c r="U65" s="43"/>
      <c r="V65" s="44"/>
    </row>
    <row r="66" spans="1:22" ht="16.5" customHeight="1" x14ac:dyDescent="0.3">
      <c r="A66" s="53"/>
      <c r="B66" s="86"/>
      <c r="C66" s="95"/>
      <c r="D66" s="96"/>
      <c r="E66" s="97"/>
      <c r="F66" s="51"/>
      <c r="G66" s="49"/>
      <c r="H66" s="576"/>
      <c r="I66" s="51"/>
      <c r="J66" s="35">
        <f t="shared" si="3"/>
        <v>0</v>
      </c>
      <c r="K66" s="56"/>
      <c r="L66" s="52"/>
      <c r="M66" s="52"/>
      <c r="N66" s="38">
        <f t="shared" si="1"/>
        <v>0</v>
      </c>
      <c r="O66" s="156"/>
      <c r="P66" s="59"/>
      <c r="Q66" s="94"/>
      <c r="R66" s="40"/>
      <c r="S66" s="41"/>
      <c r="T66" s="42"/>
      <c r="U66" s="43"/>
      <c r="V66" s="44"/>
    </row>
    <row r="67" spans="1:22" s="327" customFormat="1" ht="16.5" customHeight="1" thickBot="1" x14ac:dyDescent="0.35">
      <c r="A67" s="603"/>
      <c r="B67" s="286"/>
      <c r="C67" s="604"/>
      <c r="D67" s="605"/>
      <c r="E67" s="97"/>
      <c r="F67" s="320"/>
      <c r="G67" s="276"/>
      <c r="H67" s="606"/>
      <c r="I67" s="320"/>
      <c r="J67" s="35">
        <f t="shared" si="3"/>
        <v>0</v>
      </c>
      <c r="K67" s="587"/>
      <c r="L67" s="323"/>
      <c r="M67" s="323"/>
      <c r="N67" s="38">
        <f t="shared" si="1"/>
        <v>0</v>
      </c>
      <c r="O67" s="597"/>
      <c r="P67" s="598"/>
      <c r="Q67" s="94"/>
      <c r="R67" s="324"/>
      <c r="S67" s="41"/>
      <c r="T67" s="42"/>
      <c r="U67" s="325"/>
      <c r="V67" s="326"/>
    </row>
    <row r="68" spans="1:22" s="327" customFormat="1" ht="16.5" customHeight="1" x14ac:dyDescent="0.3">
      <c r="A68" s="710" t="s">
        <v>24</v>
      </c>
      <c r="B68" s="608" t="s">
        <v>404</v>
      </c>
      <c r="C68" s="713" t="s">
        <v>405</v>
      </c>
      <c r="D68" s="609"/>
      <c r="E68" s="97"/>
      <c r="F68" s="320">
        <f>115+102.2+84.9+48</f>
        <v>350.1</v>
      </c>
      <c r="G68" s="321">
        <v>44319</v>
      </c>
      <c r="H68" s="641">
        <v>32862</v>
      </c>
      <c r="I68" s="275">
        <v>350.1</v>
      </c>
      <c r="J68" s="35">
        <f t="shared" si="3"/>
        <v>0</v>
      </c>
      <c r="K68" s="587">
        <v>70</v>
      </c>
      <c r="L68" s="323"/>
      <c r="M68" s="323"/>
      <c r="N68" s="38">
        <f t="shared" si="1"/>
        <v>24507</v>
      </c>
      <c r="O68" s="653" t="s">
        <v>224</v>
      </c>
      <c r="P68" s="655">
        <v>44347</v>
      </c>
      <c r="Q68" s="94"/>
      <c r="R68" s="324"/>
      <c r="S68" s="41"/>
      <c r="T68" s="42"/>
      <c r="U68" s="325"/>
      <c r="V68" s="326"/>
    </row>
    <row r="69" spans="1:22" s="327" customFormat="1" ht="16.5" customHeight="1" x14ac:dyDescent="0.3">
      <c r="A69" s="711"/>
      <c r="B69" s="608" t="s">
        <v>402</v>
      </c>
      <c r="C69" s="714"/>
      <c r="D69" s="609"/>
      <c r="E69" s="97"/>
      <c r="F69" s="320">
        <f>86.8+94.2+29.3</f>
        <v>210.3</v>
      </c>
      <c r="G69" s="321">
        <v>44319</v>
      </c>
      <c r="H69" s="716"/>
      <c r="I69" s="275">
        <v>210.3</v>
      </c>
      <c r="J69" s="35">
        <f t="shared" si="3"/>
        <v>0</v>
      </c>
      <c r="K69" s="587">
        <v>35</v>
      </c>
      <c r="L69" s="323"/>
      <c r="M69" s="323"/>
      <c r="N69" s="38">
        <f t="shared" si="1"/>
        <v>7360.5</v>
      </c>
      <c r="O69" s="717"/>
      <c r="P69" s="718"/>
      <c r="Q69" s="94"/>
      <c r="R69" s="324"/>
      <c r="S69" s="41"/>
      <c r="T69" s="42"/>
      <c r="U69" s="325"/>
      <c r="V69" s="326"/>
    </row>
    <row r="70" spans="1:22" s="327" customFormat="1" ht="16.5" customHeight="1" thickBot="1" x14ac:dyDescent="0.35">
      <c r="A70" s="712"/>
      <c r="B70" s="608" t="s">
        <v>406</v>
      </c>
      <c r="C70" s="715"/>
      <c r="D70" s="609"/>
      <c r="E70" s="97"/>
      <c r="F70" s="320">
        <v>23.4</v>
      </c>
      <c r="G70" s="321">
        <v>44319</v>
      </c>
      <c r="H70" s="642"/>
      <c r="I70" s="275">
        <v>23.4</v>
      </c>
      <c r="J70" s="35">
        <f t="shared" si="3"/>
        <v>0</v>
      </c>
      <c r="K70" s="587">
        <v>39</v>
      </c>
      <c r="L70" s="323"/>
      <c r="M70" s="323"/>
      <c r="N70" s="38">
        <f t="shared" si="1"/>
        <v>912.59999999999991</v>
      </c>
      <c r="O70" s="654"/>
      <c r="P70" s="656"/>
      <c r="Q70" s="94"/>
      <c r="R70" s="324"/>
      <c r="S70" s="41"/>
      <c r="T70" s="42"/>
      <c r="U70" s="325"/>
      <c r="V70" s="326"/>
    </row>
    <row r="71" spans="1:22" ht="16.5" customHeight="1" x14ac:dyDescent="0.3">
      <c r="A71" s="607" t="s">
        <v>24</v>
      </c>
      <c r="B71" s="61" t="s">
        <v>402</v>
      </c>
      <c r="C71" s="610" t="s">
        <v>403</v>
      </c>
      <c r="D71" s="96"/>
      <c r="E71" s="97"/>
      <c r="F71" s="51">
        <v>258.60000000000002</v>
      </c>
      <c r="G71" s="49">
        <v>44320</v>
      </c>
      <c r="H71" s="294">
        <v>32885</v>
      </c>
      <c r="I71" s="51">
        <v>258.60000000000002</v>
      </c>
      <c r="J71" s="35">
        <f t="shared" si="3"/>
        <v>0</v>
      </c>
      <c r="K71" s="56">
        <v>35</v>
      </c>
      <c r="L71" s="52"/>
      <c r="M71" s="52"/>
      <c r="N71" s="38">
        <f t="shared" si="1"/>
        <v>9051</v>
      </c>
      <c r="O71" s="611" t="s">
        <v>35</v>
      </c>
      <c r="P71" s="612">
        <v>44347</v>
      </c>
      <c r="Q71" s="94"/>
      <c r="R71" s="40"/>
      <c r="S71" s="41"/>
      <c r="T71" s="42"/>
      <c r="U71" s="43"/>
      <c r="V71" s="44"/>
    </row>
    <row r="72" spans="1:22" ht="16.5" customHeight="1" x14ac:dyDescent="0.3">
      <c r="A72" s="473" t="s">
        <v>208</v>
      </c>
      <c r="B72" s="61" t="s">
        <v>33</v>
      </c>
      <c r="C72" s="100" t="s">
        <v>410</v>
      </c>
      <c r="D72" s="96"/>
      <c r="E72" s="97"/>
      <c r="F72" s="51">
        <v>210</v>
      </c>
      <c r="G72" s="49">
        <v>44323</v>
      </c>
      <c r="H72" s="50" t="s">
        <v>350</v>
      </c>
      <c r="I72" s="51">
        <v>210</v>
      </c>
      <c r="J72" s="35">
        <f t="shared" si="3"/>
        <v>0</v>
      </c>
      <c r="K72" s="56">
        <v>50</v>
      </c>
      <c r="L72" s="52"/>
      <c r="M72" s="52"/>
      <c r="N72" s="57">
        <f t="shared" si="1"/>
        <v>10500</v>
      </c>
      <c r="O72" s="514" t="s">
        <v>35</v>
      </c>
      <c r="P72" s="59">
        <v>44323</v>
      </c>
      <c r="Q72" s="39"/>
      <c r="R72" s="40"/>
      <c r="S72" s="41"/>
      <c r="T72" s="42"/>
      <c r="U72" s="43"/>
      <c r="V72" s="44"/>
    </row>
    <row r="73" spans="1:22" ht="17.25" customHeight="1" x14ac:dyDescent="0.3">
      <c r="A73" s="473" t="s">
        <v>24</v>
      </c>
      <c r="B73" s="61" t="s">
        <v>400</v>
      </c>
      <c r="C73" s="100" t="s">
        <v>401</v>
      </c>
      <c r="D73" s="96"/>
      <c r="E73" s="97"/>
      <c r="F73" s="51">
        <v>144.80000000000001</v>
      </c>
      <c r="G73" s="49">
        <v>44323</v>
      </c>
      <c r="H73" s="50">
        <v>32925</v>
      </c>
      <c r="I73" s="51">
        <v>144.80000000000001</v>
      </c>
      <c r="J73" s="35">
        <f t="shared" si="3"/>
        <v>0</v>
      </c>
      <c r="K73" s="56">
        <v>39</v>
      </c>
      <c r="L73" s="52"/>
      <c r="M73" s="52"/>
      <c r="N73" s="57">
        <f t="shared" si="1"/>
        <v>5647.2000000000007</v>
      </c>
      <c r="O73" s="514" t="s">
        <v>35</v>
      </c>
      <c r="P73" s="59">
        <v>44347</v>
      </c>
      <c r="Q73" s="39"/>
      <c r="R73" s="40"/>
      <c r="S73" s="41"/>
      <c r="T73" s="42"/>
      <c r="U73" s="43"/>
      <c r="V73" s="44"/>
    </row>
    <row r="74" spans="1:22" ht="17.25" x14ac:dyDescent="0.3">
      <c r="A74" s="60" t="s">
        <v>208</v>
      </c>
      <c r="B74" s="61" t="s">
        <v>33</v>
      </c>
      <c r="C74" s="96" t="s">
        <v>409</v>
      </c>
      <c r="D74" s="96"/>
      <c r="E74" s="97"/>
      <c r="F74" s="51">
        <v>1000</v>
      </c>
      <c r="G74" s="49">
        <v>44331</v>
      </c>
      <c r="H74" s="50" t="s">
        <v>373</v>
      </c>
      <c r="I74" s="51">
        <v>1000</v>
      </c>
      <c r="J74" s="35">
        <f t="shared" si="3"/>
        <v>0</v>
      </c>
      <c r="K74" s="56">
        <v>55</v>
      </c>
      <c r="L74" s="52"/>
      <c r="M74" s="52"/>
      <c r="N74" s="57">
        <f t="shared" si="1"/>
        <v>55000</v>
      </c>
      <c r="O74" s="156" t="s">
        <v>374</v>
      </c>
      <c r="P74" s="59">
        <v>44336</v>
      </c>
      <c r="Q74" s="39"/>
      <c r="R74" s="40"/>
      <c r="S74" s="41"/>
      <c r="T74" s="42"/>
      <c r="U74" s="43"/>
      <c r="V74" s="44"/>
    </row>
    <row r="75" spans="1:22" ht="17.25" x14ac:dyDescent="0.3">
      <c r="A75" s="60" t="s">
        <v>24</v>
      </c>
      <c r="B75" s="61" t="s">
        <v>398</v>
      </c>
      <c r="C75" s="96" t="s">
        <v>399</v>
      </c>
      <c r="D75" s="96"/>
      <c r="E75" s="97"/>
      <c r="F75" s="51">
        <f>125+91.2</f>
        <v>216.2</v>
      </c>
      <c r="G75" s="49">
        <v>44336</v>
      </c>
      <c r="H75" s="50">
        <v>33093</v>
      </c>
      <c r="I75" s="51">
        <v>216.2</v>
      </c>
      <c r="J75" s="35">
        <f t="shared" si="3"/>
        <v>0</v>
      </c>
      <c r="K75" s="56">
        <v>32</v>
      </c>
      <c r="L75" s="52"/>
      <c r="M75" s="52"/>
      <c r="N75" s="57">
        <f t="shared" si="1"/>
        <v>6918.4</v>
      </c>
      <c r="O75" s="156" t="s">
        <v>224</v>
      </c>
      <c r="P75" s="59">
        <v>44347</v>
      </c>
      <c r="Q75" s="39"/>
      <c r="R75" s="40"/>
      <c r="S75" s="41"/>
      <c r="T75" s="42"/>
      <c r="U75" s="43"/>
      <c r="V75" s="44"/>
    </row>
    <row r="76" spans="1:22" ht="17.25" x14ac:dyDescent="0.3">
      <c r="A76" s="60" t="s">
        <v>208</v>
      </c>
      <c r="B76" s="61" t="s">
        <v>33</v>
      </c>
      <c r="C76" s="96" t="s">
        <v>408</v>
      </c>
      <c r="D76" s="96"/>
      <c r="E76" s="97"/>
      <c r="F76" s="51">
        <v>210</v>
      </c>
      <c r="G76" s="49">
        <v>44338</v>
      </c>
      <c r="H76" s="50" t="s">
        <v>385</v>
      </c>
      <c r="I76" s="51">
        <v>210</v>
      </c>
      <c r="J76" s="35">
        <f t="shared" si="3"/>
        <v>0</v>
      </c>
      <c r="K76" s="56">
        <v>55</v>
      </c>
      <c r="L76" s="52"/>
      <c r="M76" s="52"/>
      <c r="N76" s="57">
        <f t="shared" si="1"/>
        <v>11550</v>
      </c>
      <c r="O76" s="156" t="s">
        <v>374</v>
      </c>
      <c r="P76" s="59">
        <v>44340</v>
      </c>
      <c r="Q76" s="39"/>
      <c r="R76" s="40"/>
      <c r="S76" s="41"/>
      <c r="T76" s="42"/>
      <c r="U76" s="43"/>
      <c r="V76" s="44"/>
    </row>
    <row r="77" spans="1:22" ht="17.25" x14ac:dyDescent="0.3">
      <c r="A77" s="60" t="s">
        <v>24</v>
      </c>
      <c r="B77" s="61" t="s">
        <v>396</v>
      </c>
      <c r="C77" s="96" t="s">
        <v>397</v>
      </c>
      <c r="D77" s="96"/>
      <c r="E77" s="97"/>
      <c r="F77" s="51">
        <v>221.6</v>
      </c>
      <c r="G77" s="49">
        <v>44340</v>
      </c>
      <c r="H77" s="50">
        <v>33192</v>
      </c>
      <c r="I77" s="51">
        <v>221.6</v>
      </c>
      <c r="J77" s="35">
        <f t="shared" si="3"/>
        <v>0</v>
      </c>
      <c r="K77" s="56">
        <v>67</v>
      </c>
      <c r="L77" s="52"/>
      <c r="M77" s="52"/>
      <c r="N77" s="57">
        <f t="shared" si="1"/>
        <v>14847.199999999999</v>
      </c>
      <c r="O77" s="156" t="s">
        <v>35</v>
      </c>
      <c r="P77" s="59">
        <v>44347</v>
      </c>
      <c r="Q77" s="39"/>
      <c r="R77" s="40"/>
      <c r="S77" s="41"/>
      <c r="T77" s="42"/>
      <c r="U77" s="43"/>
      <c r="V77" s="44"/>
    </row>
    <row r="78" spans="1:22" ht="17.25" x14ac:dyDescent="0.3">
      <c r="A78" s="45" t="s">
        <v>208</v>
      </c>
      <c r="B78" s="61" t="s">
        <v>33</v>
      </c>
      <c r="C78" s="96" t="s">
        <v>390</v>
      </c>
      <c r="D78" s="96"/>
      <c r="E78" s="97"/>
      <c r="F78" s="51">
        <v>330</v>
      </c>
      <c r="G78" s="49">
        <v>44344</v>
      </c>
      <c r="H78" s="50" t="s">
        <v>391</v>
      </c>
      <c r="I78" s="51">
        <v>330</v>
      </c>
      <c r="J78" s="35">
        <f t="shared" si="0"/>
        <v>0</v>
      </c>
      <c r="K78" s="56">
        <v>55</v>
      </c>
      <c r="L78" s="52"/>
      <c r="M78" s="52"/>
      <c r="N78" s="57">
        <f t="shared" si="1"/>
        <v>18150</v>
      </c>
      <c r="O78" s="156" t="s">
        <v>224</v>
      </c>
      <c r="P78" s="59">
        <v>44347</v>
      </c>
      <c r="Q78" s="39"/>
      <c r="R78" s="40"/>
      <c r="S78" s="41"/>
      <c r="T78" s="42"/>
      <c r="U78" s="43"/>
      <c r="V78" s="44"/>
    </row>
    <row r="79" spans="1:22" ht="17.25" x14ac:dyDescent="0.3">
      <c r="A79" s="45"/>
      <c r="B79" s="61"/>
      <c r="C79" s="96"/>
      <c r="D79" s="96"/>
      <c r="E79" s="97"/>
      <c r="F79" s="51"/>
      <c r="G79" s="49"/>
      <c r="H79" s="50"/>
      <c r="I79" s="51"/>
      <c r="J79" s="35">
        <f t="shared" si="0"/>
        <v>0</v>
      </c>
      <c r="K79" s="56"/>
      <c r="L79" s="52"/>
      <c r="M79" s="52"/>
      <c r="N79" s="57">
        <f t="shared" si="1"/>
        <v>0</v>
      </c>
      <c r="O79" s="156"/>
      <c r="P79" s="59"/>
      <c r="Q79" s="39"/>
      <c r="R79" s="40"/>
      <c r="S79" s="41"/>
      <c r="T79" s="42"/>
      <c r="U79" s="43"/>
      <c r="V79" s="44"/>
    </row>
    <row r="80" spans="1:22" ht="17.25" x14ac:dyDescent="0.3">
      <c r="A80" s="45"/>
      <c r="B80" s="61"/>
      <c r="C80" s="96"/>
      <c r="D80" s="96"/>
      <c r="E80" s="97"/>
      <c r="F80" s="51"/>
      <c r="G80" s="49"/>
      <c r="H80" s="50"/>
      <c r="I80" s="51"/>
      <c r="J80" s="35">
        <f t="shared" si="0"/>
        <v>0</v>
      </c>
      <c r="K80" s="56"/>
      <c r="L80" s="52"/>
      <c r="M80" s="52"/>
      <c r="N80" s="57">
        <f t="shared" si="1"/>
        <v>0</v>
      </c>
      <c r="O80" s="156"/>
      <c r="P80" s="59"/>
      <c r="Q80" s="39"/>
      <c r="R80" s="40"/>
      <c r="S80" s="41"/>
      <c r="T80" s="42"/>
      <c r="U80" s="43"/>
      <c r="V80" s="44"/>
    </row>
    <row r="81" spans="1:22" ht="17.25" x14ac:dyDescent="0.25">
      <c r="A81" s="102"/>
      <c r="B81" s="58"/>
      <c r="C81" s="91"/>
      <c r="D81" s="91"/>
      <c r="E81" s="93"/>
      <c r="F81" s="51"/>
      <c r="G81" s="49"/>
      <c r="H81" s="50"/>
      <c r="I81" s="51"/>
      <c r="J81" s="35">
        <f t="shared" si="0"/>
        <v>0</v>
      </c>
      <c r="K81" s="56"/>
      <c r="L81" s="52"/>
      <c r="M81" s="52"/>
      <c r="N81" s="57">
        <f t="shared" si="1"/>
        <v>0</v>
      </c>
      <c r="O81" s="156"/>
      <c r="P81" s="59"/>
      <c r="Q81" s="39"/>
      <c r="R81" s="40"/>
      <c r="S81" s="41"/>
      <c r="T81" s="42"/>
      <c r="U81" s="43"/>
      <c r="V81" s="44"/>
    </row>
    <row r="82" spans="1:22" ht="17.25" x14ac:dyDescent="0.25">
      <c r="A82" s="102"/>
      <c r="B82" s="58"/>
      <c r="C82" s="96"/>
      <c r="D82" s="96"/>
      <c r="E82" s="97"/>
      <c r="F82" s="51"/>
      <c r="G82" s="49"/>
      <c r="H82" s="50"/>
      <c r="I82" s="51"/>
      <c r="J82" s="35">
        <f t="shared" si="0"/>
        <v>0</v>
      </c>
      <c r="K82" s="56"/>
      <c r="L82" s="52"/>
      <c r="M82" s="52"/>
      <c r="N82" s="57">
        <f t="shared" si="1"/>
        <v>0</v>
      </c>
      <c r="O82" s="156"/>
      <c r="P82" s="59"/>
      <c r="Q82" s="39"/>
      <c r="R82" s="40"/>
      <c r="S82" s="41"/>
      <c r="T82" s="42"/>
      <c r="U82" s="43"/>
      <c r="V82" s="44"/>
    </row>
    <row r="83" spans="1:22" ht="17.25" x14ac:dyDescent="0.25">
      <c r="A83" s="102"/>
      <c r="B83" s="58"/>
      <c r="C83" s="96"/>
      <c r="D83" s="96"/>
      <c r="E83" s="97"/>
      <c r="F83" s="51"/>
      <c r="G83" s="49"/>
      <c r="H83" s="50"/>
      <c r="I83" s="51"/>
      <c r="J83" s="35">
        <f t="shared" si="0"/>
        <v>0</v>
      </c>
      <c r="K83" s="56"/>
      <c r="L83" s="52"/>
      <c r="M83" s="52"/>
      <c r="N83" s="57">
        <f t="shared" si="1"/>
        <v>0</v>
      </c>
      <c r="O83" s="156"/>
      <c r="P83" s="59"/>
      <c r="Q83" s="39"/>
      <c r="R83" s="40"/>
      <c r="S83" s="41"/>
      <c r="T83" s="42"/>
      <c r="U83" s="43"/>
      <c r="V83" s="44"/>
    </row>
    <row r="84" spans="1:22" ht="17.25" x14ac:dyDescent="0.3">
      <c r="A84" s="60"/>
      <c r="B84" s="61"/>
      <c r="C84" s="96"/>
      <c r="D84" s="96"/>
      <c r="E84" s="97"/>
      <c r="F84" s="51"/>
      <c r="G84" s="49"/>
      <c r="H84" s="50"/>
      <c r="I84" s="51"/>
      <c r="J84" s="35">
        <f t="shared" si="0"/>
        <v>0</v>
      </c>
      <c r="K84" s="56"/>
      <c r="L84" s="52"/>
      <c r="M84" s="52"/>
      <c r="N84" s="57">
        <f t="shared" si="1"/>
        <v>0</v>
      </c>
      <c r="O84" s="156"/>
      <c r="P84" s="59"/>
      <c r="Q84" s="39"/>
      <c r="R84" s="40"/>
      <c r="S84" s="41"/>
      <c r="T84" s="41"/>
      <c r="U84" s="43"/>
      <c r="V84" s="44"/>
    </row>
    <row r="85" spans="1:22" ht="17.25" x14ac:dyDescent="0.3">
      <c r="A85" s="60"/>
      <c r="B85" s="61"/>
      <c r="C85" s="96"/>
      <c r="D85" s="96"/>
      <c r="E85" s="97"/>
      <c r="F85" s="51"/>
      <c r="G85" s="49"/>
      <c r="H85" s="50"/>
      <c r="I85" s="51"/>
      <c r="J85" s="35">
        <f t="shared" si="0"/>
        <v>0</v>
      </c>
      <c r="K85" s="56"/>
      <c r="L85" s="52"/>
      <c r="M85" s="52"/>
      <c r="N85" s="57">
        <f t="shared" si="1"/>
        <v>0</v>
      </c>
      <c r="O85" s="156"/>
      <c r="P85" s="59"/>
      <c r="Q85" s="39"/>
      <c r="R85" s="40"/>
      <c r="S85" s="41"/>
      <c r="T85" s="41"/>
      <c r="U85" s="43"/>
      <c r="V85" s="44"/>
    </row>
    <row r="86" spans="1:22" ht="17.25" x14ac:dyDescent="0.3">
      <c r="A86" s="60"/>
      <c r="B86" s="61"/>
      <c r="C86" s="96"/>
      <c r="D86" s="96"/>
      <c r="E86" s="97"/>
      <c r="F86" s="51"/>
      <c r="G86" s="49"/>
      <c r="H86" s="50"/>
      <c r="I86" s="51"/>
      <c r="J86" s="35">
        <f t="shared" si="0"/>
        <v>0</v>
      </c>
      <c r="K86" s="56"/>
      <c r="L86" s="52"/>
      <c r="M86" s="52"/>
      <c r="N86" s="57">
        <f t="shared" si="1"/>
        <v>0</v>
      </c>
      <c r="O86" s="156"/>
      <c r="P86" s="59"/>
      <c r="Q86" s="39"/>
      <c r="R86" s="40"/>
      <c r="S86" s="41"/>
      <c r="T86" s="41"/>
      <c r="U86" s="43"/>
      <c r="V86" s="44"/>
    </row>
    <row r="87" spans="1:22" ht="18.75" x14ac:dyDescent="0.3">
      <c r="A87" s="61"/>
      <c r="B87" s="103"/>
      <c r="C87" s="96"/>
      <c r="D87" s="96"/>
      <c r="E87" s="97"/>
      <c r="F87" s="51"/>
      <c r="G87" s="49"/>
      <c r="H87" s="50"/>
      <c r="I87" s="51"/>
      <c r="J87" s="35">
        <f t="shared" si="0"/>
        <v>0</v>
      </c>
      <c r="K87" s="56"/>
      <c r="L87" s="52"/>
      <c r="M87" s="52"/>
      <c r="N87" s="57">
        <f t="shared" si="1"/>
        <v>0</v>
      </c>
      <c r="O87" s="156"/>
      <c r="P87" s="59"/>
      <c r="Q87" s="39"/>
      <c r="R87" s="40"/>
      <c r="S87" s="41"/>
      <c r="T87" s="42"/>
      <c r="U87" s="43"/>
      <c r="V87" s="44"/>
    </row>
    <row r="88" spans="1:22" ht="17.25" x14ac:dyDescent="0.3">
      <c r="A88" s="61"/>
      <c r="B88" s="61"/>
      <c r="C88" s="96"/>
      <c r="D88" s="96"/>
      <c r="E88" s="97"/>
      <c r="F88" s="51"/>
      <c r="G88" s="49"/>
      <c r="H88" s="50"/>
      <c r="I88" s="51"/>
      <c r="J88" s="35">
        <f t="shared" si="0"/>
        <v>0</v>
      </c>
      <c r="K88" s="56"/>
      <c r="L88" s="52"/>
      <c r="M88" s="52"/>
      <c r="N88" s="57">
        <f t="shared" si="1"/>
        <v>0</v>
      </c>
      <c r="O88" s="156"/>
      <c r="P88" s="59"/>
      <c r="Q88" s="39"/>
      <c r="R88" s="40"/>
      <c r="S88" s="41"/>
      <c r="T88" s="42"/>
      <c r="U88" s="43"/>
      <c r="V88" s="44"/>
    </row>
    <row r="89" spans="1:22" ht="17.25" x14ac:dyDescent="0.3">
      <c r="A89" s="61"/>
      <c r="B89" s="61"/>
      <c r="C89" s="96"/>
      <c r="D89" s="96"/>
      <c r="E89" s="97"/>
      <c r="F89" s="51"/>
      <c r="G89" s="49"/>
      <c r="H89" s="50"/>
      <c r="I89" s="51"/>
      <c r="J89" s="35">
        <f t="shared" si="0"/>
        <v>0</v>
      </c>
      <c r="K89" s="56"/>
      <c r="L89" s="52"/>
      <c r="M89" s="52"/>
      <c r="N89" s="57">
        <f t="shared" si="1"/>
        <v>0</v>
      </c>
      <c r="O89" s="156"/>
      <c r="P89" s="59"/>
      <c r="Q89" s="39"/>
      <c r="R89" s="40"/>
      <c r="S89" s="41"/>
      <c r="T89" s="42"/>
      <c r="U89" s="43"/>
      <c r="V89" s="44"/>
    </row>
    <row r="90" spans="1:22" ht="17.25" x14ac:dyDescent="0.3">
      <c r="A90" s="102"/>
      <c r="B90" s="61"/>
      <c r="C90" s="96"/>
      <c r="D90" s="96"/>
      <c r="E90" s="97"/>
      <c r="F90" s="51"/>
      <c r="G90" s="49"/>
      <c r="H90" s="50"/>
      <c r="I90" s="51"/>
      <c r="J90" s="35">
        <f t="shared" si="0"/>
        <v>0</v>
      </c>
      <c r="K90" s="56"/>
      <c r="L90" s="52"/>
      <c r="M90" s="52"/>
      <c r="N90" s="57">
        <f t="shared" si="1"/>
        <v>0</v>
      </c>
      <c r="O90" s="156"/>
      <c r="P90" s="59"/>
      <c r="Q90" s="39"/>
      <c r="R90" s="40"/>
      <c r="S90" s="41"/>
      <c r="T90" s="42"/>
      <c r="U90" s="43"/>
      <c r="V90" s="44"/>
    </row>
    <row r="91" spans="1:22" ht="17.25" x14ac:dyDescent="0.3">
      <c r="A91" s="61"/>
      <c r="B91" s="61"/>
      <c r="C91" s="96"/>
      <c r="D91" s="96"/>
      <c r="E91" s="97"/>
      <c r="F91" s="51"/>
      <c r="G91" s="49"/>
      <c r="H91" s="50"/>
      <c r="I91" s="51"/>
      <c r="J91" s="35">
        <f t="shared" si="0"/>
        <v>0</v>
      </c>
      <c r="K91" s="56"/>
      <c r="L91" s="52"/>
      <c r="M91" s="52"/>
      <c r="N91" s="57">
        <f t="shared" si="1"/>
        <v>0</v>
      </c>
      <c r="O91" s="156"/>
      <c r="P91" s="59"/>
      <c r="Q91" s="39"/>
      <c r="R91" s="40"/>
      <c r="S91" s="41"/>
      <c r="T91" s="42"/>
      <c r="U91" s="43"/>
      <c r="V91" s="44"/>
    </row>
    <row r="92" spans="1:22" ht="17.25" x14ac:dyDescent="0.3">
      <c r="A92" s="61"/>
      <c r="B92" s="61"/>
      <c r="C92" s="96"/>
      <c r="D92" s="96"/>
      <c r="E92" s="97"/>
      <c r="F92" s="51"/>
      <c r="G92" s="49"/>
      <c r="H92" s="50"/>
      <c r="I92" s="51"/>
      <c r="J92" s="35">
        <f t="shared" si="0"/>
        <v>0</v>
      </c>
      <c r="K92" s="56"/>
      <c r="L92" s="52"/>
      <c r="M92" s="52"/>
      <c r="N92" s="57">
        <f t="shared" si="1"/>
        <v>0</v>
      </c>
      <c r="O92" s="156"/>
      <c r="P92" s="59"/>
      <c r="Q92" s="39"/>
      <c r="R92" s="40"/>
      <c r="S92" s="41"/>
      <c r="T92" s="42"/>
      <c r="U92" s="43"/>
      <c r="V92" s="44"/>
    </row>
    <row r="93" spans="1:22" ht="17.25" x14ac:dyDescent="0.3">
      <c r="A93" s="58"/>
      <c r="B93" s="61"/>
      <c r="C93" s="96"/>
      <c r="D93" s="96"/>
      <c r="E93" s="97"/>
      <c r="F93" s="51"/>
      <c r="G93" s="49"/>
      <c r="H93" s="50"/>
      <c r="I93" s="51"/>
      <c r="J93" s="35">
        <f t="shared" si="0"/>
        <v>0</v>
      </c>
      <c r="K93" s="56"/>
      <c r="L93" s="52"/>
      <c r="M93" s="52"/>
      <c r="N93" s="57">
        <f t="shared" si="1"/>
        <v>0</v>
      </c>
      <c r="O93" s="156"/>
      <c r="P93" s="59"/>
      <c r="Q93" s="39"/>
      <c r="R93" s="40"/>
      <c r="S93" s="41"/>
      <c r="T93" s="42"/>
      <c r="U93" s="43"/>
      <c r="V93" s="44"/>
    </row>
    <row r="94" spans="1:22" ht="17.25" x14ac:dyDescent="0.3">
      <c r="A94" s="58"/>
      <c r="B94" s="61"/>
      <c r="C94" s="96"/>
      <c r="D94" s="96"/>
      <c r="E94" s="97"/>
      <c r="F94" s="51"/>
      <c r="G94" s="49"/>
      <c r="H94" s="50"/>
      <c r="I94" s="51"/>
      <c r="J94" s="35">
        <f t="shared" si="0"/>
        <v>0</v>
      </c>
      <c r="K94" s="56"/>
      <c r="L94" s="52"/>
      <c r="M94" s="52"/>
      <c r="N94" s="57">
        <f t="shared" si="1"/>
        <v>0</v>
      </c>
      <c r="O94" s="156"/>
      <c r="P94" s="59"/>
      <c r="Q94" s="39"/>
      <c r="R94" s="40"/>
      <c r="S94" s="41"/>
      <c r="T94" s="42"/>
      <c r="U94" s="43"/>
      <c r="V94" s="44"/>
    </row>
    <row r="95" spans="1:22" ht="17.25" x14ac:dyDescent="0.3">
      <c r="A95" s="58"/>
      <c r="B95" s="61"/>
      <c r="C95" s="96"/>
      <c r="D95" s="96"/>
      <c r="E95" s="97"/>
      <c r="F95" s="51"/>
      <c r="G95" s="49"/>
      <c r="H95" s="50"/>
      <c r="I95" s="51"/>
      <c r="J95" s="35">
        <f t="shared" si="0"/>
        <v>0</v>
      </c>
      <c r="K95" s="56"/>
      <c r="L95" s="52"/>
      <c r="M95" s="52"/>
      <c r="N95" s="57">
        <f t="shared" si="1"/>
        <v>0</v>
      </c>
      <c r="O95" s="156"/>
      <c r="P95" s="59"/>
      <c r="Q95" s="39"/>
      <c r="R95" s="40"/>
      <c r="S95" s="41"/>
      <c r="T95" s="42"/>
      <c r="U95" s="43"/>
      <c r="V95" s="44"/>
    </row>
    <row r="96" spans="1:22" ht="17.25" x14ac:dyDescent="0.3">
      <c r="A96" s="61"/>
      <c r="B96" s="61"/>
      <c r="C96" s="96"/>
      <c r="D96" s="96"/>
      <c r="E96" s="97"/>
      <c r="F96" s="51"/>
      <c r="G96" s="49"/>
      <c r="H96" s="50"/>
      <c r="I96" s="51"/>
      <c r="J96" s="35">
        <f t="shared" si="0"/>
        <v>0</v>
      </c>
      <c r="K96" s="56"/>
      <c r="L96" s="52"/>
      <c r="M96" s="52"/>
      <c r="N96" s="57">
        <f t="shared" si="1"/>
        <v>0</v>
      </c>
      <c r="O96" s="156"/>
      <c r="P96" s="59"/>
      <c r="Q96" s="39"/>
      <c r="R96" s="40"/>
      <c r="S96" s="41"/>
      <c r="T96" s="42"/>
      <c r="U96" s="43"/>
      <c r="V96" s="44"/>
    </row>
    <row r="97" spans="1:22" ht="17.25" x14ac:dyDescent="0.3">
      <c r="A97" s="53"/>
      <c r="B97" s="61"/>
      <c r="C97" s="96"/>
      <c r="D97" s="96"/>
      <c r="E97" s="97"/>
      <c r="F97" s="51"/>
      <c r="G97" s="49"/>
      <c r="H97" s="50"/>
      <c r="I97" s="51"/>
      <c r="J97" s="35">
        <f t="shared" si="0"/>
        <v>0</v>
      </c>
      <c r="K97" s="56"/>
      <c r="L97" s="52"/>
      <c r="M97" s="52"/>
      <c r="N97" s="57">
        <f t="shared" si="1"/>
        <v>0</v>
      </c>
      <c r="O97" s="156"/>
      <c r="P97" s="313"/>
      <c r="Q97" s="104"/>
      <c r="R97" s="40"/>
      <c r="S97" s="41"/>
      <c r="T97" s="42"/>
      <c r="U97" s="43"/>
      <c r="V97" s="44"/>
    </row>
    <row r="98" spans="1:22" ht="17.25" x14ac:dyDescent="0.3">
      <c r="A98" s="60"/>
      <c r="B98" s="61"/>
      <c r="C98" s="96"/>
      <c r="D98" s="96"/>
      <c r="E98" s="97"/>
      <c r="F98" s="51"/>
      <c r="G98" s="49"/>
      <c r="H98" s="50"/>
      <c r="I98" s="51"/>
      <c r="J98" s="35">
        <f t="shared" si="0"/>
        <v>0</v>
      </c>
      <c r="K98" s="56"/>
      <c r="L98" s="52"/>
      <c r="M98" s="52"/>
      <c r="N98" s="57">
        <f t="shared" si="1"/>
        <v>0</v>
      </c>
      <c r="O98" s="156"/>
      <c r="P98" s="59"/>
      <c r="Q98" s="39"/>
      <c r="R98" s="40"/>
      <c r="S98" s="41"/>
      <c r="T98" s="42"/>
      <c r="U98" s="43"/>
      <c r="V98" s="44"/>
    </row>
    <row r="99" spans="1:22" ht="17.25" x14ac:dyDescent="0.3">
      <c r="A99" s="60"/>
      <c r="B99" s="61"/>
      <c r="C99" s="96"/>
      <c r="D99" s="96"/>
      <c r="E99" s="97"/>
      <c r="F99" s="51"/>
      <c r="G99" s="49"/>
      <c r="H99" s="50"/>
      <c r="I99" s="51"/>
      <c r="J99" s="35">
        <f t="shared" si="0"/>
        <v>0</v>
      </c>
      <c r="K99" s="56"/>
      <c r="L99" s="52"/>
      <c r="M99" s="52"/>
      <c r="N99" s="57">
        <f t="shared" si="1"/>
        <v>0</v>
      </c>
      <c r="O99" s="156"/>
      <c r="P99" s="59"/>
      <c r="Q99" s="39"/>
      <c r="R99" s="40"/>
      <c r="S99" s="41"/>
      <c r="T99" s="42"/>
      <c r="U99" s="43"/>
      <c r="V99" s="44"/>
    </row>
    <row r="100" spans="1:22" ht="17.25" x14ac:dyDescent="0.3">
      <c r="A100" s="105"/>
      <c r="B100" s="61"/>
      <c r="C100" s="96"/>
      <c r="D100" s="96"/>
      <c r="E100" s="97"/>
      <c r="F100" s="51"/>
      <c r="G100" s="49"/>
      <c r="H100" s="50"/>
      <c r="I100" s="51"/>
      <c r="J100" s="35">
        <f t="shared" si="0"/>
        <v>0</v>
      </c>
      <c r="K100" s="56"/>
      <c r="L100" s="52"/>
      <c r="M100" s="52"/>
      <c r="N100" s="57">
        <f t="shared" si="1"/>
        <v>0</v>
      </c>
      <c r="O100" s="156"/>
      <c r="P100" s="106"/>
      <c r="Q100" s="39"/>
      <c r="R100" s="40"/>
      <c r="S100" s="41"/>
      <c r="T100" s="42"/>
      <c r="U100" s="43"/>
      <c r="V100" s="44"/>
    </row>
    <row r="101" spans="1:22" ht="17.25" x14ac:dyDescent="0.3">
      <c r="A101" s="107"/>
      <c r="B101" s="61"/>
      <c r="C101" s="96"/>
      <c r="D101" s="96"/>
      <c r="E101" s="97"/>
      <c r="F101" s="51"/>
      <c r="G101" s="49"/>
      <c r="H101" s="50"/>
      <c r="I101" s="51"/>
      <c r="J101" s="35">
        <f t="shared" si="0"/>
        <v>0</v>
      </c>
      <c r="K101" s="56"/>
      <c r="L101" s="52"/>
      <c r="M101" s="52"/>
      <c r="N101" s="57">
        <f t="shared" si="1"/>
        <v>0</v>
      </c>
      <c r="O101" s="156"/>
      <c r="P101" s="59"/>
      <c r="Q101" s="39"/>
      <c r="R101" s="40"/>
      <c r="S101" s="41"/>
      <c r="T101" s="42"/>
      <c r="U101" s="43"/>
      <c r="V101" s="44"/>
    </row>
    <row r="102" spans="1:22" ht="17.25" x14ac:dyDescent="0.3">
      <c r="A102" s="108"/>
      <c r="B102" s="61"/>
      <c r="C102" s="96"/>
      <c r="D102" s="96"/>
      <c r="E102" s="97"/>
      <c r="F102" s="51"/>
      <c r="G102" s="49"/>
      <c r="H102" s="50"/>
      <c r="I102" s="51"/>
      <c r="J102" s="35">
        <f t="shared" si="0"/>
        <v>0</v>
      </c>
      <c r="K102" s="56"/>
      <c r="L102" s="52"/>
      <c r="M102" s="52"/>
      <c r="N102" s="57">
        <f t="shared" si="1"/>
        <v>0</v>
      </c>
      <c r="O102" s="156"/>
      <c r="P102" s="59"/>
      <c r="Q102" s="39"/>
      <c r="R102" s="40"/>
      <c r="S102" s="41"/>
      <c r="T102" s="42"/>
      <c r="U102" s="43"/>
      <c r="V102" s="44"/>
    </row>
    <row r="103" spans="1:22" ht="17.25" x14ac:dyDescent="0.3">
      <c r="A103" s="108"/>
      <c r="B103" s="61"/>
      <c r="C103" s="92"/>
      <c r="D103" s="92"/>
      <c r="E103" s="109"/>
      <c r="F103" s="51"/>
      <c r="G103" s="49"/>
      <c r="H103" s="50"/>
      <c r="I103" s="51"/>
      <c r="J103" s="35">
        <f t="shared" si="0"/>
        <v>0</v>
      </c>
      <c r="K103" s="56"/>
      <c r="L103" s="52"/>
      <c r="M103" s="52"/>
      <c r="N103" s="57">
        <f t="shared" si="1"/>
        <v>0</v>
      </c>
      <c r="O103" s="156"/>
      <c r="P103" s="59"/>
      <c r="Q103" s="39"/>
      <c r="R103" s="40"/>
      <c r="S103" s="41"/>
      <c r="T103" s="42"/>
      <c r="U103" s="43"/>
      <c r="V103" s="44"/>
    </row>
    <row r="104" spans="1:22" ht="17.25" x14ac:dyDescent="0.3">
      <c r="A104" s="107"/>
      <c r="B104" s="61"/>
      <c r="C104" s="96"/>
      <c r="D104" s="96"/>
      <c r="E104" s="97"/>
      <c r="F104" s="51"/>
      <c r="G104" s="49"/>
      <c r="H104" s="110"/>
      <c r="I104" s="51"/>
      <c r="J104" s="35">
        <f t="shared" si="0"/>
        <v>0</v>
      </c>
      <c r="K104" s="56"/>
      <c r="L104" s="52"/>
      <c r="M104" s="52"/>
      <c r="N104" s="57">
        <f t="shared" si="1"/>
        <v>0</v>
      </c>
      <c r="O104" s="156"/>
      <c r="P104" s="59"/>
      <c r="Q104" s="39"/>
      <c r="R104" s="40"/>
      <c r="S104" s="41"/>
      <c r="T104" s="42"/>
      <c r="U104" s="43"/>
      <c r="V104" s="44"/>
    </row>
    <row r="105" spans="1:22" ht="17.25" x14ac:dyDescent="0.3">
      <c r="A105" s="107"/>
      <c r="B105" s="61"/>
      <c r="C105" s="92"/>
      <c r="D105" s="92"/>
      <c r="E105" s="109"/>
      <c r="F105" s="51"/>
      <c r="G105" s="49"/>
      <c r="H105" s="110"/>
      <c r="I105" s="51"/>
      <c r="J105" s="35">
        <f t="shared" si="0"/>
        <v>0</v>
      </c>
      <c r="K105" s="56"/>
      <c r="L105" s="52"/>
      <c r="M105" s="52"/>
      <c r="N105" s="57">
        <f t="shared" si="1"/>
        <v>0</v>
      </c>
      <c r="O105" s="156"/>
      <c r="P105" s="59"/>
      <c r="Q105" s="39"/>
      <c r="R105" s="40"/>
      <c r="S105" s="41"/>
      <c r="T105" s="42"/>
      <c r="U105" s="43"/>
      <c r="V105" s="44"/>
    </row>
    <row r="106" spans="1:22" ht="17.25" x14ac:dyDescent="0.3">
      <c r="A106" s="107"/>
      <c r="B106" s="61"/>
      <c r="C106" s="96"/>
      <c r="D106" s="96"/>
      <c r="E106" s="97"/>
      <c r="F106" s="51"/>
      <c r="G106" s="49"/>
      <c r="H106" s="110"/>
      <c r="I106" s="51"/>
      <c r="J106" s="35">
        <f t="shared" si="0"/>
        <v>0</v>
      </c>
      <c r="K106" s="56"/>
      <c r="L106" s="52"/>
      <c r="M106" s="52"/>
      <c r="N106" s="57">
        <f t="shared" si="1"/>
        <v>0</v>
      </c>
      <c r="O106" s="156"/>
      <c r="P106" s="59"/>
      <c r="Q106" s="39"/>
      <c r="R106" s="40"/>
      <c r="S106" s="41"/>
      <c r="T106" s="42"/>
      <c r="U106" s="43"/>
      <c r="V106" s="44"/>
    </row>
    <row r="107" spans="1:22" ht="17.25" x14ac:dyDescent="0.3">
      <c r="A107" s="107"/>
      <c r="B107" s="61"/>
      <c r="C107" s="91"/>
      <c r="D107" s="91"/>
      <c r="E107" s="93"/>
      <c r="F107" s="51"/>
      <c r="G107" s="49"/>
      <c r="H107" s="110"/>
      <c r="I107" s="51"/>
      <c r="J107" s="35">
        <f t="shared" si="0"/>
        <v>0</v>
      </c>
      <c r="K107" s="56"/>
      <c r="L107" s="52"/>
      <c r="M107" s="52"/>
      <c r="N107" s="57">
        <f t="shared" si="1"/>
        <v>0</v>
      </c>
      <c r="O107" s="156"/>
      <c r="P107" s="59"/>
      <c r="Q107" s="39"/>
      <c r="R107" s="40"/>
      <c r="S107" s="41"/>
      <c r="T107" s="42"/>
      <c r="U107" s="43"/>
      <c r="V107" s="44"/>
    </row>
    <row r="108" spans="1:22" ht="18.75" x14ac:dyDescent="0.3">
      <c r="A108" s="61"/>
      <c r="B108" s="61"/>
      <c r="C108" s="96"/>
      <c r="D108" s="96"/>
      <c r="E108" s="97"/>
      <c r="F108" s="51"/>
      <c r="G108" s="49"/>
      <c r="H108" s="111"/>
      <c r="I108" s="51"/>
      <c r="J108" s="35">
        <f t="shared" si="0"/>
        <v>0</v>
      </c>
      <c r="K108" s="56"/>
      <c r="L108" s="52"/>
      <c r="M108" s="52"/>
      <c r="N108" s="57">
        <f t="shared" si="1"/>
        <v>0</v>
      </c>
      <c r="O108" s="156"/>
      <c r="P108" s="312"/>
      <c r="Q108" s="64"/>
      <c r="R108" s="112"/>
      <c r="S108" s="41"/>
      <c r="T108" s="42"/>
      <c r="U108" s="43"/>
      <c r="V108" s="44"/>
    </row>
    <row r="109" spans="1:22" ht="18.75" x14ac:dyDescent="0.3">
      <c r="A109" s="61"/>
      <c r="B109" s="61"/>
      <c r="C109" s="96"/>
      <c r="D109" s="96"/>
      <c r="E109" s="97"/>
      <c r="F109" s="51"/>
      <c r="G109" s="49"/>
      <c r="H109" s="111"/>
      <c r="I109" s="51"/>
      <c r="J109" s="35">
        <f t="shared" si="0"/>
        <v>0</v>
      </c>
      <c r="K109" s="56"/>
      <c r="L109" s="52"/>
      <c r="M109" s="52"/>
      <c r="N109" s="57">
        <f t="shared" si="1"/>
        <v>0</v>
      </c>
      <c r="O109" s="156"/>
      <c r="P109" s="312"/>
      <c r="Q109" s="64"/>
      <c r="R109" s="112"/>
      <c r="S109" s="41"/>
      <c r="T109" s="42"/>
      <c r="U109" s="43"/>
      <c r="V109" s="44"/>
    </row>
    <row r="110" spans="1:22" ht="18.75" x14ac:dyDescent="0.3">
      <c r="A110" s="61"/>
      <c r="B110" s="61"/>
      <c r="C110" s="96"/>
      <c r="D110" s="96"/>
      <c r="E110" s="97"/>
      <c r="F110" s="51"/>
      <c r="G110" s="49"/>
      <c r="H110" s="111"/>
      <c r="I110" s="51"/>
      <c r="J110" s="35">
        <f t="shared" si="0"/>
        <v>0</v>
      </c>
      <c r="K110" s="56"/>
      <c r="L110" s="52"/>
      <c r="M110" s="52"/>
      <c r="N110" s="57">
        <f t="shared" si="1"/>
        <v>0</v>
      </c>
      <c r="O110" s="156"/>
      <c r="P110" s="312"/>
      <c r="Q110" s="64"/>
      <c r="R110" s="112"/>
      <c r="S110" s="41"/>
      <c r="T110" s="42"/>
      <c r="U110" s="43"/>
      <c r="V110" s="44"/>
    </row>
    <row r="111" spans="1:22" ht="18.75" x14ac:dyDescent="0.3">
      <c r="A111" s="61"/>
      <c r="B111" s="61"/>
      <c r="C111" s="96"/>
      <c r="D111" s="96"/>
      <c r="E111" s="97"/>
      <c r="F111" s="51"/>
      <c r="G111" s="49"/>
      <c r="H111" s="111"/>
      <c r="I111" s="51"/>
      <c r="J111" s="35">
        <f t="shared" si="0"/>
        <v>0</v>
      </c>
      <c r="K111" s="56"/>
      <c r="L111" s="52"/>
      <c r="M111" s="52"/>
      <c r="N111" s="57">
        <f t="shared" si="1"/>
        <v>0</v>
      </c>
      <c r="O111" s="156"/>
      <c r="P111" s="312"/>
      <c r="Q111" s="64"/>
      <c r="R111" s="112"/>
      <c r="S111" s="41"/>
      <c r="T111" s="42"/>
      <c r="U111" s="43"/>
      <c r="V111" s="44"/>
    </row>
    <row r="112" spans="1:22" ht="17.25" x14ac:dyDescent="0.3">
      <c r="A112" s="45"/>
      <c r="B112" s="61"/>
      <c r="C112" s="96"/>
      <c r="D112" s="96"/>
      <c r="E112" s="97"/>
      <c r="F112" s="51"/>
      <c r="G112" s="49"/>
      <c r="H112" s="113"/>
      <c r="I112" s="51"/>
      <c r="J112" s="35">
        <f t="shared" si="0"/>
        <v>0</v>
      </c>
      <c r="K112" s="56"/>
      <c r="L112" s="52"/>
      <c r="M112" s="52"/>
      <c r="N112" s="57">
        <f t="shared" si="1"/>
        <v>0</v>
      </c>
      <c r="O112" s="156"/>
      <c r="P112" s="312"/>
      <c r="Q112" s="64"/>
      <c r="R112" s="112"/>
      <c r="S112" s="41"/>
      <c r="T112" s="42"/>
      <c r="U112" s="43"/>
      <c r="V112" s="44"/>
    </row>
    <row r="113" spans="1:22" ht="17.25" x14ac:dyDescent="0.3">
      <c r="A113" s="61"/>
      <c r="B113" s="61"/>
      <c r="C113" s="96"/>
      <c r="D113" s="96"/>
      <c r="E113" s="97"/>
      <c r="F113" s="51"/>
      <c r="G113" s="49"/>
      <c r="H113" s="113"/>
      <c r="I113" s="51"/>
      <c r="J113" s="35">
        <f t="shared" si="0"/>
        <v>0</v>
      </c>
      <c r="K113" s="56"/>
      <c r="L113" s="52"/>
      <c r="M113" s="52"/>
      <c r="N113" s="57">
        <f t="shared" si="1"/>
        <v>0</v>
      </c>
      <c r="O113" s="156"/>
      <c r="P113" s="312"/>
      <c r="Q113" s="64"/>
      <c r="R113" s="112"/>
      <c r="S113" s="41"/>
      <c r="T113" s="42"/>
      <c r="U113" s="43"/>
      <c r="V113" s="44"/>
    </row>
    <row r="114" spans="1:22" ht="17.25" x14ac:dyDescent="0.3">
      <c r="A114" s="60"/>
      <c r="B114" s="61"/>
      <c r="C114" s="95"/>
      <c r="D114" s="95"/>
      <c r="E114" s="114"/>
      <c r="F114" s="51"/>
      <c r="G114" s="49"/>
      <c r="H114" s="113"/>
      <c r="I114" s="51"/>
      <c r="J114" s="35">
        <f t="shared" si="0"/>
        <v>0</v>
      </c>
      <c r="K114" s="56"/>
      <c r="L114" s="52"/>
      <c r="M114" s="52"/>
      <c r="N114" s="57">
        <f t="shared" si="1"/>
        <v>0</v>
      </c>
      <c r="O114" s="156"/>
      <c r="P114" s="312"/>
      <c r="Q114" s="64"/>
      <c r="R114" s="112"/>
      <c r="S114" s="41"/>
      <c r="T114" s="42"/>
      <c r="U114" s="43"/>
      <c r="V114" s="44"/>
    </row>
    <row r="115" spans="1:22" ht="17.25" x14ac:dyDescent="0.3">
      <c r="A115" s="60"/>
      <c r="B115" s="61"/>
      <c r="C115" s="95"/>
      <c r="D115" s="95"/>
      <c r="E115" s="114"/>
      <c r="F115" s="51"/>
      <c r="G115" s="49"/>
      <c r="H115" s="113"/>
      <c r="I115" s="51"/>
      <c r="J115" s="35">
        <f t="shared" si="0"/>
        <v>0</v>
      </c>
      <c r="K115" s="56"/>
      <c r="L115" s="52"/>
      <c r="M115" s="52"/>
      <c r="N115" s="57">
        <f t="shared" si="1"/>
        <v>0</v>
      </c>
      <c r="O115" s="156"/>
      <c r="P115" s="312"/>
      <c r="Q115" s="64"/>
      <c r="R115" s="112"/>
      <c r="S115" s="41"/>
      <c r="T115" s="42"/>
      <c r="U115" s="43"/>
      <c r="V115" s="44"/>
    </row>
    <row r="116" spans="1:22" ht="17.25" x14ac:dyDescent="0.3">
      <c r="A116" s="60"/>
      <c r="B116" s="61"/>
      <c r="C116" s="95"/>
      <c r="D116" s="95"/>
      <c r="E116" s="114"/>
      <c r="F116" s="51"/>
      <c r="G116" s="49"/>
      <c r="H116" s="113"/>
      <c r="I116" s="51"/>
      <c r="J116" s="35">
        <f t="shared" si="0"/>
        <v>0</v>
      </c>
      <c r="K116" s="56"/>
      <c r="L116" s="52"/>
      <c r="M116" s="52"/>
      <c r="N116" s="57">
        <f t="shared" si="1"/>
        <v>0</v>
      </c>
      <c r="O116" s="156"/>
      <c r="P116" s="312"/>
      <c r="Q116" s="64"/>
      <c r="R116" s="112"/>
      <c r="S116" s="41"/>
      <c r="T116" s="42"/>
      <c r="U116" s="43"/>
      <c r="V116" s="44"/>
    </row>
    <row r="117" spans="1:22" ht="17.25" x14ac:dyDescent="0.3">
      <c r="A117" s="60"/>
      <c r="B117" s="61"/>
      <c r="C117" s="95"/>
      <c r="D117" s="95"/>
      <c r="E117" s="114"/>
      <c r="F117" s="51"/>
      <c r="G117" s="49"/>
      <c r="H117" s="113"/>
      <c r="I117" s="51"/>
      <c r="J117" s="35">
        <f t="shared" si="0"/>
        <v>0</v>
      </c>
      <c r="K117" s="56"/>
      <c r="L117" s="52"/>
      <c r="M117" s="52"/>
      <c r="N117" s="57">
        <f t="shared" si="1"/>
        <v>0</v>
      </c>
      <c r="O117" s="156"/>
      <c r="P117" s="312"/>
      <c r="Q117" s="64"/>
      <c r="R117" s="112"/>
      <c r="S117" s="41"/>
      <c r="T117" s="42"/>
      <c r="U117" s="43"/>
      <c r="V117" s="44"/>
    </row>
    <row r="118" spans="1:22" ht="17.25" x14ac:dyDescent="0.3">
      <c r="A118" s="60"/>
      <c r="B118" s="61"/>
      <c r="C118" s="95"/>
      <c r="D118" s="95"/>
      <c r="E118" s="114"/>
      <c r="F118" s="51"/>
      <c r="G118" s="49"/>
      <c r="H118" s="113"/>
      <c r="I118" s="51"/>
      <c r="J118" s="35">
        <f t="shared" si="0"/>
        <v>0</v>
      </c>
      <c r="K118" s="56"/>
      <c r="L118" s="52"/>
      <c r="M118" s="52"/>
      <c r="N118" s="57">
        <f t="shared" si="1"/>
        <v>0</v>
      </c>
      <c r="O118" s="156"/>
      <c r="P118" s="312"/>
      <c r="Q118" s="64"/>
      <c r="R118" s="112"/>
      <c r="S118" s="41"/>
      <c r="T118" s="42"/>
      <c r="U118" s="43"/>
      <c r="V118" s="44"/>
    </row>
    <row r="119" spans="1:22" ht="17.25" x14ac:dyDescent="0.3">
      <c r="A119" s="107"/>
      <c r="B119" s="61"/>
      <c r="C119" s="96"/>
      <c r="D119" s="96"/>
      <c r="E119" s="97"/>
      <c r="F119" s="51"/>
      <c r="G119" s="49"/>
      <c r="H119" s="113"/>
      <c r="I119" s="51"/>
      <c r="J119" s="35">
        <f t="shared" si="0"/>
        <v>0</v>
      </c>
      <c r="K119" s="56"/>
      <c r="L119" s="52"/>
      <c r="M119" s="52"/>
      <c r="N119" s="57">
        <f t="shared" si="1"/>
        <v>0</v>
      </c>
      <c r="O119" s="156"/>
      <c r="P119" s="312"/>
      <c r="Q119" s="64"/>
      <c r="R119" s="112"/>
      <c r="S119" s="41"/>
      <c r="T119" s="42"/>
      <c r="U119" s="43"/>
      <c r="V119" s="44"/>
    </row>
    <row r="120" spans="1:22" ht="17.25" x14ac:dyDescent="0.3">
      <c r="A120" s="115"/>
      <c r="B120" s="61"/>
      <c r="C120" s="116"/>
      <c r="D120" s="116"/>
      <c r="E120" s="117"/>
      <c r="F120" s="51"/>
      <c r="G120" s="49"/>
      <c r="H120" s="118"/>
      <c r="I120" s="51"/>
      <c r="J120" s="35">
        <f t="shared" si="0"/>
        <v>0</v>
      </c>
      <c r="K120" s="56"/>
      <c r="L120" s="52"/>
      <c r="M120" s="52"/>
      <c r="N120" s="57">
        <f t="shared" si="1"/>
        <v>0</v>
      </c>
      <c r="O120" s="156"/>
      <c r="P120" s="312"/>
      <c r="Q120" s="64"/>
      <c r="R120" s="112"/>
      <c r="S120" s="41"/>
      <c r="T120" s="42"/>
      <c r="U120" s="43"/>
      <c r="V120" s="44"/>
    </row>
    <row r="121" spans="1:22" ht="17.25" x14ac:dyDescent="0.3">
      <c r="A121" s="115"/>
      <c r="B121" s="61"/>
      <c r="C121" s="116"/>
      <c r="D121" s="116"/>
      <c r="E121" s="117"/>
      <c r="F121" s="51"/>
      <c r="G121" s="49"/>
      <c r="H121" s="118"/>
      <c r="I121" s="51"/>
      <c r="J121" s="35">
        <f t="shared" si="0"/>
        <v>0</v>
      </c>
      <c r="K121" s="56"/>
      <c r="L121" s="52"/>
      <c r="M121" s="52"/>
      <c r="N121" s="57">
        <f t="shared" si="1"/>
        <v>0</v>
      </c>
      <c r="O121" s="156"/>
      <c r="P121" s="312"/>
      <c r="Q121" s="104"/>
      <c r="R121" s="112"/>
      <c r="S121" s="41"/>
      <c r="T121" s="42"/>
      <c r="U121" s="43"/>
      <c r="V121" s="44"/>
    </row>
    <row r="122" spans="1:22" ht="17.25" x14ac:dyDescent="0.3">
      <c r="A122" s="115"/>
      <c r="B122" s="61"/>
      <c r="C122" s="116"/>
      <c r="D122" s="116"/>
      <c r="E122" s="117"/>
      <c r="F122" s="51"/>
      <c r="G122" s="49"/>
      <c r="H122" s="118"/>
      <c r="I122" s="51"/>
      <c r="J122" s="35">
        <f t="shared" si="0"/>
        <v>0</v>
      </c>
      <c r="K122" s="56"/>
      <c r="L122" s="52"/>
      <c r="M122" s="52"/>
      <c r="N122" s="57">
        <f t="shared" si="1"/>
        <v>0</v>
      </c>
      <c r="O122" s="156"/>
      <c r="P122" s="312"/>
      <c r="Q122" s="64"/>
      <c r="R122" s="112"/>
      <c r="S122" s="41"/>
      <c r="T122" s="42"/>
      <c r="U122" s="43"/>
      <c r="V122" s="44"/>
    </row>
    <row r="123" spans="1:22" ht="17.25" x14ac:dyDescent="0.3">
      <c r="A123" s="107"/>
      <c r="B123" s="61"/>
      <c r="C123" s="96"/>
      <c r="D123" s="96"/>
      <c r="E123" s="97"/>
      <c r="F123" s="51"/>
      <c r="G123" s="49"/>
      <c r="H123" s="110"/>
      <c r="I123" s="51"/>
      <c r="J123" s="35">
        <f t="shared" si="0"/>
        <v>0</v>
      </c>
      <c r="K123" s="56"/>
      <c r="L123" s="52"/>
      <c r="M123" s="52"/>
      <c r="N123" s="57">
        <f t="shared" si="1"/>
        <v>0</v>
      </c>
      <c r="O123" s="156"/>
      <c r="P123" s="59"/>
      <c r="Q123" s="64"/>
      <c r="R123" s="112"/>
      <c r="S123" s="41"/>
      <c r="T123" s="42"/>
      <c r="U123" s="43"/>
      <c r="V123" s="44"/>
    </row>
    <row r="124" spans="1:22" ht="18.75" x14ac:dyDescent="0.3">
      <c r="A124" s="107"/>
      <c r="B124" s="61"/>
      <c r="C124" s="96"/>
      <c r="D124" s="96"/>
      <c r="E124" s="97"/>
      <c r="F124" s="51"/>
      <c r="G124" s="49"/>
      <c r="H124" s="119"/>
      <c r="I124" s="51"/>
      <c r="J124" s="35">
        <f t="shared" si="0"/>
        <v>0</v>
      </c>
      <c r="K124" s="56"/>
      <c r="L124" s="52"/>
      <c r="M124" s="52"/>
      <c r="N124" s="57">
        <f t="shared" si="1"/>
        <v>0</v>
      </c>
      <c r="O124" s="156"/>
      <c r="P124" s="59"/>
      <c r="Q124" s="64"/>
      <c r="R124" s="112"/>
      <c r="S124" s="41"/>
      <c r="T124" s="42"/>
      <c r="U124" s="43"/>
      <c r="V124" s="44"/>
    </row>
    <row r="125" spans="1:22" ht="17.25" x14ac:dyDescent="0.3">
      <c r="A125" s="107"/>
      <c r="B125" s="61"/>
      <c r="C125" s="96"/>
      <c r="D125" s="96"/>
      <c r="E125" s="97"/>
      <c r="F125" s="51"/>
      <c r="G125" s="49"/>
      <c r="H125" s="120"/>
      <c r="I125" s="51"/>
      <c r="J125" s="35">
        <f t="shared" si="0"/>
        <v>0</v>
      </c>
      <c r="K125" s="56"/>
      <c r="L125" s="52"/>
      <c r="M125" s="52"/>
      <c r="N125" s="57">
        <f t="shared" si="1"/>
        <v>0</v>
      </c>
      <c r="O125" s="156"/>
      <c r="P125" s="59"/>
      <c r="Q125" s="64"/>
      <c r="R125" s="112"/>
      <c r="S125" s="41"/>
      <c r="T125" s="42"/>
      <c r="U125" s="43"/>
      <c r="V125" s="44"/>
    </row>
    <row r="126" spans="1:22" ht="17.25" x14ac:dyDescent="0.3">
      <c r="A126" s="107"/>
      <c r="B126" s="61"/>
      <c r="C126" s="96"/>
      <c r="D126" s="96"/>
      <c r="E126" s="97"/>
      <c r="F126" s="51"/>
      <c r="G126" s="49"/>
      <c r="H126" s="110"/>
      <c r="I126" s="51"/>
      <c r="J126" s="35">
        <f t="shared" si="0"/>
        <v>0</v>
      </c>
      <c r="K126" s="56"/>
      <c r="L126" s="52"/>
      <c r="M126" s="52"/>
      <c r="N126" s="57">
        <f t="shared" si="1"/>
        <v>0</v>
      </c>
      <c r="O126" s="156"/>
      <c r="P126" s="59"/>
      <c r="Q126" s="64"/>
      <c r="R126" s="112"/>
      <c r="S126" s="41"/>
      <c r="T126" s="42"/>
      <c r="U126" s="43"/>
      <c r="V126" s="44"/>
    </row>
    <row r="127" spans="1:22" ht="17.25" x14ac:dyDescent="0.3">
      <c r="A127" s="121"/>
      <c r="B127" s="61"/>
      <c r="C127" s="96"/>
      <c r="D127" s="96"/>
      <c r="E127" s="97"/>
      <c r="F127" s="51"/>
      <c r="G127" s="49"/>
      <c r="H127" s="122"/>
      <c r="I127" s="51"/>
      <c r="J127" s="35">
        <f t="shared" si="0"/>
        <v>0</v>
      </c>
      <c r="K127" s="56"/>
      <c r="L127" s="52"/>
      <c r="M127" s="52"/>
      <c r="N127" s="57">
        <f t="shared" si="1"/>
        <v>0</v>
      </c>
      <c r="O127" s="298"/>
      <c r="P127" s="314"/>
      <c r="Q127" s="123"/>
      <c r="R127" s="124"/>
      <c r="S127" s="41"/>
      <c r="T127" s="42"/>
      <c r="U127" s="43"/>
      <c r="V127" s="44"/>
    </row>
    <row r="128" spans="1:22" ht="17.25" x14ac:dyDescent="0.3">
      <c r="A128" s="66"/>
      <c r="B128" s="61"/>
      <c r="C128" s="96"/>
      <c r="D128" s="96"/>
      <c r="E128" s="97"/>
      <c r="F128" s="51"/>
      <c r="G128" s="125"/>
      <c r="H128" s="126"/>
      <c r="I128" s="51"/>
      <c r="J128" s="35">
        <f t="shared" si="0"/>
        <v>0</v>
      </c>
      <c r="K128" s="56"/>
      <c r="L128" s="52"/>
      <c r="M128" s="52"/>
      <c r="N128" s="57">
        <f t="shared" si="1"/>
        <v>0</v>
      </c>
      <c r="O128" s="299"/>
      <c r="P128" s="127"/>
      <c r="Q128" s="64"/>
      <c r="R128" s="112"/>
      <c r="S128" s="41"/>
      <c r="T128" s="42"/>
      <c r="U128" s="43"/>
      <c r="V128" s="44"/>
    </row>
    <row r="129" spans="1:22" ht="17.25" x14ac:dyDescent="0.3">
      <c r="A129" s="108"/>
      <c r="B129" s="61"/>
      <c r="C129" s="96"/>
      <c r="D129" s="96"/>
      <c r="E129" s="97"/>
      <c r="F129" s="51"/>
      <c r="G129" s="127"/>
      <c r="H129" s="122"/>
      <c r="I129" s="51"/>
      <c r="J129" s="35">
        <f t="shared" si="0"/>
        <v>0</v>
      </c>
      <c r="K129" s="56"/>
      <c r="L129" s="52"/>
      <c r="M129" s="52"/>
      <c r="N129" s="57">
        <f t="shared" si="1"/>
        <v>0</v>
      </c>
      <c r="O129" s="299"/>
      <c r="P129" s="127"/>
      <c r="Q129" s="64"/>
      <c r="R129" s="112"/>
      <c r="S129" s="41"/>
      <c r="T129" s="42"/>
      <c r="U129" s="43"/>
      <c r="V129" s="44"/>
    </row>
    <row r="130" spans="1:22" ht="17.25" x14ac:dyDescent="0.3">
      <c r="A130" s="108"/>
      <c r="B130" s="61"/>
      <c r="C130" s="96"/>
      <c r="D130" s="96"/>
      <c r="E130" s="97"/>
      <c r="F130" s="51"/>
      <c r="G130" s="127"/>
      <c r="H130" s="126"/>
      <c r="I130" s="51"/>
      <c r="J130" s="35">
        <f t="shared" si="0"/>
        <v>0</v>
      </c>
      <c r="K130" s="128"/>
      <c r="L130" s="52"/>
      <c r="M130" s="52" t="s">
        <v>18</v>
      </c>
      <c r="N130" s="57">
        <f t="shared" si="1"/>
        <v>0</v>
      </c>
      <c r="O130" s="298"/>
      <c r="P130" s="314"/>
      <c r="Q130" s="123"/>
      <c r="R130" s="124"/>
      <c r="S130" s="41"/>
      <c r="T130" s="42"/>
      <c r="U130" s="43"/>
      <c r="V130" s="44"/>
    </row>
    <row r="131" spans="1:22" ht="17.25" x14ac:dyDescent="0.3">
      <c r="A131" s="107"/>
      <c r="B131" s="61"/>
      <c r="C131" s="96"/>
      <c r="D131" s="96"/>
      <c r="E131" s="97"/>
      <c r="F131" s="51"/>
      <c r="G131" s="127"/>
      <c r="H131" s="126"/>
      <c r="I131" s="51"/>
      <c r="J131" s="35">
        <f t="shared" si="0"/>
        <v>0</v>
      </c>
      <c r="K131" s="128"/>
      <c r="L131" s="52"/>
      <c r="M131" s="52"/>
      <c r="N131" s="57">
        <f t="shared" si="1"/>
        <v>0</v>
      </c>
      <c r="O131" s="299"/>
      <c r="P131" s="127"/>
      <c r="Q131" s="64"/>
      <c r="R131" s="112"/>
      <c r="S131" s="41"/>
      <c r="T131" s="42"/>
      <c r="U131" s="43"/>
      <c r="V131" s="44"/>
    </row>
    <row r="132" spans="1:22" ht="17.25" x14ac:dyDescent="0.3">
      <c r="A132" s="115"/>
      <c r="B132" s="61"/>
      <c r="C132" s="129"/>
      <c r="D132" s="129"/>
      <c r="E132" s="130"/>
      <c r="F132" s="51"/>
      <c r="G132" s="127"/>
      <c r="H132" s="131"/>
      <c r="I132" s="51"/>
      <c r="J132" s="35">
        <f t="shared" si="0"/>
        <v>0</v>
      </c>
      <c r="K132" s="56"/>
      <c r="L132" s="52"/>
      <c r="M132" s="52"/>
      <c r="N132" s="57">
        <f t="shared" si="1"/>
        <v>0</v>
      </c>
      <c r="O132" s="300"/>
      <c r="P132" s="315"/>
      <c r="Q132" s="39"/>
      <c r="R132" s="40"/>
      <c r="S132" s="41"/>
      <c r="T132" s="42"/>
      <c r="U132" s="43"/>
      <c r="V132" s="44"/>
    </row>
    <row r="133" spans="1:22" ht="17.25" x14ac:dyDescent="0.3">
      <c r="A133" s="132"/>
      <c r="B133" s="61"/>
      <c r="C133" s="96"/>
      <c r="D133" s="96"/>
      <c r="E133" s="97"/>
      <c r="F133" s="51"/>
      <c r="G133" s="127"/>
      <c r="H133" s="110"/>
      <c r="I133" s="51"/>
      <c r="J133" s="35">
        <f>I133-F133</f>
        <v>0</v>
      </c>
      <c r="K133" s="128"/>
      <c r="L133" s="133"/>
      <c r="M133" s="133"/>
      <c r="N133" s="57">
        <f t="shared" si="1"/>
        <v>0</v>
      </c>
      <c r="O133" s="300"/>
      <c r="P133" s="315"/>
      <c r="Q133" s="123"/>
      <c r="R133" s="124"/>
      <c r="S133" s="41"/>
      <c r="T133" s="42"/>
      <c r="U133" s="43"/>
      <c r="V133" s="44"/>
    </row>
    <row r="134" spans="1:22" ht="17.25" x14ac:dyDescent="0.3">
      <c r="A134" s="107"/>
      <c r="B134" s="61"/>
      <c r="C134" s="96"/>
      <c r="D134" s="96"/>
      <c r="E134" s="97"/>
      <c r="F134" s="51"/>
      <c r="G134" s="127"/>
      <c r="H134" s="110"/>
      <c r="I134" s="51"/>
      <c r="J134" s="35">
        <f t="shared" ref="J134:J232" si="4">I134-F134</f>
        <v>0</v>
      </c>
      <c r="K134" s="128"/>
      <c r="L134" s="133"/>
      <c r="M134" s="133"/>
      <c r="N134" s="57">
        <f t="shared" si="1"/>
        <v>0</v>
      </c>
      <c r="O134" s="156"/>
      <c r="P134" s="312"/>
      <c r="Q134" s="123"/>
      <c r="R134" s="124"/>
      <c r="S134" s="41"/>
      <c r="T134" s="42"/>
      <c r="U134" s="43"/>
      <c r="V134" s="44"/>
    </row>
    <row r="135" spans="1:22" ht="17.25" x14ac:dyDescent="0.3">
      <c r="A135" s="108"/>
      <c r="B135" s="61"/>
      <c r="C135" s="96"/>
      <c r="D135" s="96"/>
      <c r="E135" s="97"/>
      <c r="F135" s="51"/>
      <c r="G135" s="127"/>
      <c r="H135" s="134"/>
      <c r="I135" s="51"/>
      <c r="J135" s="35">
        <f t="shared" si="4"/>
        <v>0</v>
      </c>
      <c r="K135" s="135"/>
      <c r="L135" s="133"/>
      <c r="M135" s="133"/>
      <c r="N135" s="136">
        <f t="shared" si="1"/>
        <v>0</v>
      </c>
      <c r="O135" s="299"/>
      <c r="P135" s="127"/>
      <c r="Q135" s="123"/>
      <c r="R135" s="124"/>
      <c r="S135" s="41"/>
      <c r="T135" s="42"/>
      <c r="U135" s="43"/>
      <c r="V135" s="44"/>
    </row>
    <row r="136" spans="1:22" ht="18.75" x14ac:dyDescent="0.3">
      <c r="A136" s="108"/>
      <c r="B136" s="61"/>
      <c r="C136" s="96"/>
      <c r="D136" s="96"/>
      <c r="E136" s="97"/>
      <c r="F136" s="51"/>
      <c r="G136" s="127"/>
      <c r="H136" s="110"/>
      <c r="I136" s="51"/>
      <c r="J136" s="35">
        <f t="shared" si="4"/>
        <v>0</v>
      </c>
      <c r="K136" s="137"/>
      <c r="L136" s="138"/>
      <c r="M136" s="138"/>
      <c r="N136" s="136">
        <f t="shared" si="1"/>
        <v>0</v>
      </c>
      <c r="O136" s="298"/>
      <c r="P136" s="314"/>
      <c r="Q136" s="123"/>
      <c r="R136" s="124"/>
      <c r="S136" s="41"/>
      <c r="T136" s="42"/>
      <c r="U136" s="43"/>
      <c r="V136" s="44"/>
    </row>
    <row r="137" spans="1:22" ht="17.25" x14ac:dyDescent="0.3">
      <c r="A137" s="139"/>
      <c r="B137" s="61"/>
      <c r="C137" s="96"/>
      <c r="D137" s="96"/>
      <c r="E137" s="97"/>
      <c r="F137" s="140"/>
      <c r="G137" s="127"/>
      <c r="H137" s="120"/>
      <c r="I137" s="51"/>
      <c r="J137" s="35">
        <f t="shared" si="4"/>
        <v>0</v>
      </c>
      <c r="K137" s="137"/>
      <c r="L137" s="141"/>
      <c r="M137" s="141"/>
      <c r="N137" s="136">
        <f>K137*I137</f>
        <v>0</v>
      </c>
      <c r="O137" s="299"/>
      <c r="P137" s="127"/>
      <c r="Q137" s="123"/>
      <c r="R137" s="124"/>
      <c r="S137" s="41"/>
      <c r="T137" s="42"/>
      <c r="U137" s="43"/>
      <c r="V137" s="44"/>
    </row>
    <row r="138" spans="1:22" ht="17.25" x14ac:dyDescent="0.3">
      <c r="A138" s="121"/>
      <c r="B138" s="61"/>
      <c r="C138" s="96"/>
      <c r="D138" s="96"/>
      <c r="E138" s="97"/>
      <c r="F138" s="51"/>
      <c r="G138" s="127"/>
      <c r="H138" s="110"/>
      <c r="I138" s="51"/>
      <c r="J138" s="35">
        <f t="shared" si="4"/>
        <v>0</v>
      </c>
      <c r="K138" s="137"/>
      <c r="L138" s="133"/>
      <c r="M138" s="133"/>
      <c r="N138" s="136">
        <f t="shared" ref="N138:N222" si="5">K138*I138</f>
        <v>0</v>
      </c>
      <c r="O138" s="298"/>
      <c r="P138" s="314"/>
      <c r="Q138" s="123"/>
      <c r="R138" s="124"/>
      <c r="S138" s="41"/>
      <c r="T138" s="42"/>
      <c r="U138" s="43"/>
      <c r="V138" s="44"/>
    </row>
    <row r="139" spans="1:22" ht="18.75" x14ac:dyDescent="0.3">
      <c r="A139" s="108"/>
      <c r="B139" s="61"/>
      <c r="C139" s="96"/>
      <c r="D139" s="96"/>
      <c r="E139" s="97"/>
      <c r="F139" s="51"/>
      <c r="G139" s="127"/>
      <c r="H139" s="142"/>
      <c r="I139" s="51"/>
      <c r="J139" s="35">
        <f t="shared" si="4"/>
        <v>0</v>
      </c>
      <c r="K139" s="56"/>
      <c r="L139" s="133"/>
      <c r="M139" s="133"/>
      <c r="N139" s="57">
        <f t="shared" si="5"/>
        <v>0</v>
      </c>
      <c r="O139" s="298"/>
      <c r="P139" s="314"/>
      <c r="Q139" s="123"/>
      <c r="R139" s="124"/>
      <c r="S139" s="41"/>
      <c r="T139" s="42"/>
      <c r="U139" s="43"/>
      <c r="V139" s="44"/>
    </row>
    <row r="140" spans="1:22" ht="17.25" x14ac:dyDescent="0.3">
      <c r="A140" s="108"/>
      <c r="B140" s="61"/>
      <c r="C140" s="96"/>
      <c r="D140" s="96"/>
      <c r="E140" s="97"/>
      <c r="F140" s="51"/>
      <c r="G140" s="127"/>
      <c r="H140" s="122"/>
      <c r="I140" s="51"/>
      <c r="J140" s="35">
        <f t="shared" si="4"/>
        <v>0</v>
      </c>
      <c r="K140" s="137"/>
      <c r="L140" s="133"/>
      <c r="M140" s="133"/>
      <c r="N140" s="136">
        <f t="shared" si="5"/>
        <v>0</v>
      </c>
      <c r="O140" s="298"/>
      <c r="P140" s="314"/>
      <c r="Q140" s="123"/>
      <c r="R140" s="124"/>
      <c r="S140" s="41"/>
      <c r="T140" s="42"/>
      <c r="U140" s="43"/>
      <c r="V140" s="44"/>
    </row>
    <row r="141" spans="1:22" ht="17.25" x14ac:dyDescent="0.3">
      <c r="A141" s="108"/>
      <c r="B141" s="61"/>
      <c r="C141" s="96"/>
      <c r="D141" s="96"/>
      <c r="E141" s="97"/>
      <c r="F141" s="51"/>
      <c r="G141" s="127"/>
      <c r="H141" s="143"/>
      <c r="I141" s="51"/>
      <c r="J141" s="35">
        <f t="shared" si="4"/>
        <v>0</v>
      </c>
      <c r="K141" s="137"/>
      <c r="L141" s="133"/>
      <c r="M141" s="133"/>
      <c r="N141" s="136">
        <f t="shared" si="5"/>
        <v>0</v>
      </c>
      <c r="O141" s="298"/>
      <c r="P141" s="314"/>
      <c r="Q141" s="123"/>
      <c r="R141" s="124"/>
      <c r="S141" s="41"/>
      <c r="T141" s="42"/>
      <c r="U141" s="43"/>
      <c r="V141" s="44"/>
    </row>
    <row r="142" spans="1:22" ht="17.25" x14ac:dyDescent="0.3">
      <c r="A142" s="108"/>
      <c r="B142" s="61"/>
      <c r="C142" s="96"/>
      <c r="D142" s="96"/>
      <c r="E142" s="97"/>
      <c r="F142" s="51"/>
      <c r="G142" s="127"/>
      <c r="H142" s="144"/>
      <c r="I142" s="51"/>
      <c r="J142" s="35">
        <f t="shared" si="4"/>
        <v>0</v>
      </c>
      <c r="K142" s="137"/>
      <c r="L142" s="145"/>
      <c r="M142" s="145"/>
      <c r="N142" s="136">
        <f t="shared" si="5"/>
        <v>0</v>
      </c>
      <c r="O142" s="298"/>
      <c r="P142" s="314"/>
      <c r="Q142" s="123"/>
      <c r="R142" s="124"/>
      <c r="S142" s="41"/>
      <c r="T142" s="42"/>
      <c r="U142" s="43"/>
      <c r="V142" s="44"/>
    </row>
    <row r="143" spans="1:22" ht="17.25" x14ac:dyDescent="0.3">
      <c r="A143" s="108"/>
      <c r="B143" s="61"/>
      <c r="C143" s="96"/>
      <c r="D143" s="96"/>
      <c r="E143" s="97"/>
      <c r="F143" s="51"/>
      <c r="G143" s="127"/>
      <c r="H143" s="143"/>
      <c r="I143" s="51"/>
      <c r="J143" s="35">
        <f t="shared" si="4"/>
        <v>0</v>
      </c>
      <c r="K143" s="137"/>
      <c r="L143" s="145"/>
      <c r="M143" s="145"/>
      <c r="N143" s="136">
        <f t="shared" si="5"/>
        <v>0</v>
      </c>
      <c r="O143" s="298"/>
      <c r="P143" s="314"/>
      <c r="Q143" s="123"/>
      <c r="R143" s="124"/>
      <c r="S143" s="41"/>
      <c r="T143" s="42"/>
      <c r="U143" s="43"/>
      <c r="V143" s="44"/>
    </row>
    <row r="144" spans="1:22" ht="17.25" x14ac:dyDescent="0.3">
      <c r="A144" s="108"/>
      <c r="B144" s="61"/>
      <c r="C144" s="96"/>
      <c r="D144" s="96"/>
      <c r="E144" s="97"/>
      <c r="F144" s="51"/>
      <c r="G144" s="127"/>
      <c r="H144" s="143"/>
      <c r="I144" s="51"/>
      <c r="J144" s="35">
        <f t="shared" si="4"/>
        <v>0</v>
      </c>
      <c r="K144" s="137"/>
      <c r="L144" s="145"/>
      <c r="M144" s="145"/>
      <c r="N144" s="136">
        <f t="shared" si="5"/>
        <v>0</v>
      </c>
      <c r="O144" s="298"/>
      <c r="P144" s="314"/>
      <c r="Q144" s="123"/>
      <c r="R144" s="124"/>
      <c r="S144" s="41"/>
      <c r="T144" s="42"/>
      <c r="U144" s="43"/>
      <c r="V144" s="44"/>
    </row>
    <row r="145" spans="1:22" ht="17.25" x14ac:dyDescent="0.3">
      <c r="A145" s="108"/>
      <c r="B145" s="61"/>
      <c r="C145" s="96"/>
      <c r="D145" s="96"/>
      <c r="E145" s="97"/>
      <c r="F145" s="51"/>
      <c r="G145" s="127"/>
      <c r="H145" s="143"/>
      <c r="I145" s="51"/>
      <c r="J145" s="35">
        <f t="shared" si="4"/>
        <v>0</v>
      </c>
      <c r="K145" s="56"/>
      <c r="L145" s="52"/>
      <c r="M145" s="52"/>
      <c r="N145" s="57">
        <f t="shared" si="5"/>
        <v>0</v>
      </c>
      <c r="O145" s="298"/>
      <c r="P145" s="314"/>
      <c r="Q145" s="123"/>
      <c r="R145" s="124"/>
      <c r="S145" s="41"/>
      <c r="T145" s="42"/>
      <c r="U145" s="43"/>
      <c r="V145" s="44"/>
    </row>
    <row r="146" spans="1:22" ht="17.25" x14ac:dyDescent="0.3">
      <c r="A146" s="108"/>
      <c r="B146" s="61"/>
      <c r="C146" s="146"/>
      <c r="D146" s="146"/>
      <c r="E146" s="147"/>
      <c r="F146" s="51"/>
      <c r="G146" s="127"/>
      <c r="H146" s="143"/>
      <c r="I146" s="51"/>
      <c r="J146" s="35">
        <f t="shared" si="4"/>
        <v>0</v>
      </c>
      <c r="K146" s="56"/>
      <c r="L146" s="52"/>
      <c r="M146" s="52"/>
      <c r="N146" s="57">
        <f t="shared" si="5"/>
        <v>0</v>
      </c>
      <c r="O146" s="299"/>
      <c r="P146" s="316"/>
      <c r="Q146" s="39"/>
      <c r="R146" s="40"/>
      <c r="S146" s="41"/>
      <c r="T146" s="42"/>
      <c r="U146" s="43"/>
      <c r="V146" s="44"/>
    </row>
    <row r="147" spans="1:22" ht="17.25" x14ac:dyDescent="0.3">
      <c r="A147" s="108"/>
      <c r="B147" s="61"/>
      <c r="C147" s="146"/>
      <c r="D147" s="146"/>
      <c r="E147" s="147"/>
      <c r="F147" s="51"/>
      <c r="G147" s="127"/>
      <c r="H147" s="143"/>
      <c r="I147" s="51"/>
      <c r="J147" s="35">
        <f t="shared" si="4"/>
        <v>0</v>
      </c>
      <c r="K147" s="56"/>
      <c r="L147" s="52"/>
      <c r="M147" s="52"/>
      <c r="N147" s="57">
        <f t="shared" si="5"/>
        <v>0</v>
      </c>
      <c r="O147" s="299"/>
      <c r="P147" s="316"/>
      <c r="Q147" s="39"/>
      <c r="R147" s="40"/>
      <c r="S147" s="41"/>
      <c r="T147" s="42"/>
      <c r="U147" s="43"/>
      <c r="V147" s="44"/>
    </row>
    <row r="148" spans="1:22" ht="17.25" x14ac:dyDescent="0.3">
      <c r="A148" s="60"/>
      <c r="B148" s="61"/>
      <c r="C148" s="129"/>
      <c r="D148" s="129"/>
      <c r="E148" s="130"/>
      <c r="F148" s="51"/>
      <c r="G148" s="127"/>
      <c r="H148" s="131"/>
      <c r="I148" s="51"/>
      <c r="J148" s="35">
        <f t="shared" si="4"/>
        <v>0</v>
      </c>
      <c r="K148" s="56"/>
      <c r="L148" s="52"/>
      <c r="M148" s="52"/>
      <c r="N148" s="57">
        <f t="shared" si="5"/>
        <v>0</v>
      </c>
      <c r="O148" s="156"/>
      <c r="P148" s="312"/>
      <c r="Q148" s="39"/>
      <c r="R148" s="40"/>
      <c r="S148" s="41"/>
      <c r="T148" s="42"/>
      <c r="U148" s="43"/>
      <c r="V148" s="44"/>
    </row>
    <row r="149" spans="1:22" ht="17.25" x14ac:dyDescent="0.3">
      <c r="A149" s="108"/>
      <c r="B149" s="61"/>
      <c r="C149" s="148"/>
      <c r="D149" s="148"/>
      <c r="E149" s="130"/>
      <c r="F149" s="51"/>
      <c r="G149" s="127"/>
      <c r="H149" s="50"/>
      <c r="I149" s="51"/>
      <c r="J149" s="35">
        <f t="shared" si="4"/>
        <v>0</v>
      </c>
      <c r="K149" s="56"/>
      <c r="L149" s="52"/>
      <c r="M149" s="52"/>
      <c r="N149" s="57">
        <f t="shared" si="5"/>
        <v>0</v>
      </c>
      <c r="O149" s="156"/>
      <c r="P149" s="312"/>
      <c r="Q149" s="39"/>
      <c r="R149" s="40"/>
      <c r="S149" s="41"/>
      <c r="T149" s="42"/>
      <c r="U149" s="43"/>
      <c r="V149" s="44"/>
    </row>
    <row r="150" spans="1:22" ht="17.25" x14ac:dyDescent="0.3">
      <c r="A150" s="115"/>
      <c r="B150" s="61"/>
      <c r="C150" s="129"/>
      <c r="D150" s="129"/>
      <c r="E150" s="130"/>
      <c r="F150" s="51"/>
      <c r="G150" s="127"/>
      <c r="H150" s="131"/>
      <c r="I150" s="51"/>
      <c r="J150" s="35">
        <f t="shared" si="4"/>
        <v>0</v>
      </c>
      <c r="K150" s="56"/>
      <c r="L150" s="52"/>
      <c r="M150" s="52"/>
      <c r="N150" s="57">
        <f t="shared" si="5"/>
        <v>0</v>
      </c>
      <c r="O150" s="156"/>
      <c r="P150" s="312"/>
      <c r="Q150" s="39"/>
      <c r="R150" s="40"/>
      <c r="S150" s="41"/>
      <c r="T150" s="42"/>
      <c r="U150" s="43"/>
      <c r="V150" s="44"/>
    </row>
    <row r="151" spans="1:22" ht="18.75" x14ac:dyDescent="0.3">
      <c r="A151" s="149"/>
      <c r="B151" s="150"/>
      <c r="C151" s="95"/>
      <c r="D151" s="95"/>
      <c r="E151" s="114"/>
      <c r="F151" s="51"/>
      <c r="G151" s="127"/>
      <c r="H151" s="131"/>
      <c r="I151" s="51"/>
      <c r="J151" s="35">
        <f t="shared" si="4"/>
        <v>0</v>
      </c>
      <c r="K151" s="56"/>
      <c r="L151" s="52"/>
      <c r="M151" s="52"/>
      <c r="N151" s="57">
        <f t="shared" si="5"/>
        <v>0</v>
      </c>
      <c r="O151" s="300"/>
      <c r="P151" s="315"/>
      <c r="Q151" s="39"/>
      <c r="R151" s="40"/>
      <c r="S151" s="41"/>
      <c r="T151" s="42"/>
      <c r="U151" s="43"/>
      <c r="V151" s="44"/>
    </row>
    <row r="152" spans="1:22" ht="17.25" x14ac:dyDescent="0.3">
      <c r="A152" s="115"/>
      <c r="B152" s="61"/>
      <c r="C152" s="151"/>
      <c r="D152" s="151"/>
      <c r="E152" s="152"/>
      <c r="F152" s="51"/>
      <c r="G152" s="127"/>
      <c r="H152" s="131"/>
      <c r="I152" s="51"/>
      <c r="J152" s="35">
        <f t="shared" si="4"/>
        <v>0</v>
      </c>
      <c r="K152" s="56"/>
      <c r="L152" s="52"/>
      <c r="M152" s="52"/>
      <c r="N152" s="57">
        <f t="shared" si="5"/>
        <v>0</v>
      </c>
      <c r="O152" s="156"/>
      <c r="P152" s="312"/>
      <c r="Q152" s="39"/>
      <c r="R152" s="40"/>
      <c r="S152" s="41"/>
      <c r="T152" s="42"/>
      <c r="U152" s="43"/>
      <c r="V152" s="44"/>
    </row>
    <row r="153" spans="1:22" ht="17.25" x14ac:dyDescent="0.3">
      <c r="A153" s="115"/>
      <c r="B153" s="61"/>
      <c r="C153" s="151"/>
      <c r="D153" s="151"/>
      <c r="E153" s="152"/>
      <c r="F153" s="51"/>
      <c r="G153" s="127"/>
      <c r="H153" s="131"/>
      <c r="I153" s="51"/>
      <c r="J153" s="35">
        <f t="shared" si="4"/>
        <v>0</v>
      </c>
      <c r="K153" s="56"/>
      <c r="L153" s="52"/>
      <c r="M153" s="52"/>
      <c r="N153" s="57">
        <f t="shared" si="5"/>
        <v>0</v>
      </c>
      <c r="O153" s="156"/>
      <c r="P153" s="312"/>
      <c r="Q153" s="39"/>
      <c r="R153" s="40"/>
      <c r="S153" s="41"/>
      <c r="T153" s="42"/>
      <c r="U153" s="43"/>
      <c r="V153" s="44"/>
    </row>
    <row r="154" spans="1:22" ht="17.25" x14ac:dyDescent="0.3">
      <c r="A154" s="153"/>
      <c r="B154" s="61"/>
      <c r="C154" s="154"/>
      <c r="D154" s="154"/>
      <c r="E154" s="155"/>
      <c r="F154" s="51"/>
      <c r="G154" s="127"/>
      <c r="H154" s="131"/>
      <c r="I154" s="51"/>
      <c r="J154" s="35">
        <f t="shared" si="4"/>
        <v>0</v>
      </c>
      <c r="K154" s="56"/>
      <c r="L154" s="52"/>
      <c r="M154" s="52"/>
      <c r="N154" s="57">
        <f t="shared" si="5"/>
        <v>0</v>
      </c>
      <c r="O154" s="156"/>
      <c r="P154" s="312"/>
      <c r="Q154" s="39"/>
      <c r="R154" s="40"/>
      <c r="S154" s="41"/>
      <c r="T154" s="42"/>
      <c r="U154" s="43"/>
      <c r="V154" s="44"/>
    </row>
    <row r="155" spans="1:22" ht="17.25" x14ac:dyDescent="0.3">
      <c r="A155" s="115"/>
      <c r="B155" s="61"/>
      <c r="C155" s="157"/>
      <c r="D155" s="157"/>
      <c r="E155" s="158"/>
      <c r="F155" s="51"/>
      <c r="G155" s="63"/>
      <c r="H155" s="131"/>
      <c r="I155" s="51"/>
      <c r="J155" s="35">
        <f t="shared" si="4"/>
        <v>0</v>
      </c>
      <c r="K155" s="56"/>
      <c r="L155" s="52"/>
      <c r="M155" s="52"/>
      <c r="N155" s="57">
        <f t="shared" si="5"/>
        <v>0</v>
      </c>
      <c r="O155" s="301"/>
      <c r="P155" s="317"/>
      <c r="Q155" s="39"/>
      <c r="R155" s="40"/>
      <c r="S155" s="41"/>
      <c r="T155" s="42"/>
      <c r="U155" s="43"/>
      <c r="V155" s="44"/>
    </row>
    <row r="156" spans="1:22" ht="17.25" x14ac:dyDescent="0.3">
      <c r="A156" s="115"/>
      <c r="B156" s="61"/>
      <c r="C156" s="157"/>
      <c r="D156" s="157"/>
      <c r="E156" s="158"/>
      <c r="F156" s="51"/>
      <c r="G156" s="49"/>
      <c r="H156" s="131"/>
      <c r="I156" s="51"/>
      <c r="J156" s="35">
        <f t="shared" si="4"/>
        <v>0</v>
      </c>
      <c r="K156" s="56"/>
      <c r="L156" s="52"/>
      <c r="M156" s="52"/>
      <c r="N156" s="57">
        <f t="shared" si="5"/>
        <v>0</v>
      </c>
      <c r="O156" s="301"/>
      <c r="P156" s="317"/>
      <c r="Q156" s="39"/>
      <c r="R156" s="40"/>
      <c r="S156" s="41"/>
      <c r="T156" s="42"/>
      <c r="U156" s="43"/>
      <c r="V156" s="44"/>
    </row>
    <row r="157" spans="1:22" x14ac:dyDescent="0.25">
      <c r="A157" s="115"/>
      <c r="B157" s="107"/>
      <c r="C157" s="159"/>
      <c r="D157" s="159"/>
      <c r="E157" s="160"/>
      <c r="F157" s="161"/>
      <c r="G157" s="127"/>
      <c r="H157" s="162"/>
      <c r="I157" s="161"/>
      <c r="J157" s="35">
        <f t="shared" si="4"/>
        <v>0</v>
      </c>
      <c r="N157" s="57">
        <f t="shared" si="5"/>
        <v>0</v>
      </c>
      <c r="O157" s="302"/>
      <c r="P157" s="316"/>
      <c r="Q157" s="163"/>
      <c r="R157" s="164"/>
      <c r="S157" s="165"/>
      <c r="T157" s="166"/>
      <c r="U157" s="167"/>
      <c r="V157" s="168"/>
    </row>
    <row r="158" spans="1:22" ht="17.25" x14ac:dyDescent="0.3">
      <c r="A158" s="115"/>
      <c r="B158" s="61"/>
      <c r="C158" s="154"/>
      <c r="D158" s="154"/>
      <c r="E158" s="155"/>
      <c r="F158" s="161"/>
      <c r="G158" s="127"/>
      <c r="H158" s="162"/>
      <c r="I158" s="161"/>
      <c r="J158" s="35">
        <f t="shared" si="4"/>
        <v>0</v>
      </c>
      <c r="N158" s="57">
        <f t="shared" si="5"/>
        <v>0</v>
      </c>
      <c r="O158" s="302"/>
      <c r="P158" s="316"/>
      <c r="Q158" s="163"/>
      <c r="R158" s="164"/>
      <c r="S158" s="165"/>
      <c r="T158" s="166"/>
      <c r="U158" s="167"/>
      <c r="V158" s="168"/>
    </row>
    <row r="159" spans="1:22" ht="17.25" x14ac:dyDescent="0.3">
      <c r="A159" s="115"/>
      <c r="B159" s="61"/>
      <c r="C159" s="154"/>
      <c r="D159" s="154"/>
      <c r="E159" s="155"/>
      <c r="F159" s="51"/>
      <c r="G159" s="127"/>
      <c r="H159" s="131"/>
      <c r="I159" s="51"/>
      <c r="J159" s="35">
        <f t="shared" si="4"/>
        <v>0</v>
      </c>
      <c r="K159" s="56"/>
      <c r="L159" s="52"/>
      <c r="M159" s="52"/>
      <c r="N159" s="57">
        <f t="shared" si="5"/>
        <v>0</v>
      </c>
      <c r="O159" s="156"/>
      <c r="P159" s="312"/>
      <c r="Q159" s="39"/>
      <c r="R159" s="40"/>
      <c r="S159" s="41"/>
      <c r="T159" s="42"/>
      <c r="U159" s="43"/>
      <c r="V159" s="44"/>
    </row>
    <row r="160" spans="1:22" ht="17.25" x14ac:dyDescent="0.3">
      <c r="A160" s="115"/>
      <c r="B160" s="61"/>
      <c r="C160" s="154"/>
      <c r="D160" s="154"/>
      <c r="E160" s="155"/>
      <c r="F160" s="51"/>
      <c r="G160" s="127"/>
      <c r="H160" s="131"/>
      <c r="I160" s="51"/>
      <c r="J160" s="35">
        <f t="shared" si="4"/>
        <v>0</v>
      </c>
      <c r="K160" s="56"/>
      <c r="L160" s="52"/>
      <c r="M160" s="52"/>
      <c r="N160" s="57">
        <f t="shared" si="5"/>
        <v>0</v>
      </c>
      <c r="O160" s="156"/>
      <c r="P160" s="312"/>
      <c r="Q160" s="39"/>
      <c r="R160" s="40"/>
      <c r="S160" s="41"/>
      <c r="T160" s="42"/>
      <c r="U160" s="43"/>
      <c r="V160" s="44"/>
    </row>
    <row r="161" spans="1:22" ht="17.25" x14ac:dyDescent="0.3">
      <c r="A161" s="115"/>
      <c r="B161" s="61"/>
      <c r="C161" s="169"/>
      <c r="D161" s="169"/>
      <c r="E161" s="114"/>
      <c r="F161" s="51"/>
      <c r="G161" s="63"/>
      <c r="H161" s="131"/>
      <c r="I161" s="51"/>
      <c r="J161" s="35">
        <f t="shared" si="4"/>
        <v>0</v>
      </c>
      <c r="K161" s="56"/>
      <c r="L161" s="52"/>
      <c r="M161" s="52"/>
      <c r="N161" s="57">
        <f t="shared" si="5"/>
        <v>0</v>
      </c>
      <c r="O161" s="156"/>
      <c r="P161" s="312"/>
      <c r="Q161" s="39"/>
      <c r="R161" s="40"/>
      <c r="S161" s="41"/>
      <c r="T161" s="42"/>
      <c r="U161" s="43"/>
      <c r="V161" s="44"/>
    </row>
    <row r="162" spans="1:22" ht="17.25" x14ac:dyDescent="0.3">
      <c r="A162" s="115"/>
      <c r="B162" s="61"/>
      <c r="C162" s="169"/>
      <c r="D162" s="169"/>
      <c r="E162" s="114"/>
      <c r="F162" s="51"/>
      <c r="G162" s="63"/>
      <c r="H162" s="131"/>
      <c r="I162" s="51"/>
      <c r="J162" s="35">
        <f t="shared" si="4"/>
        <v>0</v>
      </c>
      <c r="K162" s="56"/>
      <c r="L162" s="52"/>
      <c r="M162" s="52"/>
      <c r="N162" s="57">
        <f t="shared" si="5"/>
        <v>0</v>
      </c>
      <c r="O162" s="156"/>
      <c r="P162" s="312"/>
      <c r="Q162" s="39"/>
      <c r="R162" s="40"/>
      <c r="S162" s="41"/>
      <c r="T162" s="42"/>
      <c r="U162" s="43"/>
      <c r="V162" s="44"/>
    </row>
    <row r="163" spans="1:22" ht="17.25" x14ac:dyDescent="0.3">
      <c r="A163" s="115"/>
      <c r="B163" s="61"/>
      <c r="C163" s="169"/>
      <c r="D163" s="169"/>
      <c r="E163" s="114"/>
      <c r="F163" s="51"/>
      <c r="G163" s="63"/>
      <c r="H163" s="131"/>
      <c r="I163" s="51"/>
      <c r="J163" s="35">
        <f t="shared" si="4"/>
        <v>0</v>
      </c>
      <c r="K163" s="56"/>
      <c r="L163" s="52"/>
      <c r="M163" s="52"/>
      <c r="N163" s="57">
        <f t="shared" si="5"/>
        <v>0</v>
      </c>
      <c r="O163" s="156"/>
      <c r="P163" s="312"/>
      <c r="Q163" s="39"/>
      <c r="R163" s="40"/>
      <c r="S163" s="41"/>
      <c r="T163" s="42"/>
      <c r="U163" s="43"/>
      <c r="V163" s="44"/>
    </row>
    <row r="164" spans="1:22" ht="17.25" x14ac:dyDescent="0.25">
      <c r="A164" s="115"/>
      <c r="B164" s="107"/>
      <c r="C164" s="170"/>
      <c r="D164" s="170"/>
      <c r="E164" s="109"/>
      <c r="F164" s="51"/>
      <c r="G164" s="63"/>
      <c r="H164" s="131"/>
      <c r="I164" s="51"/>
      <c r="J164" s="35">
        <f t="shared" si="4"/>
        <v>0</v>
      </c>
      <c r="K164" s="56"/>
      <c r="L164" s="52"/>
      <c r="M164" s="52"/>
      <c r="N164" s="57">
        <f t="shared" si="5"/>
        <v>0</v>
      </c>
      <c r="O164" s="156"/>
      <c r="P164" s="312"/>
      <c r="Q164" s="39"/>
      <c r="R164" s="40"/>
      <c r="S164" s="41"/>
      <c r="T164" s="42"/>
      <c r="U164" s="43"/>
      <c r="V164" s="44"/>
    </row>
    <row r="165" spans="1:22" ht="17.25" x14ac:dyDescent="0.3">
      <c r="A165" s="115"/>
      <c r="B165" s="61"/>
      <c r="C165" s="169"/>
      <c r="D165" s="169"/>
      <c r="E165" s="114"/>
      <c r="F165" s="51"/>
      <c r="G165" s="63"/>
      <c r="H165" s="131"/>
      <c r="I165" s="51"/>
      <c r="J165" s="35">
        <f t="shared" si="4"/>
        <v>0</v>
      </c>
      <c r="K165" s="56"/>
      <c r="L165" s="52"/>
      <c r="M165" s="52"/>
      <c r="N165" s="57">
        <f t="shared" si="5"/>
        <v>0</v>
      </c>
      <c r="O165" s="156"/>
      <c r="P165" s="312"/>
      <c r="Q165" s="39"/>
      <c r="R165" s="40"/>
      <c r="S165" s="41"/>
      <c r="T165" s="42"/>
      <c r="U165" s="43"/>
      <c r="V165" s="44"/>
    </row>
    <row r="166" spans="1:22" ht="17.25" x14ac:dyDescent="0.3">
      <c r="A166" s="115"/>
      <c r="B166" s="61"/>
      <c r="C166" s="148"/>
      <c r="D166" s="148"/>
      <c r="E166" s="130"/>
      <c r="F166" s="51"/>
      <c r="G166" s="127"/>
      <c r="H166" s="131"/>
      <c r="I166" s="51"/>
      <c r="J166" s="35">
        <f t="shared" si="4"/>
        <v>0</v>
      </c>
      <c r="K166" s="56"/>
      <c r="L166" s="52"/>
      <c r="M166" s="52"/>
      <c r="N166" s="57">
        <f t="shared" si="5"/>
        <v>0</v>
      </c>
      <c r="O166" s="156"/>
      <c r="P166" s="312"/>
      <c r="Q166" s="39"/>
      <c r="R166" s="40"/>
      <c r="S166" s="41"/>
      <c r="T166" s="42"/>
      <c r="U166" s="43"/>
      <c r="V166" s="44"/>
    </row>
    <row r="167" spans="1:22" ht="17.25" x14ac:dyDescent="0.3">
      <c r="A167" s="115"/>
      <c r="B167" s="61"/>
      <c r="C167" s="148"/>
      <c r="D167" s="148"/>
      <c r="E167" s="130"/>
      <c r="F167" s="51"/>
      <c r="G167" s="127"/>
      <c r="H167" s="131"/>
      <c r="I167" s="51"/>
      <c r="J167" s="35">
        <f t="shared" si="4"/>
        <v>0</v>
      </c>
      <c r="K167" s="56"/>
      <c r="L167" s="52"/>
      <c r="M167" s="52"/>
      <c r="N167" s="57">
        <f t="shared" si="5"/>
        <v>0</v>
      </c>
      <c r="O167" s="156"/>
      <c r="P167" s="312"/>
      <c r="Q167" s="39"/>
      <c r="R167" s="40"/>
      <c r="S167" s="41"/>
      <c r="T167" s="42"/>
      <c r="U167" s="43"/>
      <c r="V167" s="44"/>
    </row>
    <row r="168" spans="1:22" ht="17.25" x14ac:dyDescent="0.3">
      <c r="A168" s="115"/>
      <c r="B168" s="61"/>
      <c r="C168" s="148"/>
      <c r="D168" s="148"/>
      <c r="E168" s="130"/>
      <c r="F168" s="51"/>
      <c r="G168" s="127"/>
      <c r="H168" s="131"/>
      <c r="I168" s="51"/>
      <c r="J168" s="35">
        <f t="shared" si="4"/>
        <v>0</v>
      </c>
      <c r="K168" s="56"/>
      <c r="L168" s="52"/>
      <c r="M168" s="52"/>
      <c r="N168" s="57">
        <f t="shared" si="5"/>
        <v>0</v>
      </c>
      <c r="O168" s="156"/>
      <c r="P168" s="312"/>
      <c r="Q168" s="39"/>
      <c r="R168" s="40"/>
      <c r="S168" s="41"/>
      <c r="T168" s="42"/>
      <c r="U168" s="43"/>
      <c r="V168" s="44"/>
    </row>
    <row r="169" spans="1:22" ht="17.25" x14ac:dyDescent="0.3">
      <c r="A169" s="115"/>
      <c r="B169" s="61"/>
      <c r="C169" s="148"/>
      <c r="D169" s="148"/>
      <c r="E169" s="130"/>
      <c r="F169" s="51"/>
      <c r="G169" s="127"/>
      <c r="H169" s="131"/>
      <c r="I169" s="51"/>
      <c r="J169" s="35">
        <v>0</v>
      </c>
      <c r="K169" s="56"/>
      <c r="L169" s="52"/>
      <c r="M169" s="52"/>
      <c r="N169" s="57">
        <f t="shared" si="5"/>
        <v>0</v>
      </c>
      <c r="O169" s="156"/>
      <c r="P169" s="312"/>
      <c r="Q169" s="39"/>
      <c r="R169" s="40"/>
      <c r="S169" s="41"/>
      <c r="T169" s="42"/>
      <c r="U169" s="43"/>
      <c r="V169" s="44"/>
    </row>
    <row r="170" spans="1:22" ht="17.25" x14ac:dyDescent="0.25">
      <c r="A170" s="153"/>
      <c r="B170" s="107"/>
      <c r="C170" s="154"/>
      <c r="D170" s="154"/>
      <c r="E170" s="155"/>
      <c r="F170" s="51"/>
      <c r="G170" s="127"/>
      <c r="H170" s="131"/>
      <c r="I170" s="51"/>
      <c r="J170" s="35">
        <f t="shared" si="4"/>
        <v>0</v>
      </c>
      <c r="K170" s="56"/>
      <c r="L170" s="52"/>
      <c r="M170" s="52"/>
      <c r="N170" s="57">
        <f t="shared" si="5"/>
        <v>0</v>
      </c>
      <c r="O170" s="156"/>
      <c r="P170" s="312"/>
      <c r="Q170" s="39"/>
      <c r="R170" s="40"/>
      <c r="S170" s="41"/>
      <c r="T170" s="42"/>
      <c r="U170" s="43"/>
      <c r="V170" s="44"/>
    </row>
    <row r="171" spans="1:22" ht="17.25" x14ac:dyDescent="0.3">
      <c r="A171" s="171"/>
      <c r="B171" s="61"/>
      <c r="C171" s="157"/>
      <c r="D171" s="157"/>
      <c r="E171" s="158"/>
      <c r="F171" s="51"/>
      <c r="G171" s="49"/>
      <c r="H171" s="131"/>
      <c r="I171" s="51"/>
      <c r="J171" s="35">
        <f>I171-F171</f>
        <v>0</v>
      </c>
      <c r="K171" s="56"/>
      <c r="L171" s="52"/>
      <c r="M171" s="52"/>
      <c r="N171" s="57">
        <f>K171*I171</f>
        <v>0</v>
      </c>
      <c r="O171" s="301"/>
      <c r="P171" s="317"/>
      <c r="Q171" s="39"/>
      <c r="R171" s="40"/>
      <c r="S171" s="41"/>
      <c r="T171" s="42"/>
      <c r="U171" s="43"/>
      <c r="V171" s="44"/>
    </row>
    <row r="172" spans="1:22" ht="17.25" x14ac:dyDescent="0.25">
      <c r="A172" s="115"/>
      <c r="B172" s="107"/>
      <c r="C172" s="172"/>
      <c r="D172" s="172"/>
      <c r="E172" s="173"/>
      <c r="F172" s="51"/>
      <c r="G172" s="127"/>
      <c r="H172" s="131"/>
      <c r="I172" s="51"/>
      <c r="J172" s="35">
        <f t="shared" si="4"/>
        <v>0</v>
      </c>
      <c r="K172" s="56"/>
      <c r="L172" s="52"/>
      <c r="M172" s="52"/>
      <c r="N172" s="57">
        <f t="shared" si="5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ht="17.25" x14ac:dyDescent="0.25">
      <c r="A173" s="115"/>
      <c r="B173" s="107"/>
      <c r="C173" s="172"/>
      <c r="D173" s="172"/>
      <c r="E173" s="173"/>
      <c r="F173" s="51"/>
      <c r="G173" s="127"/>
      <c r="H173" s="131"/>
      <c r="I173" s="51"/>
      <c r="J173" s="35">
        <f t="shared" si="4"/>
        <v>0</v>
      </c>
      <c r="K173" s="56"/>
      <c r="L173" s="52"/>
      <c r="M173" s="52"/>
      <c r="N173" s="57">
        <f t="shared" si="5"/>
        <v>0</v>
      </c>
      <c r="O173" s="156"/>
      <c r="P173" s="312"/>
      <c r="Q173" s="39"/>
      <c r="R173" s="40"/>
      <c r="S173" s="41"/>
      <c r="T173" s="42"/>
      <c r="U173" s="43"/>
      <c r="V173" s="44"/>
    </row>
    <row r="174" spans="1:22" ht="17.25" x14ac:dyDescent="0.25">
      <c r="A174" s="115"/>
      <c r="B174" s="107"/>
      <c r="C174" s="172"/>
      <c r="D174" s="172"/>
      <c r="E174" s="173"/>
      <c r="F174" s="51"/>
      <c r="G174" s="127"/>
      <c r="H174" s="174"/>
      <c r="I174" s="51"/>
      <c r="J174" s="35">
        <f t="shared" si="4"/>
        <v>0</v>
      </c>
      <c r="K174" s="56"/>
      <c r="L174" s="52"/>
      <c r="M174" s="52"/>
      <c r="N174" s="57">
        <f t="shared" si="5"/>
        <v>0</v>
      </c>
      <c r="O174" s="156"/>
      <c r="P174" s="312"/>
      <c r="Q174" s="39"/>
      <c r="R174" s="40"/>
      <c r="S174" s="41"/>
      <c r="T174" s="42"/>
      <c r="U174" s="43"/>
      <c r="V174" s="44"/>
    </row>
    <row r="175" spans="1:22" ht="17.25" x14ac:dyDescent="0.25">
      <c r="A175" s="115"/>
      <c r="B175" s="107"/>
      <c r="C175" s="172"/>
      <c r="D175" s="172"/>
      <c r="E175" s="173"/>
      <c r="F175" s="175"/>
      <c r="G175" s="63"/>
      <c r="H175" s="174"/>
      <c r="I175" s="51"/>
      <c r="J175" s="35">
        <f t="shared" si="4"/>
        <v>0</v>
      </c>
      <c r="K175" s="56"/>
      <c r="L175" s="52"/>
      <c r="M175" s="52"/>
      <c r="N175" s="57">
        <f t="shared" si="5"/>
        <v>0</v>
      </c>
      <c r="O175" s="156"/>
      <c r="P175" s="312"/>
      <c r="Q175" s="39"/>
      <c r="R175" s="40"/>
      <c r="S175" s="41"/>
      <c r="T175" s="42"/>
      <c r="U175" s="43"/>
      <c r="V175" s="44"/>
    </row>
    <row r="176" spans="1:22" ht="17.25" x14ac:dyDescent="0.25">
      <c r="A176" s="115"/>
      <c r="B176" s="107"/>
      <c r="C176" s="172"/>
      <c r="D176" s="172"/>
      <c r="E176" s="173"/>
      <c r="F176" s="175"/>
      <c r="G176" s="63"/>
      <c r="H176" s="131"/>
      <c r="I176" s="51"/>
      <c r="J176" s="35">
        <f t="shared" si="4"/>
        <v>0</v>
      </c>
      <c r="K176" s="56"/>
      <c r="L176" s="52"/>
      <c r="M176" s="52"/>
      <c r="N176" s="57">
        <f t="shared" si="5"/>
        <v>0</v>
      </c>
      <c r="O176" s="156"/>
      <c r="P176" s="312"/>
      <c r="Q176" s="39"/>
      <c r="R176" s="40"/>
      <c r="S176" s="41"/>
      <c r="T176" s="42"/>
      <c r="U176" s="43"/>
      <c r="V176" s="44"/>
    </row>
    <row r="177" spans="1:22" ht="17.25" x14ac:dyDescent="0.25">
      <c r="A177" s="115"/>
      <c r="B177" s="107"/>
      <c r="C177" s="172"/>
      <c r="D177" s="172"/>
      <c r="E177" s="173"/>
      <c r="F177" s="175"/>
      <c r="G177" s="63"/>
      <c r="H177" s="131"/>
      <c r="I177" s="51"/>
      <c r="J177" s="35">
        <f t="shared" si="4"/>
        <v>0</v>
      </c>
      <c r="K177" s="56"/>
      <c r="L177" s="52"/>
      <c r="M177" s="52"/>
      <c r="N177" s="57">
        <f t="shared" si="5"/>
        <v>0</v>
      </c>
      <c r="O177" s="156"/>
      <c r="P177" s="312"/>
      <c r="Q177" s="39"/>
      <c r="R177" s="40"/>
      <c r="S177" s="41"/>
      <c r="T177" s="42"/>
      <c r="U177" s="43"/>
      <c r="V177" s="44"/>
    </row>
    <row r="178" spans="1:22" ht="17.25" x14ac:dyDescent="0.25">
      <c r="A178" s="115"/>
      <c r="B178" s="107"/>
      <c r="C178" s="172"/>
      <c r="D178" s="172"/>
      <c r="E178" s="173"/>
      <c r="F178" s="175"/>
      <c r="G178" s="63"/>
      <c r="H178" s="131"/>
      <c r="I178" s="51"/>
      <c r="J178" s="35">
        <f t="shared" si="4"/>
        <v>0</v>
      </c>
      <c r="K178" s="56"/>
      <c r="L178" s="52"/>
      <c r="M178" s="52"/>
      <c r="N178" s="57">
        <f t="shared" si="5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ht="17.25" x14ac:dyDescent="0.25">
      <c r="A179" s="115"/>
      <c r="B179" s="107"/>
      <c r="C179" s="172"/>
      <c r="D179" s="172"/>
      <c r="E179" s="173"/>
      <c r="F179" s="175"/>
      <c r="G179" s="63"/>
      <c r="H179" s="131"/>
      <c r="I179" s="51"/>
      <c r="J179" s="35">
        <f t="shared" si="4"/>
        <v>0</v>
      </c>
      <c r="K179" s="56"/>
      <c r="L179" s="52"/>
      <c r="M179" s="52"/>
      <c r="N179" s="57">
        <f t="shared" si="5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ht="17.25" x14ac:dyDescent="0.25">
      <c r="A180" s="115"/>
      <c r="B180" s="107"/>
      <c r="C180" s="172"/>
      <c r="D180" s="172"/>
      <c r="E180" s="173"/>
      <c r="F180" s="175"/>
      <c r="G180" s="63"/>
      <c r="H180" s="131"/>
      <c r="I180" s="51"/>
      <c r="J180" s="35">
        <f t="shared" si="4"/>
        <v>0</v>
      </c>
      <c r="K180" s="56"/>
      <c r="L180" s="52"/>
      <c r="M180" s="52"/>
      <c r="N180" s="57">
        <f t="shared" si="5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7.25" x14ac:dyDescent="0.25">
      <c r="A181" s="115"/>
      <c r="B181" s="107"/>
      <c r="C181" s="172"/>
      <c r="D181" s="172"/>
      <c r="E181" s="173"/>
      <c r="F181" s="175"/>
      <c r="G181" s="63"/>
      <c r="H181" s="131"/>
      <c r="I181" s="51"/>
      <c r="J181" s="35">
        <f t="shared" si="4"/>
        <v>0</v>
      </c>
      <c r="K181" s="56"/>
      <c r="L181" s="52"/>
      <c r="M181" s="52"/>
      <c r="N181" s="57">
        <f t="shared" si="5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ht="17.25" x14ac:dyDescent="0.25">
      <c r="A182" s="115"/>
      <c r="B182" s="107"/>
      <c r="C182" s="172"/>
      <c r="D182" s="172"/>
      <c r="E182" s="173"/>
      <c r="F182" s="51"/>
      <c r="G182" s="63"/>
      <c r="H182" s="131"/>
      <c r="I182" s="51"/>
      <c r="J182" s="35">
        <f t="shared" si="4"/>
        <v>0</v>
      </c>
      <c r="K182" s="56"/>
      <c r="L182" s="52"/>
      <c r="M182" s="52"/>
      <c r="N182" s="57">
        <f t="shared" si="5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ht="17.25" x14ac:dyDescent="0.25">
      <c r="A183" s="115"/>
      <c r="B183" s="107"/>
      <c r="C183" s="148"/>
      <c r="D183" s="148"/>
      <c r="E183" s="130"/>
      <c r="F183" s="51"/>
      <c r="G183" s="127"/>
      <c r="H183" s="131"/>
      <c r="I183" s="51"/>
      <c r="J183" s="35">
        <f t="shared" si="4"/>
        <v>0</v>
      </c>
      <c r="K183" s="56"/>
      <c r="L183" s="52"/>
      <c r="M183" s="52"/>
      <c r="N183" s="57">
        <f t="shared" si="5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ht="17.25" x14ac:dyDescent="0.25">
      <c r="A184" s="115"/>
      <c r="B184" s="107"/>
      <c r="C184" s="148"/>
      <c r="D184" s="148"/>
      <c r="E184" s="130"/>
      <c r="F184" s="51"/>
      <c r="G184" s="127"/>
      <c r="H184" s="131"/>
      <c r="I184" s="51"/>
      <c r="J184" s="35">
        <f t="shared" si="4"/>
        <v>0</v>
      </c>
      <c r="K184" s="56"/>
      <c r="L184" s="52"/>
      <c r="M184" s="52"/>
      <c r="N184" s="57">
        <f t="shared" si="5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7.25" x14ac:dyDescent="0.25">
      <c r="A185" s="115"/>
      <c r="B185" s="107"/>
      <c r="C185" s="148"/>
      <c r="D185" s="148"/>
      <c r="E185" s="130"/>
      <c r="F185" s="51"/>
      <c r="G185" s="127"/>
      <c r="H185" s="131"/>
      <c r="I185" s="51"/>
      <c r="J185" s="35">
        <f t="shared" si="4"/>
        <v>0</v>
      </c>
      <c r="K185" s="56"/>
      <c r="L185" s="52"/>
      <c r="M185" s="52"/>
      <c r="N185" s="57">
        <f t="shared" si="5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ht="17.25" x14ac:dyDescent="0.25">
      <c r="A186" s="115"/>
      <c r="B186" s="107"/>
      <c r="C186" s="148"/>
      <c r="D186" s="148"/>
      <c r="E186" s="130"/>
      <c r="F186" s="51"/>
      <c r="G186" s="127"/>
      <c r="H186" s="131"/>
      <c r="I186" s="51"/>
      <c r="J186" s="35">
        <f t="shared" si="4"/>
        <v>0</v>
      </c>
      <c r="K186" s="56"/>
      <c r="L186" s="52"/>
      <c r="M186" s="52"/>
      <c r="N186" s="57">
        <f t="shared" si="5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7.25" x14ac:dyDescent="0.25">
      <c r="A187" s="115"/>
      <c r="B187" s="107"/>
      <c r="C187" s="148"/>
      <c r="D187" s="148"/>
      <c r="E187" s="130"/>
      <c r="F187" s="51"/>
      <c r="G187" s="127"/>
      <c r="H187" s="131"/>
      <c r="I187" s="51"/>
      <c r="J187" s="35">
        <f t="shared" si="4"/>
        <v>0</v>
      </c>
      <c r="K187" s="56"/>
      <c r="L187" s="52"/>
      <c r="M187" s="52"/>
      <c r="N187" s="57">
        <f t="shared" si="5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7.25" x14ac:dyDescent="0.25">
      <c r="A188" s="115"/>
      <c r="B188" s="107"/>
      <c r="C188" s="148"/>
      <c r="D188" s="148"/>
      <c r="E188" s="130"/>
      <c r="F188" s="51"/>
      <c r="G188" s="127"/>
      <c r="H188" s="131"/>
      <c r="I188" s="51"/>
      <c r="J188" s="35">
        <f t="shared" si="4"/>
        <v>0</v>
      </c>
      <c r="K188" s="56"/>
      <c r="L188" s="52"/>
      <c r="M188" s="52"/>
      <c r="N188" s="57">
        <f t="shared" si="5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ht="17.25" x14ac:dyDescent="0.25">
      <c r="A189" s="115"/>
      <c r="B189" s="107"/>
      <c r="C189" s="148"/>
      <c r="D189" s="148"/>
      <c r="E189" s="130"/>
      <c r="F189" s="51"/>
      <c r="G189" s="127"/>
      <c r="H189" s="131"/>
      <c r="I189" s="51"/>
      <c r="J189" s="35">
        <f t="shared" si="4"/>
        <v>0</v>
      </c>
      <c r="K189" s="56"/>
      <c r="L189" s="52"/>
      <c r="M189" s="52"/>
      <c r="N189" s="57">
        <f t="shared" si="5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7.25" x14ac:dyDescent="0.25">
      <c r="A190" s="115"/>
      <c r="B190" s="107"/>
      <c r="C190" s="148"/>
      <c r="D190" s="148"/>
      <c r="E190" s="130"/>
      <c r="F190" s="51"/>
      <c r="G190" s="127"/>
      <c r="H190" s="131"/>
      <c r="I190" s="51"/>
      <c r="J190" s="35">
        <f t="shared" si="4"/>
        <v>0</v>
      </c>
      <c r="K190" s="56"/>
      <c r="L190" s="52"/>
      <c r="M190" s="52"/>
      <c r="N190" s="57">
        <f t="shared" si="5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x14ac:dyDescent="0.25">
      <c r="A191" s="107"/>
      <c r="B191" s="159"/>
      <c r="C191" s="148"/>
      <c r="D191" s="148"/>
      <c r="E191" s="130"/>
      <c r="F191" s="51"/>
      <c r="G191" s="49"/>
      <c r="H191" s="50"/>
      <c r="I191" s="51"/>
      <c r="J191" s="35">
        <f t="shared" si="4"/>
        <v>0</v>
      </c>
      <c r="K191" s="56"/>
      <c r="L191" s="52"/>
      <c r="M191" s="52"/>
      <c r="N191" s="57">
        <f t="shared" si="5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7.25" x14ac:dyDescent="0.25">
      <c r="A192" s="171"/>
      <c r="B192" s="107"/>
      <c r="C192" s="148"/>
      <c r="D192" s="148"/>
      <c r="E192" s="130"/>
      <c r="F192" s="51"/>
      <c r="G192" s="127"/>
      <c r="H192" s="131"/>
      <c r="I192" s="51"/>
      <c r="J192" s="35">
        <f t="shared" si="4"/>
        <v>0</v>
      </c>
      <c r="K192" s="56"/>
      <c r="L192" s="52"/>
      <c r="M192" s="52"/>
      <c r="N192" s="57">
        <f t="shared" si="5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ht="17.25" x14ac:dyDescent="0.25">
      <c r="A193" s="171"/>
      <c r="B193" s="107"/>
      <c r="C193" s="148"/>
      <c r="D193" s="148"/>
      <c r="E193" s="130"/>
      <c r="F193" s="51"/>
      <c r="G193" s="127"/>
      <c r="H193" s="131"/>
      <c r="I193" s="51"/>
      <c r="J193" s="35">
        <f t="shared" si="4"/>
        <v>0</v>
      </c>
      <c r="K193" s="56"/>
      <c r="L193" s="52"/>
      <c r="M193" s="52"/>
      <c r="N193" s="57">
        <f t="shared" si="5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ht="17.25" x14ac:dyDescent="0.25">
      <c r="A194" s="171"/>
      <c r="B194" s="107"/>
      <c r="C194" s="148"/>
      <c r="D194" s="148"/>
      <c r="E194" s="130"/>
      <c r="F194" s="51"/>
      <c r="G194" s="127"/>
      <c r="H194" s="131"/>
      <c r="I194" s="51"/>
      <c r="J194" s="35">
        <f t="shared" si="4"/>
        <v>0</v>
      </c>
      <c r="K194" s="56"/>
      <c r="L194" s="52"/>
      <c r="M194" s="52"/>
      <c r="N194" s="57">
        <f t="shared" si="5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ht="17.25" x14ac:dyDescent="0.25">
      <c r="A195" s="171"/>
      <c r="B195" s="107"/>
      <c r="C195" s="148"/>
      <c r="D195" s="148"/>
      <c r="E195" s="130"/>
      <c r="F195" s="51"/>
      <c r="G195" s="127"/>
      <c r="H195" s="131"/>
      <c r="I195" s="51"/>
      <c r="J195" s="35">
        <f t="shared" si="4"/>
        <v>0</v>
      </c>
      <c r="K195" s="56"/>
      <c r="L195" s="52"/>
      <c r="M195" s="52"/>
      <c r="N195" s="57">
        <f t="shared" si="5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7.25" x14ac:dyDescent="0.25">
      <c r="A196" s="176"/>
      <c r="B196" s="107"/>
      <c r="C196" s="148"/>
      <c r="D196" s="148"/>
      <c r="E196" s="130"/>
      <c r="F196" s="51"/>
      <c r="G196" s="127"/>
      <c r="H196" s="131"/>
      <c r="I196" s="51"/>
      <c r="J196" s="35">
        <f t="shared" si="4"/>
        <v>0</v>
      </c>
      <c r="K196" s="56"/>
      <c r="L196" s="52"/>
      <c r="M196" s="52"/>
      <c r="N196" s="57">
        <f t="shared" si="5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7.25" x14ac:dyDescent="0.25">
      <c r="A197" s="115"/>
      <c r="B197" s="107"/>
      <c r="C197" s="148"/>
      <c r="D197" s="148"/>
      <c r="E197" s="130"/>
      <c r="F197" s="51"/>
      <c r="G197" s="127"/>
      <c r="H197" s="131"/>
      <c r="I197" s="51"/>
      <c r="J197" s="35">
        <f t="shared" si="4"/>
        <v>0</v>
      </c>
      <c r="K197" s="56"/>
      <c r="L197" s="52"/>
      <c r="M197" s="52"/>
      <c r="N197" s="57">
        <f t="shared" si="5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ht="17.25" x14ac:dyDescent="0.25">
      <c r="A198" s="115"/>
      <c r="B198" s="107"/>
      <c r="C198" s="148"/>
      <c r="D198" s="148"/>
      <c r="E198" s="130"/>
      <c r="F198" s="51"/>
      <c r="G198" s="127"/>
      <c r="H198" s="131"/>
      <c r="I198" s="51"/>
      <c r="J198" s="35">
        <f t="shared" si="4"/>
        <v>0</v>
      </c>
      <c r="K198" s="56"/>
      <c r="L198" s="52"/>
      <c r="M198" s="52"/>
      <c r="N198" s="57">
        <f t="shared" si="5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7.25" x14ac:dyDescent="0.25">
      <c r="A199" s="115"/>
      <c r="B199" s="107"/>
      <c r="C199" s="148"/>
      <c r="D199" s="148"/>
      <c r="E199" s="130"/>
      <c r="F199" s="51"/>
      <c r="G199" s="127"/>
      <c r="H199" s="131"/>
      <c r="I199" s="51"/>
      <c r="J199" s="35">
        <f t="shared" si="4"/>
        <v>0</v>
      </c>
      <c r="K199" s="56"/>
      <c r="L199" s="52"/>
      <c r="M199" s="52"/>
      <c r="N199" s="57">
        <f t="shared" si="5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7.25" x14ac:dyDescent="0.25">
      <c r="A200" s="115"/>
      <c r="B200" s="107"/>
      <c r="C200" s="148"/>
      <c r="D200" s="148"/>
      <c r="E200" s="130"/>
      <c r="F200" s="51"/>
      <c r="G200" s="127"/>
      <c r="H200" s="131"/>
      <c r="I200" s="51"/>
      <c r="J200" s="35">
        <f t="shared" si="4"/>
        <v>0</v>
      </c>
      <c r="K200" s="56"/>
      <c r="L200" s="52"/>
      <c r="M200" s="52"/>
      <c r="N200" s="57">
        <f t="shared" si="5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ht="17.25" x14ac:dyDescent="0.25">
      <c r="A201" s="115"/>
      <c r="B201" s="107"/>
      <c r="C201" s="148"/>
      <c r="D201" s="148"/>
      <c r="E201" s="130"/>
      <c r="F201" s="51"/>
      <c r="G201" s="127"/>
      <c r="H201" s="131"/>
      <c r="I201" s="51"/>
      <c r="J201" s="35">
        <f t="shared" si="4"/>
        <v>0</v>
      </c>
      <c r="K201" s="56"/>
      <c r="L201" s="52"/>
      <c r="M201" s="52"/>
      <c r="N201" s="57">
        <f t="shared" si="5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ht="17.25" x14ac:dyDescent="0.25">
      <c r="A202" s="115"/>
      <c r="B202" s="107"/>
      <c r="C202" s="148"/>
      <c r="D202" s="148"/>
      <c r="E202" s="130"/>
      <c r="F202" s="51"/>
      <c r="G202" s="127"/>
      <c r="H202" s="131"/>
      <c r="I202" s="51"/>
      <c r="J202" s="35">
        <f t="shared" si="4"/>
        <v>0</v>
      </c>
      <c r="K202" s="56"/>
      <c r="L202" s="52"/>
      <c r="M202" s="52"/>
      <c r="N202" s="57">
        <f t="shared" si="5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ht="17.25" x14ac:dyDescent="0.25">
      <c r="A203" s="115"/>
      <c r="B203" s="107"/>
      <c r="C203" s="148"/>
      <c r="D203" s="148"/>
      <c r="E203" s="130"/>
      <c r="F203" s="51"/>
      <c r="G203" s="127"/>
      <c r="H203" s="131"/>
      <c r="I203" s="51"/>
      <c r="J203" s="35">
        <f t="shared" si="4"/>
        <v>0</v>
      </c>
      <c r="K203" s="56"/>
      <c r="L203" s="52"/>
      <c r="M203" s="52"/>
      <c r="N203" s="57">
        <f t="shared" si="5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7.25" x14ac:dyDescent="0.25">
      <c r="A204" s="115"/>
      <c r="B204" s="107"/>
      <c r="C204" s="148"/>
      <c r="D204" s="148"/>
      <c r="E204" s="130"/>
      <c r="F204" s="51"/>
      <c r="G204" s="127"/>
      <c r="H204" s="131"/>
      <c r="I204" s="51"/>
      <c r="J204" s="35">
        <f t="shared" si="4"/>
        <v>0</v>
      </c>
      <c r="K204" s="56"/>
      <c r="L204" s="52"/>
      <c r="M204" s="52"/>
      <c r="N204" s="57">
        <f t="shared" si="5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7.25" x14ac:dyDescent="0.25">
      <c r="A205" s="115"/>
      <c r="B205" s="107"/>
      <c r="C205" s="148"/>
      <c r="D205" s="148"/>
      <c r="E205" s="130"/>
      <c r="F205" s="51"/>
      <c r="G205" s="127"/>
      <c r="H205" s="131"/>
      <c r="I205" s="51"/>
      <c r="J205" s="35">
        <f t="shared" si="4"/>
        <v>0</v>
      </c>
      <c r="K205" s="56"/>
      <c r="L205" s="52"/>
      <c r="M205" s="52"/>
      <c r="N205" s="57">
        <f t="shared" si="5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7.25" x14ac:dyDescent="0.25">
      <c r="A206" s="115"/>
      <c r="B206" s="107"/>
      <c r="C206" s="177"/>
      <c r="D206" s="177"/>
      <c r="E206" s="97"/>
      <c r="F206" s="51"/>
      <c r="G206" s="127"/>
      <c r="H206" s="131"/>
      <c r="I206" s="51"/>
      <c r="J206" s="35">
        <f t="shared" si="4"/>
        <v>0</v>
      </c>
      <c r="K206" s="56"/>
      <c r="L206" s="52"/>
      <c r="M206" s="52"/>
      <c r="N206" s="57">
        <f t="shared" si="5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t="17.25" x14ac:dyDescent="0.25">
      <c r="A207" s="115"/>
      <c r="B207" s="107"/>
      <c r="C207" s="148"/>
      <c r="D207" s="148"/>
      <c r="E207" s="130"/>
      <c r="F207" s="51"/>
      <c r="G207" s="127"/>
      <c r="H207" s="131"/>
      <c r="I207" s="51"/>
      <c r="J207" s="35">
        <f t="shared" si="4"/>
        <v>0</v>
      </c>
      <c r="K207" s="56"/>
      <c r="L207" s="52"/>
      <c r="M207" s="52"/>
      <c r="N207" s="57">
        <f t="shared" si="5"/>
        <v>0</v>
      </c>
      <c r="O207" s="156"/>
      <c r="P207" s="312"/>
      <c r="Q207" s="39"/>
      <c r="R207" s="40"/>
      <c r="S207" s="41"/>
      <c r="T207" s="42"/>
      <c r="U207" s="43"/>
      <c r="V207" s="44"/>
    </row>
    <row r="208" spans="1:22" ht="17.25" x14ac:dyDescent="0.25">
      <c r="A208" s="115"/>
      <c r="B208" s="107"/>
      <c r="C208" s="169"/>
      <c r="D208" s="169"/>
      <c r="E208" s="114"/>
      <c r="F208" s="51"/>
      <c r="G208" s="127"/>
      <c r="H208" s="131"/>
      <c r="I208" s="51"/>
      <c r="J208" s="35">
        <f t="shared" si="4"/>
        <v>0</v>
      </c>
      <c r="K208" s="56"/>
      <c r="L208" s="52"/>
      <c r="M208" s="52"/>
      <c r="N208" s="57">
        <f t="shared" si="5"/>
        <v>0</v>
      </c>
      <c r="O208" s="156"/>
      <c r="P208" s="312"/>
      <c r="Q208" s="39"/>
      <c r="R208" s="40"/>
      <c r="S208" s="41"/>
      <c r="T208" s="42"/>
      <c r="U208" s="43"/>
      <c r="V208" s="44"/>
    </row>
    <row r="209" spans="1:22" ht="17.25" x14ac:dyDescent="0.25">
      <c r="A209" s="115"/>
      <c r="B209" s="107"/>
      <c r="C209" s="170"/>
      <c r="D209" s="170"/>
      <c r="E209" s="109"/>
      <c r="F209" s="51"/>
      <c r="G209" s="127"/>
      <c r="H209" s="131"/>
      <c r="I209" s="51"/>
      <c r="J209" s="35">
        <f t="shared" si="4"/>
        <v>0</v>
      </c>
      <c r="K209" s="56"/>
      <c r="L209" s="52"/>
      <c r="M209" s="52"/>
      <c r="N209" s="57">
        <f t="shared" si="5"/>
        <v>0</v>
      </c>
      <c r="O209" s="156"/>
      <c r="P209" s="312"/>
      <c r="Q209" s="39"/>
      <c r="R209" s="40"/>
      <c r="S209" s="41"/>
      <c r="T209" s="42"/>
      <c r="U209" s="43"/>
      <c r="V209" s="44"/>
    </row>
    <row r="210" spans="1:22" ht="17.25" x14ac:dyDescent="0.25">
      <c r="A210" s="115"/>
      <c r="B210" s="107"/>
      <c r="C210" s="170"/>
      <c r="D210" s="170"/>
      <c r="E210" s="109"/>
      <c r="F210" s="51"/>
      <c r="G210" s="127"/>
      <c r="H210" s="131"/>
      <c r="I210" s="51"/>
      <c r="J210" s="35">
        <f t="shared" si="4"/>
        <v>0</v>
      </c>
      <c r="K210" s="56"/>
      <c r="L210" s="52"/>
      <c r="M210" s="52"/>
      <c r="N210" s="57">
        <f t="shared" si="5"/>
        <v>0</v>
      </c>
      <c r="O210" s="156"/>
      <c r="P210" s="312"/>
      <c r="Q210" s="39"/>
      <c r="R210" s="40"/>
      <c r="S210" s="41"/>
      <c r="T210" s="42"/>
      <c r="U210" s="43"/>
      <c r="V210" s="44"/>
    </row>
    <row r="211" spans="1:22" ht="17.25" x14ac:dyDescent="0.25">
      <c r="A211" s="115"/>
      <c r="B211" s="107"/>
      <c r="C211" s="169"/>
      <c r="D211" s="169"/>
      <c r="E211" s="114"/>
      <c r="F211" s="51"/>
      <c r="G211" s="127"/>
      <c r="H211" s="131"/>
      <c r="I211" s="51"/>
      <c r="J211" s="35">
        <f t="shared" si="4"/>
        <v>0</v>
      </c>
      <c r="K211" s="56"/>
      <c r="L211" s="52"/>
      <c r="M211" s="52"/>
      <c r="N211" s="57">
        <f t="shared" si="5"/>
        <v>0</v>
      </c>
      <c r="O211" s="156"/>
      <c r="P211" s="312"/>
      <c r="Q211" s="39"/>
      <c r="R211" s="40"/>
      <c r="S211" s="41"/>
      <c r="T211" s="42"/>
      <c r="U211" s="43"/>
      <c r="V211" s="44"/>
    </row>
    <row r="212" spans="1:22" ht="17.25" x14ac:dyDescent="0.25">
      <c r="A212" s="115"/>
      <c r="B212" s="107"/>
      <c r="C212" s="154"/>
      <c r="D212" s="154"/>
      <c r="E212" s="155"/>
      <c r="F212" s="51"/>
      <c r="G212" s="127"/>
      <c r="H212" s="131"/>
      <c r="I212" s="51"/>
      <c r="J212" s="35">
        <f t="shared" si="4"/>
        <v>0</v>
      </c>
      <c r="K212" s="56"/>
      <c r="L212" s="52"/>
      <c r="M212" s="52"/>
      <c r="N212" s="57">
        <f t="shared" si="5"/>
        <v>0</v>
      </c>
      <c r="O212" s="156"/>
      <c r="P212" s="312"/>
      <c r="Q212" s="39"/>
      <c r="R212" s="40"/>
      <c r="S212" s="41"/>
      <c r="T212" s="42"/>
      <c r="U212" s="43"/>
      <c r="V212" s="44"/>
    </row>
    <row r="213" spans="1:22" ht="17.25" x14ac:dyDescent="0.25">
      <c r="A213" s="115"/>
      <c r="B213" s="107"/>
      <c r="C213" s="96"/>
      <c r="D213" s="96"/>
      <c r="E213" s="97"/>
      <c r="F213" s="51"/>
      <c r="G213" s="127"/>
      <c r="H213" s="131"/>
      <c r="I213" s="51"/>
      <c r="J213" s="35">
        <f t="shared" si="4"/>
        <v>0</v>
      </c>
      <c r="K213" s="56"/>
      <c r="L213" s="52"/>
      <c r="M213" s="52"/>
      <c r="N213" s="57">
        <f t="shared" si="5"/>
        <v>0</v>
      </c>
      <c r="O213" s="156"/>
      <c r="P213" s="312"/>
      <c r="Q213" s="39"/>
      <c r="R213" s="40"/>
      <c r="S213" s="41"/>
      <c r="T213" s="42"/>
      <c r="U213" s="43"/>
      <c r="V213" s="44"/>
    </row>
    <row r="214" spans="1:22" ht="17.25" x14ac:dyDescent="0.25">
      <c r="A214" s="108"/>
      <c r="B214" s="107"/>
      <c r="C214" s="129"/>
      <c r="D214" s="129"/>
      <c r="E214" s="130"/>
      <c r="F214" s="51"/>
      <c r="G214" s="127"/>
      <c r="H214" s="131"/>
      <c r="I214" s="51"/>
      <c r="J214" s="35">
        <f t="shared" si="4"/>
        <v>0</v>
      </c>
      <c r="K214" s="56"/>
      <c r="L214" s="52"/>
      <c r="M214" s="52"/>
      <c r="N214" s="57">
        <f t="shared" si="5"/>
        <v>0</v>
      </c>
      <c r="O214" s="156"/>
      <c r="P214" s="312"/>
      <c r="Q214" s="39"/>
      <c r="R214" s="40"/>
      <c r="S214" s="41"/>
      <c r="T214" s="42"/>
      <c r="U214" s="43"/>
      <c r="V214" s="44"/>
    </row>
    <row r="215" spans="1:22" ht="17.25" x14ac:dyDescent="0.25">
      <c r="A215" s="115"/>
      <c r="B215" s="107"/>
      <c r="C215" s="129"/>
      <c r="D215" s="129"/>
      <c r="E215" s="130"/>
      <c r="F215" s="51"/>
      <c r="G215" s="127"/>
      <c r="H215" s="131"/>
      <c r="I215" s="51"/>
      <c r="J215" s="35">
        <f t="shared" si="4"/>
        <v>0</v>
      </c>
      <c r="K215" s="56"/>
      <c r="L215" s="52"/>
      <c r="M215" s="52"/>
      <c r="N215" s="57">
        <f t="shared" si="5"/>
        <v>0</v>
      </c>
      <c r="O215" s="156"/>
      <c r="P215" s="312"/>
      <c r="Q215" s="39"/>
      <c r="R215" s="40"/>
      <c r="S215" s="41"/>
      <c r="T215" s="42"/>
      <c r="U215" s="43"/>
      <c r="V215" s="44"/>
    </row>
    <row r="216" spans="1:22" ht="17.25" x14ac:dyDescent="0.25">
      <c r="A216" s="115"/>
      <c r="B216" s="107"/>
      <c r="C216" s="129"/>
      <c r="D216" s="129"/>
      <c r="E216" s="130"/>
      <c r="F216" s="51"/>
      <c r="G216" s="127"/>
      <c r="H216" s="131"/>
      <c r="I216" s="51"/>
      <c r="J216" s="35">
        <f t="shared" si="4"/>
        <v>0</v>
      </c>
      <c r="K216" s="56"/>
      <c r="L216" s="52"/>
      <c r="M216" s="52"/>
      <c r="N216" s="57">
        <f t="shared" si="5"/>
        <v>0</v>
      </c>
      <c r="O216" s="156"/>
      <c r="P216" s="312"/>
      <c r="Q216" s="39"/>
      <c r="R216" s="40"/>
      <c r="S216" s="41"/>
      <c r="T216" s="42"/>
      <c r="U216" s="43"/>
      <c r="V216" s="44"/>
    </row>
    <row r="217" spans="1:22" ht="17.25" x14ac:dyDescent="0.25">
      <c r="A217" s="178"/>
      <c r="B217" s="179"/>
      <c r="C217" s="129"/>
      <c r="D217" s="129"/>
      <c r="E217" s="130"/>
      <c r="F217" s="51"/>
      <c r="G217" s="127"/>
      <c r="H217" s="131"/>
      <c r="I217" s="51"/>
      <c r="J217" s="180">
        <f t="shared" si="4"/>
        <v>0</v>
      </c>
      <c r="K217" s="56"/>
      <c r="L217" s="52"/>
      <c r="M217" s="52"/>
      <c r="N217" s="57">
        <f t="shared" si="5"/>
        <v>0</v>
      </c>
      <c r="O217" s="156"/>
      <c r="P217" s="312"/>
      <c r="Q217" s="39"/>
      <c r="R217" s="40"/>
      <c r="S217" s="41"/>
      <c r="T217" s="42"/>
      <c r="U217" s="43"/>
      <c r="V217" s="44"/>
    </row>
    <row r="218" spans="1:22" x14ac:dyDescent="0.25">
      <c r="A218" s="108"/>
      <c r="B218" s="179"/>
      <c r="C218" s="129"/>
      <c r="D218" s="129"/>
      <c r="E218" s="130"/>
      <c r="F218" s="51"/>
      <c r="G218" s="127"/>
      <c r="H218" s="50"/>
      <c r="I218" s="51"/>
      <c r="J218" s="180">
        <f t="shared" si="4"/>
        <v>0</v>
      </c>
      <c r="K218" s="56"/>
      <c r="L218" s="52"/>
      <c r="M218" s="52"/>
      <c r="N218" s="57">
        <f t="shared" si="5"/>
        <v>0</v>
      </c>
      <c r="O218" s="156"/>
      <c r="P218" s="312"/>
      <c r="Q218" s="39"/>
      <c r="R218" s="40"/>
      <c r="S218" s="41"/>
      <c r="T218" s="42"/>
      <c r="U218" s="43"/>
      <c r="V218" s="44"/>
    </row>
    <row r="219" spans="1:22" ht="17.25" x14ac:dyDescent="0.25">
      <c r="A219" s="108"/>
      <c r="B219" s="179"/>
      <c r="C219" s="129"/>
      <c r="D219" s="129"/>
      <c r="E219" s="130"/>
      <c r="F219" s="51"/>
      <c r="G219" s="127"/>
      <c r="H219" s="131"/>
      <c r="I219" s="51"/>
      <c r="J219" s="180">
        <f t="shared" si="4"/>
        <v>0</v>
      </c>
      <c r="K219" s="56"/>
      <c r="L219" s="52"/>
      <c r="M219" s="52"/>
      <c r="N219" s="57">
        <f t="shared" si="5"/>
        <v>0</v>
      </c>
      <c r="O219" s="156"/>
      <c r="P219" s="312"/>
      <c r="Q219" s="39"/>
      <c r="R219" s="40"/>
      <c r="S219" s="41"/>
      <c r="T219" s="42"/>
      <c r="U219" s="43"/>
      <c r="V219" s="44"/>
    </row>
    <row r="220" spans="1:22" ht="17.25" x14ac:dyDescent="0.25">
      <c r="A220" s="115"/>
      <c r="B220" s="179"/>
      <c r="C220" s="95"/>
      <c r="D220" s="95"/>
      <c r="E220" s="114"/>
      <c r="F220" s="51"/>
      <c r="G220" s="127"/>
      <c r="H220" s="131"/>
      <c r="I220" s="51"/>
      <c r="J220" s="180">
        <f t="shared" si="4"/>
        <v>0</v>
      </c>
      <c r="K220" s="56"/>
      <c r="L220" s="52"/>
      <c r="M220" s="52"/>
      <c r="N220" s="57">
        <f t="shared" si="5"/>
        <v>0</v>
      </c>
      <c r="O220" s="156"/>
      <c r="P220" s="312"/>
      <c r="Q220" s="39"/>
      <c r="R220" s="40"/>
      <c r="S220" s="41"/>
      <c r="T220" s="42"/>
      <c r="U220" s="43"/>
      <c r="V220" s="44"/>
    </row>
    <row r="221" spans="1:22" ht="17.25" x14ac:dyDescent="0.25">
      <c r="A221" s="115"/>
      <c r="B221" s="179"/>
      <c r="C221" s="95"/>
      <c r="D221" s="95"/>
      <c r="E221" s="114"/>
      <c r="F221" s="51"/>
      <c r="G221" s="127"/>
      <c r="H221" s="131"/>
      <c r="I221" s="51"/>
      <c r="J221" s="180">
        <f t="shared" si="4"/>
        <v>0</v>
      </c>
      <c r="K221" s="56"/>
      <c r="L221" s="52"/>
      <c r="M221" s="52"/>
      <c r="N221" s="57">
        <f t="shared" si="5"/>
        <v>0</v>
      </c>
      <c r="O221" s="156"/>
      <c r="P221" s="312"/>
      <c r="Q221" s="39"/>
      <c r="R221" s="40"/>
      <c r="S221" s="41"/>
      <c r="T221" s="42"/>
      <c r="U221" s="43"/>
      <c r="V221" s="44"/>
    </row>
    <row r="222" spans="1:22" x14ac:dyDescent="0.25">
      <c r="A222" s="108"/>
      <c r="B222" s="179"/>
      <c r="C222" s="146"/>
      <c r="D222" s="146"/>
      <c r="E222" s="147"/>
      <c r="F222" s="51"/>
      <c r="G222" s="127"/>
      <c r="H222" s="143"/>
      <c r="I222" s="51"/>
      <c r="J222" s="180">
        <f t="shared" si="4"/>
        <v>0</v>
      </c>
      <c r="K222" s="56"/>
      <c r="L222" s="52"/>
      <c r="M222" s="52"/>
      <c r="N222" s="57">
        <f t="shared" si="5"/>
        <v>0</v>
      </c>
      <c r="O222" s="299"/>
      <c r="P222" s="316"/>
      <c r="Q222" s="39"/>
      <c r="R222" s="40"/>
      <c r="S222" s="41"/>
      <c r="T222" s="42"/>
      <c r="U222" s="43"/>
      <c r="V222" s="44"/>
    </row>
    <row r="223" spans="1:22" x14ac:dyDescent="0.25">
      <c r="A223" s="108"/>
      <c r="B223" s="179"/>
      <c r="C223" s="181"/>
      <c r="D223" s="181"/>
      <c r="E223" s="158"/>
      <c r="F223" s="51"/>
      <c r="G223" s="127"/>
      <c r="H223" s="143"/>
      <c r="I223" s="51"/>
      <c r="J223" s="180">
        <f t="shared" si="4"/>
        <v>0</v>
      </c>
      <c r="K223" s="56"/>
      <c r="L223" s="182"/>
      <c r="M223" s="183"/>
      <c r="N223" s="57">
        <f t="shared" ref="N223:N232" si="6">K223*I223-M223</f>
        <v>0</v>
      </c>
      <c r="O223" s="299"/>
      <c r="P223" s="316"/>
      <c r="Q223" s="39"/>
      <c r="R223" s="40"/>
      <c r="S223" s="41"/>
      <c r="T223" s="42"/>
      <c r="U223" s="43"/>
      <c r="V223" s="44"/>
    </row>
    <row r="224" spans="1:22" x14ac:dyDescent="0.25">
      <c r="A224" s="108"/>
      <c r="B224" s="184"/>
      <c r="C224" s="116"/>
      <c r="D224" s="116"/>
      <c r="E224" s="117"/>
      <c r="F224" s="116"/>
      <c r="G224" s="116"/>
      <c r="H224" s="92"/>
      <c r="I224" s="48"/>
      <c r="J224" s="180">
        <f t="shared" si="4"/>
        <v>0</v>
      </c>
      <c r="K224" s="56"/>
      <c r="L224" s="182"/>
      <c r="M224" s="183"/>
      <c r="N224" s="57">
        <f t="shared" si="6"/>
        <v>0</v>
      </c>
      <c r="O224" s="299"/>
      <c r="P224" s="316"/>
      <c r="Q224" s="39"/>
      <c r="R224" s="40"/>
      <c r="S224" s="41"/>
      <c r="T224" s="42"/>
      <c r="U224" s="43"/>
      <c r="V224" s="44"/>
    </row>
    <row r="225" spans="1:22" x14ac:dyDescent="0.25">
      <c r="A225" s="108"/>
      <c r="B225" s="184"/>
      <c r="C225" s="116"/>
      <c r="D225" s="116"/>
      <c r="E225" s="117"/>
      <c r="F225" s="116"/>
      <c r="G225" s="116"/>
      <c r="H225" s="92"/>
      <c r="I225" s="48"/>
      <c r="J225" s="180">
        <f t="shared" si="4"/>
        <v>0</v>
      </c>
      <c r="K225" s="56"/>
      <c r="L225" s="182"/>
      <c r="M225" s="183"/>
      <c r="N225" s="57">
        <f t="shared" si="6"/>
        <v>0</v>
      </c>
      <c r="O225" s="299"/>
      <c r="P225" s="316"/>
      <c r="Q225" s="39"/>
      <c r="R225" s="40"/>
      <c r="S225" s="41"/>
      <c r="T225" s="42"/>
      <c r="U225" s="43"/>
      <c r="V225" s="44"/>
    </row>
    <row r="226" spans="1:22" x14ac:dyDescent="0.25">
      <c r="A226" s="108"/>
      <c r="B226" s="185"/>
      <c r="C226" s="116"/>
      <c r="D226" s="116"/>
      <c r="E226" s="117"/>
      <c r="F226" s="116"/>
      <c r="G226" s="116"/>
      <c r="H226" s="92"/>
      <c r="I226" s="48"/>
      <c r="J226" s="180">
        <f t="shared" si="4"/>
        <v>0</v>
      </c>
      <c r="K226" s="56"/>
      <c r="L226" s="182"/>
      <c r="M226" s="183"/>
      <c r="N226" s="57">
        <f t="shared" si="6"/>
        <v>0</v>
      </c>
      <c r="O226" s="156"/>
      <c r="P226" s="59"/>
      <c r="Q226" s="39"/>
      <c r="R226" s="40"/>
      <c r="S226" s="41"/>
      <c r="T226" s="42"/>
      <c r="U226" s="43"/>
      <c r="V226" s="44"/>
    </row>
    <row r="227" spans="1:22" x14ac:dyDescent="0.25">
      <c r="A227" s="108"/>
      <c r="B227" s="185"/>
      <c r="C227" s="116"/>
      <c r="D227" s="116"/>
      <c r="E227" s="117"/>
      <c r="F227" s="116"/>
      <c r="G227" s="116"/>
      <c r="H227" s="92"/>
      <c r="I227" s="48"/>
      <c r="J227" s="180">
        <f t="shared" si="4"/>
        <v>0</v>
      </c>
      <c r="K227" s="56"/>
      <c r="L227" s="182"/>
      <c r="M227" s="183"/>
      <c r="N227" s="57">
        <f t="shared" si="6"/>
        <v>0</v>
      </c>
      <c r="O227" s="156"/>
      <c r="P227" s="59"/>
      <c r="Q227" s="39"/>
      <c r="R227" s="40"/>
      <c r="S227" s="41"/>
      <c r="T227" s="42"/>
      <c r="U227" s="43"/>
      <c r="V227" s="44"/>
    </row>
    <row r="228" spans="1:22" x14ac:dyDescent="0.25">
      <c r="A228" s="108"/>
      <c r="B228" s="185"/>
      <c r="C228" s="116"/>
      <c r="D228" s="116"/>
      <c r="E228" s="117"/>
      <c r="F228" s="116"/>
      <c r="G228" s="116"/>
      <c r="H228" s="92"/>
      <c r="I228" s="48"/>
      <c r="J228" s="180">
        <f t="shared" si="4"/>
        <v>0</v>
      </c>
      <c r="K228" s="56"/>
      <c r="L228" s="182"/>
      <c r="M228" s="183"/>
      <c r="N228" s="57">
        <f t="shared" si="6"/>
        <v>0</v>
      </c>
      <c r="O228" s="156"/>
      <c r="P228" s="59"/>
      <c r="Q228" s="39"/>
      <c r="R228" s="40"/>
      <c r="S228" s="41"/>
      <c r="T228" s="42"/>
      <c r="U228" s="43"/>
      <c r="V228" s="44"/>
    </row>
    <row r="229" spans="1:22" ht="18.75" x14ac:dyDescent="0.3">
      <c r="A229" s="108"/>
      <c r="B229" s="107"/>
      <c r="C229" s="186"/>
      <c r="D229" s="187"/>
      <c r="E229" s="188"/>
      <c r="F229" s="34"/>
      <c r="G229" s="189"/>
      <c r="H229" s="190"/>
      <c r="I229" s="51"/>
      <c r="J229" s="180">
        <f t="shared" si="4"/>
        <v>0</v>
      </c>
      <c r="K229" s="56"/>
      <c r="L229" s="182"/>
      <c r="M229" s="191"/>
      <c r="N229" s="57">
        <f t="shared" si="6"/>
        <v>0</v>
      </c>
      <c r="O229" s="299"/>
      <c r="P229" s="316"/>
      <c r="Q229" s="39"/>
      <c r="R229" s="40"/>
      <c r="S229" s="41"/>
      <c r="T229" s="42"/>
      <c r="U229" s="43"/>
      <c r="V229" s="44"/>
    </row>
    <row r="230" spans="1:22" ht="18.75" x14ac:dyDescent="0.3">
      <c r="A230" s="108"/>
      <c r="B230" s="107"/>
      <c r="C230" s="186"/>
      <c r="D230" s="186"/>
      <c r="E230" s="192"/>
      <c r="F230" s="51"/>
      <c r="G230" s="127"/>
      <c r="H230" s="143"/>
      <c r="I230" s="51"/>
      <c r="J230" s="180">
        <f t="shared" si="4"/>
        <v>0</v>
      </c>
      <c r="K230" s="56"/>
      <c r="L230" s="182"/>
      <c r="M230" s="191"/>
      <c r="N230" s="57">
        <f t="shared" si="6"/>
        <v>0</v>
      </c>
      <c r="O230" s="299"/>
      <c r="P230" s="316"/>
      <c r="Q230" s="39"/>
      <c r="R230" s="40"/>
      <c r="S230" s="41"/>
      <c r="T230" s="42"/>
      <c r="U230" s="43"/>
      <c r="V230" s="44"/>
    </row>
    <row r="231" spans="1:22" ht="18.75" x14ac:dyDescent="0.3">
      <c r="A231" s="108"/>
      <c r="B231" s="107"/>
      <c r="C231" s="186"/>
      <c r="D231" s="186"/>
      <c r="E231" s="192"/>
      <c r="F231" s="51"/>
      <c r="G231" s="127"/>
      <c r="H231" s="143"/>
      <c r="I231" s="51"/>
      <c r="J231" s="180">
        <f t="shared" si="4"/>
        <v>0</v>
      </c>
      <c r="K231" s="56"/>
      <c r="L231" s="182"/>
      <c r="M231" s="191"/>
      <c r="N231" s="57">
        <f t="shared" si="6"/>
        <v>0</v>
      </c>
      <c r="O231" s="299"/>
      <c r="P231" s="316"/>
      <c r="Q231" s="39"/>
      <c r="R231" s="40"/>
      <c r="S231" s="41"/>
      <c r="T231" s="42"/>
      <c r="U231" s="43"/>
      <c r="V231" s="44"/>
    </row>
    <row r="232" spans="1:22" ht="18.75" x14ac:dyDescent="0.3">
      <c r="A232" s="108"/>
      <c r="B232" s="107"/>
      <c r="C232" s="193"/>
      <c r="D232" s="193"/>
      <c r="E232" s="194"/>
      <c r="F232" s="51"/>
      <c r="G232" s="127"/>
      <c r="H232" s="143"/>
      <c r="I232" s="51"/>
      <c r="J232" s="180">
        <f t="shared" si="4"/>
        <v>0</v>
      </c>
      <c r="K232" s="56"/>
      <c r="L232" s="182"/>
      <c r="M232" s="191"/>
      <c r="N232" s="57">
        <f t="shared" si="6"/>
        <v>0</v>
      </c>
      <c r="O232" s="299"/>
      <c r="P232" s="316"/>
      <c r="Q232" s="39"/>
      <c r="R232" s="40"/>
      <c r="S232" s="41"/>
      <c r="T232" s="42"/>
      <c r="U232" s="43"/>
      <c r="V232" s="44"/>
    </row>
    <row r="233" spans="1:22" x14ac:dyDescent="0.25">
      <c r="A233" s="195"/>
      <c r="B233" s="107"/>
      <c r="C233" s="107"/>
      <c r="D233" s="107"/>
      <c r="E233" s="196"/>
      <c r="F233" s="161"/>
      <c r="G233" s="127"/>
      <c r="H233" s="162"/>
      <c r="I233" s="161">
        <v>0</v>
      </c>
      <c r="J233" s="197">
        <f t="shared" ref="J233:J240" si="7">I233-F233</f>
        <v>0</v>
      </c>
      <c r="K233" s="198"/>
      <c r="L233" s="198"/>
      <c r="M233" s="198"/>
      <c r="N233" s="199">
        <f t="shared" ref="N233:N244" si="8">K233*I233</f>
        <v>0</v>
      </c>
      <c r="O233" s="303"/>
      <c r="P233" s="316"/>
      <c r="Q233" s="39"/>
      <c r="R233" s="200"/>
      <c r="S233" s="201"/>
      <c r="T233" s="202"/>
      <c r="U233" s="164"/>
      <c r="V233" s="168"/>
    </row>
    <row r="234" spans="1:22" x14ac:dyDescent="0.25">
      <c r="A234" s="195"/>
      <c r="B234" s="107"/>
      <c r="C234" s="107"/>
      <c r="D234" s="107"/>
      <c r="E234" s="196"/>
      <c r="F234" s="161"/>
      <c r="G234" s="127"/>
      <c r="H234" s="162"/>
      <c r="I234" s="161">
        <v>0</v>
      </c>
      <c r="J234" s="197">
        <f t="shared" si="7"/>
        <v>0</v>
      </c>
      <c r="K234" s="198"/>
      <c r="L234" s="198"/>
      <c r="M234" s="198"/>
      <c r="N234" s="199">
        <f t="shared" si="8"/>
        <v>0</v>
      </c>
      <c r="O234" s="303"/>
      <c r="P234" s="316"/>
      <c r="Q234" s="39"/>
      <c r="R234" s="200"/>
      <c r="S234" s="201"/>
      <c r="T234" s="202"/>
      <c r="U234" s="164"/>
      <c r="V234" s="168"/>
    </row>
    <row r="235" spans="1:22" x14ac:dyDescent="0.25">
      <c r="A235" s="195"/>
      <c r="B235" s="107"/>
      <c r="C235" s="107"/>
      <c r="D235" s="107"/>
      <c r="E235" s="196"/>
      <c r="F235" s="161"/>
      <c r="G235" s="127"/>
      <c r="H235" s="162"/>
      <c r="I235" s="161">
        <v>0</v>
      </c>
      <c r="J235" s="197">
        <f t="shared" si="7"/>
        <v>0</v>
      </c>
      <c r="K235" s="198"/>
      <c r="L235" s="198"/>
      <c r="M235" s="198"/>
      <c r="N235" s="199">
        <f t="shared" si="8"/>
        <v>0</v>
      </c>
      <c r="O235" s="303"/>
      <c r="P235" s="316"/>
      <c r="Q235" s="39"/>
      <c r="R235" s="200"/>
      <c r="S235" s="201"/>
      <c r="T235" s="202"/>
      <c r="U235" s="164"/>
      <c r="V235" s="168"/>
    </row>
    <row r="236" spans="1:22" x14ac:dyDescent="0.25">
      <c r="A236" s="195"/>
      <c r="B236" s="107"/>
      <c r="C236" s="107"/>
      <c r="D236" s="107"/>
      <c r="E236" s="196"/>
      <c r="F236" s="161"/>
      <c r="G236" s="127"/>
      <c r="H236" s="203"/>
      <c r="I236" s="161">
        <v>0</v>
      </c>
      <c r="J236" s="197">
        <f t="shared" si="7"/>
        <v>0</v>
      </c>
      <c r="K236" s="198"/>
      <c r="L236" s="198"/>
      <c r="M236" s="198"/>
      <c r="N236" s="199">
        <f t="shared" si="8"/>
        <v>0</v>
      </c>
      <c r="O236" s="303"/>
      <c r="P236" s="316"/>
      <c r="Q236" s="39"/>
      <c r="R236" s="200"/>
      <c r="S236" s="201"/>
      <c r="T236" s="202"/>
      <c r="U236" s="164"/>
      <c r="V236" s="168"/>
    </row>
    <row r="237" spans="1:22" x14ac:dyDescent="0.25">
      <c r="A237" s="204"/>
      <c r="B237" s="107"/>
      <c r="C237" s="107"/>
      <c r="D237" s="107"/>
      <c r="E237" s="196"/>
      <c r="F237" s="161"/>
      <c r="G237" s="127"/>
      <c r="H237" s="205"/>
      <c r="I237" s="161">
        <v>0</v>
      </c>
      <c r="J237" s="197">
        <f t="shared" si="7"/>
        <v>0</v>
      </c>
      <c r="K237" s="198"/>
      <c r="L237" s="198"/>
      <c r="M237" s="198"/>
      <c r="N237" s="199">
        <f t="shared" si="8"/>
        <v>0</v>
      </c>
      <c r="O237" s="303"/>
      <c r="P237" s="316"/>
      <c r="Q237" s="39"/>
      <c r="R237" s="200"/>
      <c r="S237" s="201"/>
      <c r="T237" s="202"/>
      <c r="U237" s="43"/>
      <c r="V237" s="44"/>
    </row>
    <row r="238" spans="1:22" x14ac:dyDescent="0.25">
      <c r="A238" s="206"/>
      <c r="B238" s="207"/>
      <c r="H238" s="212"/>
      <c r="I238" s="210">
        <v>0</v>
      </c>
      <c r="J238" s="210">
        <f t="shared" si="7"/>
        <v>0</v>
      </c>
      <c r="K238" s="213"/>
      <c r="L238" s="213"/>
      <c r="M238" s="213"/>
      <c r="N238" s="199">
        <f t="shared" si="8"/>
        <v>0</v>
      </c>
      <c r="O238" s="303"/>
      <c r="P238" s="316"/>
      <c r="Q238" s="163"/>
      <c r="R238" s="200"/>
      <c r="S238" s="201"/>
      <c r="T238" s="202"/>
      <c r="U238" s="43"/>
      <c r="V238" s="44"/>
    </row>
    <row r="239" spans="1:22" x14ac:dyDescent="0.25">
      <c r="A239" s="206"/>
      <c r="B239" s="207"/>
      <c r="I239" s="210">
        <v>0</v>
      </c>
      <c r="J239" s="210">
        <f t="shared" si="7"/>
        <v>0</v>
      </c>
      <c r="K239" s="213"/>
      <c r="L239" s="213"/>
      <c r="M239" s="213"/>
      <c r="N239" s="199">
        <f t="shared" si="8"/>
        <v>0</v>
      </c>
      <c r="O239" s="303"/>
      <c r="P239" s="316"/>
      <c r="Q239" s="163"/>
      <c r="R239" s="200"/>
      <c r="S239" s="201"/>
      <c r="T239" s="202"/>
      <c r="U239" s="43"/>
      <c r="V239" s="44"/>
    </row>
    <row r="240" spans="1:22" ht="16.5" thickBot="1" x14ac:dyDescent="0.3">
      <c r="A240" s="206"/>
      <c r="B240" s="207"/>
      <c r="I240" s="215">
        <v>0</v>
      </c>
      <c r="J240" s="210">
        <f t="shared" si="7"/>
        <v>0</v>
      </c>
      <c r="K240" s="213"/>
      <c r="L240" s="213"/>
      <c r="M240" s="213"/>
      <c r="N240" s="199">
        <f t="shared" si="8"/>
        <v>0</v>
      </c>
      <c r="O240" s="303"/>
      <c r="P240" s="316"/>
      <c r="Q240" s="163"/>
      <c r="R240" s="200"/>
      <c r="S240" s="201"/>
      <c r="T240" s="202"/>
      <c r="U240" s="43"/>
      <c r="V240" s="44"/>
    </row>
    <row r="241" spans="1:22" ht="19.5" thickTop="1" x14ac:dyDescent="0.3">
      <c r="A241" s="206"/>
      <c r="B241" s="207"/>
      <c r="F241" s="625" t="s">
        <v>19</v>
      </c>
      <c r="G241" s="625"/>
      <c r="H241" s="626"/>
      <c r="I241" s="216">
        <f>SUM(I4:I240)</f>
        <v>416693.89999999997</v>
      </c>
      <c r="J241" s="217"/>
      <c r="K241" s="213"/>
      <c r="L241" s="218"/>
      <c r="M241" s="213"/>
      <c r="N241" s="199">
        <f t="shared" si="8"/>
        <v>0</v>
      </c>
      <c r="O241" s="303"/>
      <c r="P241" s="316"/>
      <c r="Q241" s="163"/>
      <c r="R241" s="200"/>
      <c r="S241" s="219"/>
      <c r="T241" s="166"/>
      <c r="U241" s="167"/>
      <c r="V241" s="44"/>
    </row>
    <row r="242" spans="1:22" ht="19.5" thickBot="1" x14ac:dyDescent="0.3">
      <c r="A242" s="220"/>
      <c r="B242" s="207"/>
      <c r="I242" s="221"/>
      <c r="J242" s="217"/>
      <c r="K242" s="213"/>
      <c r="L242" s="218"/>
      <c r="M242" s="213"/>
      <c r="N242" s="199">
        <f t="shared" si="8"/>
        <v>0</v>
      </c>
      <c r="O242" s="304"/>
      <c r="Q242" s="10"/>
      <c r="R242" s="222"/>
      <c r="S242" s="223"/>
      <c r="T242" s="224"/>
      <c r="V242" s="15"/>
    </row>
    <row r="243" spans="1:22" ht="16.5" thickTop="1" x14ac:dyDescent="0.25">
      <c r="A243" s="206"/>
      <c r="B243" s="207"/>
      <c r="J243" s="210"/>
      <c r="K243" s="213"/>
      <c r="L243" s="213"/>
      <c r="M243" s="213"/>
      <c r="N243" s="199">
        <f t="shared" si="8"/>
        <v>0</v>
      </c>
      <c r="O243" s="304"/>
      <c r="Q243" s="10"/>
      <c r="R243" s="222"/>
      <c r="S243" s="223"/>
      <c r="T243" s="224"/>
      <c r="V243" s="15"/>
    </row>
    <row r="244" spans="1:22" ht="16.5" thickBot="1" x14ac:dyDescent="0.3">
      <c r="A244" s="206"/>
      <c r="B244" s="207"/>
      <c r="J244" s="210"/>
      <c r="K244" s="226"/>
      <c r="N244" s="199">
        <f t="shared" si="8"/>
        <v>0</v>
      </c>
      <c r="O244" s="305"/>
      <c r="Q244" s="10"/>
      <c r="R244" s="222"/>
      <c r="S244" s="223"/>
      <c r="T244" s="227"/>
      <c r="V244" s="15"/>
    </row>
    <row r="245" spans="1:22" ht="17.25" thickTop="1" thickBot="1" x14ac:dyDescent="0.3">
      <c r="A245" s="206"/>
      <c r="H245" s="228"/>
      <c r="I245" s="229" t="s">
        <v>20</v>
      </c>
      <c r="J245" s="230"/>
      <c r="K245" s="230"/>
      <c r="L245" s="231">
        <f>SUM(L233:L244)</f>
        <v>0</v>
      </c>
      <c r="M245" s="232"/>
      <c r="N245" s="233">
        <f>SUM(N4:N244)</f>
        <v>19447688.449999999</v>
      </c>
      <c r="O245" s="306"/>
      <c r="Q245" s="234">
        <f>SUM(Q4:Q244)</f>
        <v>269480</v>
      </c>
      <c r="R245" s="9"/>
      <c r="S245" s="235">
        <f>SUM(S16:S244)</f>
        <v>0</v>
      </c>
      <c r="T245" s="236"/>
      <c r="U245" s="237"/>
      <c r="V245" s="238">
        <f>SUM(V233:V244)</f>
        <v>0</v>
      </c>
    </row>
    <row r="246" spans="1:22" x14ac:dyDescent="0.25">
      <c r="A246" s="206"/>
      <c r="H246" s="228"/>
      <c r="I246" s="239"/>
      <c r="J246" s="240"/>
      <c r="K246" s="241"/>
      <c r="L246" s="241"/>
      <c r="M246" s="241"/>
      <c r="N246" s="199"/>
      <c r="O246" s="306"/>
      <c r="R246" s="222"/>
      <c r="S246" s="243"/>
      <c r="U246" s="245"/>
      <c r="V246"/>
    </row>
    <row r="247" spans="1:22" ht="16.5" thickBot="1" x14ac:dyDescent="0.3">
      <c r="A247" s="206"/>
      <c r="H247" s="228"/>
      <c r="I247" s="239"/>
      <c r="J247" s="240"/>
      <c r="K247" s="241"/>
      <c r="L247" s="241"/>
      <c r="M247" s="241"/>
      <c r="N247" s="199"/>
      <c r="O247" s="306"/>
      <c r="R247" s="222"/>
      <c r="S247" s="243"/>
      <c r="U247" s="245"/>
      <c r="V247"/>
    </row>
    <row r="248" spans="1:22" ht="19.5" thickTop="1" x14ac:dyDescent="0.25">
      <c r="A248" s="206"/>
      <c r="I248" s="246" t="s">
        <v>21</v>
      </c>
      <c r="J248" s="247"/>
      <c r="K248" s="247"/>
      <c r="L248" s="248"/>
      <c r="M248" s="248"/>
      <c r="N248" s="249">
        <f>V245+S245+Q245+N245+L245</f>
        <v>19717168.449999999</v>
      </c>
      <c r="O248" s="307"/>
      <c r="R248" s="222"/>
      <c r="S248" s="243"/>
      <c r="U248" s="245"/>
      <c r="V248"/>
    </row>
    <row r="249" spans="1:22" ht="19.5" thickBot="1" x14ac:dyDescent="0.3">
      <c r="A249" s="250"/>
      <c r="I249" s="251"/>
      <c r="J249" s="252"/>
      <c r="K249" s="252"/>
      <c r="L249" s="253"/>
      <c r="M249" s="253"/>
      <c r="N249" s="254"/>
      <c r="O249" s="308"/>
      <c r="R249" s="222"/>
      <c r="S249" s="243"/>
      <c r="U249" s="245"/>
      <c r="V249"/>
    </row>
    <row r="250" spans="1:22" ht="16.5" thickTop="1" x14ac:dyDescent="0.25">
      <c r="A250" s="250"/>
      <c r="I250" s="239"/>
      <c r="J250" s="240"/>
      <c r="K250" s="241"/>
      <c r="L250" s="241"/>
      <c r="M250" s="241"/>
      <c r="N250" s="199"/>
      <c r="O250" s="306"/>
      <c r="R250" s="222"/>
      <c r="S250" s="243"/>
      <c r="U250" s="245"/>
      <c r="V250"/>
    </row>
    <row r="251" spans="1:22" x14ac:dyDescent="0.25">
      <c r="A251" s="206"/>
      <c r="I251" s="239"/>
      <c r="J251" s="240"/>
      <c r="K251" s="241"/>
      <c r="L251" s="241"/>
      <c r="M251" s="241"/>
      <c r="N251" s="199"/>
      <c r="O251" s="306"/>
      <c r="R251" s="222"/>
      <c r="S251" s="243"/>
      <c r="U251" s="245"/>
      <c r="V251"/>
    </row>
    <row r="252" spans="1:22" x14ac:dyDescent="0.25">
      <c r="A252" s="206"/>
      <c r="I252" s="239"/>
      <c r="J252" s="255"/>
      <c r="K252" s="241"/>
      <c r="L252" s="241"/>
      <c r="M252" s="241"/>
      <c r="N252" s="199"/>
      <c r="O252" s="309"/>
      <c r="R252" s="222"/>
      <c r="S252" s="243"/>
      <c r="U252" s="245"/>
      <c r="V252"/>
    </row>
    <row r="253" spans="1:22" x14ac:dyDescent="0.25">
      <c r="A253" s="250"/>
      <c r="N253" s="199"/>
      <c r="O253" s="310"/>
      <c r="R253" s="222"/>
      <c r="S253" s="243"/>
      <c r="U253" s="245"/>
      <c r="V253"/>
    </row>
    <row r="254" spans="1:22" x14ac:dyDescent="0.25">
      <c r="A254" s="250"/>
      <c r="O254" s="310"/>
      <c r="S254" s="243"/>
      <c r="U254" s="245"/>
      <c r="V254"/>
    </row>
    <row r="255" spans="1:22" x14ac:dyDescent="0.25">
      <c r="A255" s="206"/>
      <c r="B255" s="207"/>
      <c r="N255" s="199"/>
      <c r="O255" s="306"/>
      <c r="S255" s="243"/>
      <c r="U255" s="245"/>
      <c r="V255"/>
    </row>
    <row r="256" spans="1:22" x14ac:dyDescent="0.25">
      <c r="A256" s="250"/>
      <c r="B256" s="207"/>
      <c r="N256" s="199"/>
      <c r="O256" s="306"/>
      <c r="S256" s="243"/>
      <c r="U256" s="245"/>
      <c r="V256"/>
    </row>
    <row r="257" spans="1:22" x14ac:dyDescent="0.25">
      <c r="A257" s="206"/>
      <c r="B257" s="207"/>
      <c r="I257" s="239"/>
      <c r="J257" s="240"/>
      <c r="K257" s="241"/>
      <c r="L257" s="241"/>
      <c r="M257" s="241"/>
      <c r="N257" s="199"/>
      <c r="O257" s="306"/>
      <c r="S257" s="243"/>
      <c r="U257" s="245"/>
      <c r="V257"/>
    </row>
    <row r="258" spans="1:22" x14ac:dyDescent="0.25">
      <c r="A258" s="250"/>
      <c r="B258" s="207"/>
      <c r="I258" s="239"/>
      <c r="J258" s="240"/>
      <c r="K258" s="241"/>
      <c r="L258" s="241"/>
      <c r="M258" s="241"/>
      <c r="N258" s="199"/>
      <c r="O258" s="306"/>
      <c r="S258" s="243"/>
      <c r="U258" s="245"/>
      <c r="V258"/>
    </row>
    <row r="259" spans="1:22" x14ac:dyDescent="0.25">
      <c r="A259" s="206"/>
      <c r="B259" s="207"/>
      <c r="I259" s="258"/>
      <c r="J259" s="237"/>
      <c r="K259" s="237"/>
      <c r="N259" s="199"/>
      <c r="O259" s="306"/>
      <c r="S259" s="243"/>
      <c r="U259" s="245"/>
      <c r="V259"/>
    </row>
    <row r="260" spans="1:22" x14ac:dyDescent="0.25">
      <c r="A260" s="250"/>
      <c r="S260" s="243"/>
      <c r="U260" s="245"/>
      <c r="V260"/>
    </row>
    <row r="261" spans="1:22" x14ac:dyDescent="0.25">
      <c r="A261" s="206"/>
      <c r="S261" s="243"/>
      <c r="U261" s="245"/>
      <c r="V261"/>
    </row>
    <row r="262" spans="1:22" x14ac:dyDescent="0.25">
      <c r="A262" s="206"/>
      <c r="B262" s="259"/>
      <c r="C262" s="259"/>
      <c r="D262" s="259"/>
      <c r="E262" s="260"/>
      <c r="F262" s="261"/>
      <c r="G262"/>
      <c r="H262" s="262"/>
      <c r="I262" s="263"/>
      <c r="J262"/>
      <c r="K262"/>
      <c r="L262"/>
      <c r="M262"/>
      <c r="P262" s="318"/>
      <c r="Q262" s="243"/>
      <c r="S262" s="243"/>
      <c r="U262" s="245"/>
      <c r="V262"/>
    </row>
    <row r="263" spans="1:22" x14ac:dyDescent="0.25">
      <c r="A263" s="250"/>
      <c r="B263" s="259"/>
      <c r="C263" s="259"/>
      <c r="D263" s="259"/>
      <c r="E263" s="260"/>
      <c r="F263" s="261"/>
      <c r="G263"/>
      <c r="H263" s="262"/>
      <c r="I263" s="263"/>
      <c r="J263"/>
      <c r="K263"/>
      <c r="L263"/>
      <c r="M263"/>
      <c r="P263" s="318"/>
      <c r="Q263" s="243"/>
      <c r="S263" s="243"/>
      <c r="U263" s="245"/>
      <c r="V263"/>
    </row>
    <row r="264" spans="1:22" x14ac:dyDescent="0.25">
      <c r="A264" s="250"/>
      <c r="B264" s="259"/>
      <c r="C264" s="259"/>
      <c r="D264" s="259"/>
      <c r="E264" s="260"/>
      <c r="F264" s="261"/>
      <c r="G264"/>
      <c r="H264" s="262"/>
      <c r="I264" s="263"/>
      <c r="J264"/>
      <c r="K264"/>
      <c r="L264"/>
      <c r="M264"/>
      <c r="P264" s="318"/>
      <c r="Q264" s="243"/>
      <c r="S264" s="243"/>
      <c r="U264" s="245"/>
      <c r="V264"/>
    </row>
    <row r="265" spans="1:22" x14ac:dyDescent="0.25">
      <c r="A265" s="250"/>
      <c r="B265" s="259"/>
      <c r="C265" s="259"/>
      <c r="D265" s="259"/>
      <c r="E265" s="260"/>
      <c r="F265" s="261"/>
      <c r="G265"/>
      <c r="H265" s="262"/>
      <c r="I265" s="263"/>
      <c r="J265"/>
      <c r="K265"/>
      <c r="L265"/>
      <c r="M265"/>
      <c r="P265" s="318"/>
      <c r="Q265" s="243"/>
      <c r="S265" s="243"/>
      <c r="U265" s="245"/>
      <c r="V265"/>
    </row>
    <row r="266" spans="1:22" x14ac:dyDescent="0.25">
      <c r="A266" s="264"/>
      <c r="B266" s="259"/>
      <c r="C266" s="259"/>
      <c r="D266" s="259"/>
      <c r="E266" s="260"/>
      <c r="F266" s="261"/>
      <c r="G266"/>
      <c r="H266" s="262"/>
      <c r="I266" s="263"/>
      <c r="J266"/>
      <c r="K266"/>
      <c r="L266"/>
      <c r="M266"/>
      <c r="P266" s="318"/>
      <c r="Q266" s="243"/>
      <c r="S266" s="243"/>
      <c r="U266" s="245"/>
      <c r="V266"/>
    </row>
    <row r="267" spans="1:22" x14ac:dyDescent="0.25">
      <c r="A267" s="220"/>
      <c r="B267" s="259"/>
      <c r="C267" s="259"/>
      <c r="D267" s="259"/>
      <c r="E267" s="260"/>
      <c r="F267" s="261"/>
      <c r="G267"/>
      <c r="H267" s="262"/>
      <c r="I267" s="263"/>
      <c r="J267"/>
      <c r="K267"/>
      <c r="L267"/>
      <c r="M267"/>
      <c r="P267" s="318"/>
      <c r="Q267" s="243"/>
      <c r="S267" s="243"/>
      <c r="U267" s="245"/>
      <c r="V267"/>
    </row>
    <row r="268" spans="1:22" x14ac:dyDescent="0.25">
      <c r="A268" s="206"/>
      <c r="B268" s="259"/>
      <c r="C268" s="259"/>
      <c r="D268" s="259"/>
      <c r="E268" s="260"/>
      <c r="F268" s="261"/>
      <c r="G268"/>
      <c r="H268" s="262"/>
      <c r="I268" s="263"/>
      <c r="J268"/>
      <c r="K268"/>
      <c r="L268"/>
      <c r="M268"/>
      <c r="P268" s="318"/>
      <c r="Q268" s="243"/>
      <c r="S268" s="243"/>
      <c r="U268" s="245"/>
      <c r="V268"/>
    </row>
    <row r="269" spans="1:22" x14ac:dyDescent="0.25">
      <c r="A269" s="206"/>
      <c r="B269" s="259"/>
      <c r="C269" s="259"/>
      <c r="D269" s="259"/>
      <c r="E269" s="260"/>
      <c r="F269" s="261"/>
      <c r="G269"/>
      <c r="H269" s="262"/>
      <c r="I269" s="263"/>
      <c r="J269"/>
      <c r="K269"/>
      <c r="L269"/>
      <c r="M269"/>
      <c r="P269" s="318"/>
      <c r="Q269" s="243"/>
      <c r="S269" s="243"/>
      <c r="U269" s="245"/>
      <c r="V269"/>
    </row>
    <row r="270" spans="1:22" x14ac:dyDescent="0.25">
      <c r="A270" s="206"/>
      <c r="B270" s="259"/>
      <c r="C270" s="259"/>
      <c r="D270" s="259"/>
      <c r="E270" s="260"/>
      <c r="F270" s="261"/>
      <c r="G270"/>
      <c r="H270" s="262"/>
      <c r="I270" s="263"/>
      <c r="J270"/>
      <c r="K270"/>
      <c r="L270"/>
      <c r="M270"/>
      <c r="P270" s="318"/>
      <c r="Q270" s="243"/>
      <c r="S270" s="243"/>
      <c r="U270" s="245"/>
      <c r="V270"/>
    </row>
    <row r="271" spans="1:22" x14ac:dyDescent="0.25">
      <c r="A271" s="206"/>
      <c r="B271" s="259"/>
      <c r="C271" s="259"/>
      <c r="D271" s="259"/>
      <c r="E271" s="260"/>
      <c r="F271" s="261"/>
      <c r="G271"/>
      <c r="H271" s="262"/>
      <c r="I271" s="263"/>
      <c r="J271"/>
      <c r="K271"/>
      <c r="L271"/>
      <c r="M271"/>
      <c r="P271" s="318"/>
      <c r="Q271" s="243"/>
      <c r="S271" s="243"/>
      <c r="U271" s="245"/>
      <c r="V271"/>
    </row>
    <row r="272" spans="1:22" x14ac:dyDescent="0.25">
      <c r="A272" s="206"/>
      <c r="B272" s="259"/>
      <c r="C272" s="259"/>
      <c r="D272" s="259"/>
      <c r="E272" s="260"/>
      <c r="F272" s="261"/>
      <c r="G272"/>
      <c r="H272" s="262"/>
      <c r="I272" s="263"/>
      <c r="J272"/>
      <c r="K272"/>
      <c r="L272"/>
      <c r="M272"/>
      <c r="P272" s="318"/>
      <c r="Q272" s="243"/>
      <c r="S272" s="243"/>
      <c r="U272" s="245"/>
      <c r="V272"/>
    </row>
    <row r="273" spans="1:22" x14ac:dyDescent="0.25">
      <c r="A273" s="206"/>
      <c r="B273" s="259"/>
      <c r="C273" s="259"/>
      <c r="D273" s="259"/>
      <c r="E273" s="260"/>
      <c r="F273" s="261"/>
      <c r="G273"/>
      <c r="H273" s="262"/>
      <c r="I273" s="263"/>
      <c r="J273"/>
      <c r="K273"/>
      <c r="L273"/>
      <c r="M273"/>
      <c r="P273" s="318"/>
      <c r="Q273" s="243"/>
      <c r="S273" s="243"/>
      <c r="U273" s="245"/>
      <c r="V273"/>
    </row>
    <row r="274" spans="1:22" x14ac:dyDescent="0.25">
      <c r="A274" s="206"/>
      <c r="B274" s="259"/>
      <c r="C274" s="259"/>
      <c r="D274" s="259"/>
      <c r="E274" s="260"/>
      <c r="F274" s="261"/>
      <c r="G274"/>
      <c r="H274" s="262"/>
      <c r="I274" s="263"/>
      <c r="J274"/>
      <c r="K274"/>
      <c r="L274"/>
      <c r="M274"/>
      <c r="P274" s="318"/>
      <c r="Q274" s="243"/>
      <c r="S274" s="243"/>
      <c r="U274" s="245"/>
      <c r="V274"/>
    </row>
  </sheetData>
  <mergeCells count="13">
    <mergeCell ref="F241:H241"/>
    <mergeCell ref="A1:J2"/>
    <mergeCell ref="W1:X1"/>
    <mergeCell ref="O59:O60"/>
    <mergeCell ref="P59:P60"/>
    <mergeCell ref="A68:A70"/>
    <mergeCell ref="C68:C70"/>
    <mergeCell ref="H68:H70"/>
    <mergeCell ref="O68:O70"/>
    <mergeCell ref="P68:P70"/>
    <mergeCell ref="C63:C64"/>
    <mergeCell ref="O63:O64"/>
    <mergeCell ref="P63:P64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FECEF-CEEF-49ED-B573-5072A9BC9962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CANALES   ENERO   2021</vt:lpstr>
      <vt:lpstr>CANALES   FEBRERO   2021  </vt:lpstr>
      <vt:lpstr>CANALES   M A R Z O   2021     </vt:lpstr>
      <vt:lpstr>CANALES   ABRIL   2021   </vt:lpstr>
      <vt:lpstr>CANALES    MAYO     2021   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dcterms:created xsi:type="dcterms:W3CDTF">2021-01-11T16:09:23Z</dcterms:created>
  <dcterms:modified xsi:type="dcterms:W3CDTF">2021-06-09T13:56:12Z</dcterms:modified>
</cp:coreProperties>
</file>