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15360" windowHeight="775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D208" i="1" l="1"/>
  <c r="F190" i="1"/>
  <c r="C204" i="1" l="1"/>
  <c r="C45" i="1"/>
  <c r="C41" i="1"/>
  <c r="C7" i="1"/>
  <c r="C52" i="1"/>
  <c r="F154" i="1" l="1"/>
  <c r="F155" i="1"/>
  <c r="F150" i="1"/>
  <c r="C101" i="1"/>
  <c r="F85" i="1"/>
  <c r="F86" i="1"/>
  <c r="F153" i="1" l="1"/>
  <c r="F152" i="1"/>
  <c r="F159" i="1"/>
  <c r="F166" i="1"/>
  <c r="F108" i="1"/>
  <c r="F107" i="1"/>
  <c r="F161" i="1"/>
  <c r="F84" i="1"/>
  <c r="F126" i="1"/>
  <c r="F125" i="1"/>
  <c r="F116" i="1"/>
  <c r="F165" i="1"/>
  <c r="F163" i="1"/>
  <c r="F171" i="1"/>
  <c r="F167" i="1"/>
  <c r="F110" i="1"/>
  <c r="F162" i="1"/>
  <c r="F149" i="1"/>
  <c r="F106" i="1"/>
  <c r="F109" i="1"/>
  <c r="F158" i="1"/>
  <c r="F114" i="1"/>
  <c r="F151" i="1"/>
  <c r="F98" i="1"/>
  <c r="F124" i="1"/>
  <c r="F89" i="1"/>
  <c r="F90" i="1"/>
  <c r="F157" i="1"/>
  <c r="F156" i="1"/>
  <c r="F54" i="1"/>
  <c r="F147" i="1"/>
  <c r="F204" i="1"/>
  <c r="F200" i="1"/>
  <c r="F201" i="1"/>
  <c r="F202" i="1"/>
  <c r="F199" i="1"/>
  <c r="F189" i="1"/>
  <c r="F191" i="1"/>
  <c r="F192" i="1"/>
  <c r="F194" i="1"/>
  <c r="F198" i="1"/>
  <c r="F188" i="1"/>
  <c r="F187" i="1"/>
  <c r="F186" i="1"/>
  <c r="F185" i="1"/>
  <c r="F184" i="1"/>
  <c r="F180" i="1"/>
  <c r="F175" i="1"/>
  <c r="F176" i="1"/>
  <c r="F177" i="1"/>
  <c r="F179" i="1"/>
  <c r="F181" i="1"/>
  <c r="F174" i="1"/>
  <c r="F172" i="1"/>
  <c r="F168" i="1"/>
  <c r="F164" i="1"/>
  <c r="F138" i="1"/>
  <c r="F139" i="1"/>
  <c r="F142" i="1"/>
  <c r="F145" i="1"/>
  <c r="F144" i="1"/>
  <c r="F146" i="1"/>
  <c r="F148" i="1"/>
  <c r="F137" i="1"/>
  <c r="F169" i="1"/>
  <c r="F136" i="1"/>
  <c r="F135" i="1"/>
  <c r="F130" i="1"/>
  <c r="F131" i="1"/>
  <c r="F134" i="1"/>
  <c r="F123" i="1"/>
  <c r="F128" i="1"/>
  <c r="F112" i="1"/>
  <c r="F113" i="1"/>
  <c r="F115" i="1"/>
  <c r="F117" i="1"/>
  <c r="F118" i="1"/>
  <c r="F119" i="1"/>
  <c r="F121" i="1"/>
  <c r="F122" i="1"/>
  <c r="F111" i="1"/>
  <c r="F104" i="1"/>
  <c r="F105" i="1"/>
  <c r="F103" i="1"/>
  <c r="F101" i="1"/>
  <c r="F100" i="1"/>
  <c r="F95" i="1"/>
  <c r="F96" i="1"/>
  <c r="F94" i="1"/>
  <c r="F70" i="1"/>
  <c r="F73" i="1"/>
  <c r="F74" i="1"/>
  <c r="F76" i="1"/>
  <c r="F78" i="1"/>
  <c r="F69" i="1"/>
  <c r="F193" i="1"/>
  <c r="F58" i="1"/>
  <c r="F59" i="1"/>
  <c r="F60" i="1"/>
  <c r="F62" i="1"/>
  <c r="F66" i="1"/>
  <c r="F67" i="1"/>
  <c r="F68" i="1"/>
  <c r="F57" i="1"/>
  <c r="F56" i="1"/>
  <c r="F55" i="1"/>
  <c r="F53" i="1"/>
  <c r="F49" i="1"/>
  <c r="F50" i="1"/>
  <c r="F51" i="1"/>
  <c r="F52" i="1"/>
  <c r="F48" i="1"/>
  <c r="F47" i="1"/>
  <c r="F46" i="1"/>
  <c r="F7" i="1"/>
  <c r="F9" i="1"/>
  <c r="F10" i="1"/>
  <c r="F11" i="1"/>
  <c r="F12" i="1"/>
  <c r="F14" i="1"/>
  <c r="F15" i="1"/>
  <c r="F17" i="1"/>
  <c r="F19" i="1"/>
  <c r="F20" i="1"/>
  <c r="F21" i="1"/>
  <c r="F23" i="1"/>
  <c r="F22" i="1"/>
  <c r="F24" i="1"/>
  <c r="F25" i="1"/>
  <c r="F26" i="1"/>
  <c r="F27" i="1"/>
  <c r="F28" i="1"/>
  <c r="F29" i="1"/>
  <c r="F30" i="1"/>
  <c r="F32" i="1"/>
  <c r="F34" i="1"/>
  <c r="F36" i="1"/>
  <c r="F40" i="1"/>
  <c r="F41" i="1"/>
  <c r="F42" i="1"/>
  <c r="F43" i="1"/>
  <c r="F44" i="1"/>
  <c r="F45" i="1"/>
  <c r="F6" i="1"/>
  <c r="C173" i="1"/>
  <c r="F173" i="1" s="1"/>
  <c r="C132" i="1"/>
  <c r="F132" i="1" s="1"/>
  <c r="C196" i="1"/>
  <c r="F196" i="1" s="1"/>
  <c r="C197" i="1"/>
  <c r="F197" i="1" s="1"/>
  <c r="C99" i="1"/>
  <c r="F99" i="1" s="1"/>
  <c r="C97" i="1"/>
  <c r="F97" i="1" s="1"/>
  <c r="C195" i="1"/>
  <c r="F195" i="1" s="1"/>
  <c r="C182" i="1"/>
  <c r="F182" i="1" s="1"/>
  <c r="C183" i="1"/>
  <c r="F183" i="1" s="1"/>
  <c r="C160" i="1"/>
  <c r="F160" i="1" s="1"/>
  <c r="C120" i="1"/>
  <c r="F120" i="1" s="1"/>
  <c r="C77" i="1"/>
  <c r="F77" i="1" s="1"/>
  <c r="C80" i="1"/>
  <c r="F80" i="1" s="1"/>
  <c r="C82" i="1"/>
  <c r="F82" i="1" s="1"/>
  <c r="C81" i="1"/>
  <c r="F81" i="1" s="1"/>
  <c r="C88" i="1"/>
  <c r="F88" i="1" s="1"/>
  <c r="C79" i="1"/>
  <c r="F79" i="1" s="1"/>
  <c r="C170" i="1"/>
  <c r="F170" i="1" s="1"/>
  <c r="C87" i="1"/>
  <c r="F87" i="1" s="1"/>
  <c r="C83" i="1"/>
  <c r="F83" i="1" s="1"/>
  <c r="C63" i="1"/>
  <c r="F63" i="1" s="1"/>
  <c r="C64" i="1"/>
  <c r="F64" i="1" s="1"/>
  <c r="C39" i="1"/>
  <c r="F39" i="1" s="1"/>
  <c r="C38" i="1"/>
  <c r="F38" i="1" s="1"/>
  <c r="C37" i="1"/>
  <c r="F37" i="1" s="1"/>
  <c r="C92" i="1"/>
  <c r="F92" i="1" s="1"/>
  <c r="C93" i="1"/>
  <c r="F93" i="1" s="1"/>
  <c r="C140" i="1"/>
  <c r="F140" i="1" s="1"/>
  <c r="C31" i="1"/>
  <c r="F31" i="1" s="1"/>
  <c r="C13" i="1"/>
  <c r="F13" i="1" s="1"/>
  <c r="C16" i="1"/>
  <c r="F16" i="1" s="1"/>
  <c r="C178" i="1"/>
  <c r="F178" i="1" s="1"/>
  <c r="C33" i="1"/>
  <c r="F33" i="1" s="1"/>
  <c r="C129" i="1"/>
  <c r="F129" i="1" s="1"/>
  <c r="C127" i="1"/>
  <c r="F127" i="1" s="1"/>
  <c r="C143" i="1"/>
  <c r="F143" i="1" s="1"/>
  <c r="C61" i="1"/>
  <c r="F61" i="1" s="1"/>
  <c r="C91" i="1"/>
  <c r="F91" i="1" s="1"/>
  <c r="C102" i="1"/>
  <c r="F102" i="1" s="1"/>
  <c r="C8" i="1"/>
  <c r="C72" i="1"/>
  <c r="F72" i="1" s="1"/>
  <c r="C203" i="1"/>
  <c r="F203" i="1" s="1"/>
  <c r="C133" i="1"/>
  <c r="F133" i="1" s="1"/>
  <c r="C18" i="1"/>
  <c r="F18" i="1" s="1"/>
  <c r="F65" i="1"/>
  <c r="C71" i="1"/>
  <c r="F71" i="1" s="1"/>
  <c r="C205" i="1"/>
  <c r="F205" i="1" s="1"/>
  <c r="C35" i="1"/>
  <c r="F35" i="1" s="1"/>
  <c r="C75" i="1"/>
  <c r="F75" i="1" s="1"/>
  <c r="C141" i="1"/>
  <c r="F141" i="1" s="1"/>
  <c r="F8" i="1" l="1"/>
  <c r="F208" i="1" s="1"/>
  <c r="C208" i="1"/>
</calcChain>
</file>

<file path=xl/sharedStrings.xml><?xml version="1.0" encoding="utf-8"?>
<sst xmlns="http://schemas.openxmlformats.org/spreadsheetml/2006/main" count="213" uniqueCount="212">
  <si>
    <t>ARRACHERA NATURAL</t>
  </si>
  <si>
    <t>NUGGETS</t>
  </si>
  <si>
    <t>HAMBURGUESA ESPECIAL</t>
  </si>
  <si>
    <t>CARNITAS</t>
  </si>
  <si>
    <t>TOCINO DE PIERNA</t>
  </si>
  <si>
    <t>QUESILLO CREMOSO</t>
  </si>
  <si>
    <t>CHICHARRON PRENSADO</t>
  </si>
  <si>
    <t>CHISTORRA WINNIS</t>
  </si>
  <si>
    <t xml:space="preserve">QUESO AÑEJO </t>
  </si>
  <si>
    <t>QUESO REDONDO</t>
  </si>
  <si>
    <t>JAMON CAPISTRANO</t>
  </si>
  <si>
    <t>ENCHILADA ESPECIAL</t>
  </si>
  <si>
    <t xml:space="preserve">ENCHILADA LEDO </t>
  </si>
  <si>
    <t xml:space="preserve">CHORIZO ESPAÑOL </t>
  </si>
  <si>
    <t>LONGANIZA ECONOMICA</t>
  </si>
  <si>
    <t>CODILLO S/HUESO</t>
  </si>
  <si>
    <t>CHULETA NATURAL</t>
  </si>
  <si>
    <t>CUERO PAPEL</t>
  </si>
  <si>
    <t>HAMBURGUESA ECONOMICA</t>
  </si>
  <si>
    <t>ESPALDILLA C/HUESO</t>
  </si>
  <si>
    <t>PULPA DE ESPALDILLA</t>
  </si>
  <si>
    <t>GRASA DE PUERCO</t>
  </si>
  <si>
    <t>VACIADA</t>
  </si>
  <si>
    <t>HUESO DE PUERCO</t>
  </si>
  <si>
    <t xml:space="preserve">MANITA CORTADA </t>
  </si>
  <si>
    <t>CABEZA DE PUERCO</t>
  </si>
  <si>
    <t>CECINA</t>
  </si>
  <si>
    <t>KILOS</t>
  </si>
  <si>
    <t>PZAS</t>
  </si>
  <si>
    <t>PRECIO</t>
  </si>
  <si>
    <t>CREMA</t>
  </si>
  <si>
    <t>PEPPERONI</t>
  </si>
  <si>
    <t>TOCINO SALADO</t>
  </si>
  <si>
    <t>TOCINO WINNIS</t>
  </si>
  <si>
    <t>MANTECA</t>
  </si>
  <si>
    <t>JAMON AMERICANO</t>
  </si>
  <si>
    <t>JAMON MARIETA</t>
  </si>
  <si>
    <t>QUESO CASTELL CAJA</t>
  </si>
  <si>
    <t>MANCHEGO VILLITA</t>
  </si>
  <si>
    <t xml:space="preserve">PICADA DE RES </t>
  </si>
  <si>
    <t>PICADA DE PUERCO</t>
  </si>
  <si>
    <t>MOLIDA DE RES</t>
  </si>
  <si>
    <t>MAIZ MORELOS</t>
  </si>
  <si>
    <t>MOLE</t>
  </si>
  <si>
    <t>CUERITOS EN VINAGRE</t>
  </si>
  <si>
    <t>PAPADA</t>
  </si>
  <si>
    <t>MAIZ ABUELA</t>
  </si>
  <si>
    <t>CARNE AL PASTOR</t>
  </si>
  <si>
    <t>ARRACHERA MARINADA</t>
  </si>
  <si>
    <t>CARNE ABIERTA</t>
  </si>
  <si>
    <t>JAMON C/G</t>
  </si>
  <si>
    <t>JAMON S/H</t>
  </si>
  <si>
    <t>SANCOCHO</t>
  </si>
  <si>
    <t>PAN ARABE</t>
  </si>
  <si>
    <t>JAMON 1/2</t>
  </si>
  <si>
    <t>BISTEC DE PUERCO</t>
  </si>
  <si>
    <t>TRIPAS</t>
  </si>
  <si>
    <t>BUCHE</t>
  </si>
  <si>
    <t>CODILLO ENTERO</t>
  </si>
  <si>
    <t>SESOS</t>
  </si>
  <si>
    <t>ESPINAZO</t>
  </si>
  <si>
    <t>PECHO ENTERO</t>
  </si>
  <si>
    <t xml:space="preserve">CENTRO DE CODILLO </t>
  </si>
  <si>
    <t>TOMAHAWK</t>
  </si>
  <si>
    <t xml:space="preserve">HUESO DE RES </t>
  </si>
  <si>
    <t>BISTEC 7</t>
  </si>
  <si>
    <t>NORTEÑO</t>
  </si>
  <si>
    <t>CUERO DE PIERNA</t>
  </si>
  <si>
    <t>CUERO CANAL</t>
  </si>
  <si>
    <t>GRASA ABIERTA</t>
  </si>
  <si>
    <t>CEBO</t>
  </si>
  <si>
    <t>CONTRA FRESCA</t>
  </si>
  <si>
    <t xml:space="preserve">RETAZO DE RES </t>
  </si>
  <si>
    <t>LOMO DE CAÑA</t>
  </si>
  <si>
    <t>CABEZA DE LOMO</t>
  </si>
  <si>
    <t>RECORTE DE CHULETA</t>
  </si>
  <si>
    <t>COSTILLA</t>
  </si>
  <si>
    <t>DELANTERO</t>
  </si>
  <si>
    <t>PIERNA C/C</t>
  </si>
  <si>
    <t>CAPOTE</t>
  </si>
  <si>
    <t xml:space="preserve">CONCHA DE RES </t>
  </si>
  <si>
    <t>SUADERO</t>
  </si>
  <si>
    <t xml:space="preserve">FILETE DE RES </t>
  </si>
  <si>
    <t>GALLINA</t>
  </si>
  <si>
    <t>ADOBO</t>
  </si>
  <si>
    <t>JAMON YORK</t>
  </si>
  <si>
    <t>PIERNA AHUMADA</t>
  </si>
  <si>
    <t>CREMA VASITOS</t>
  </si>
  <si>
    <t>MORTADELA</t>
  </si>
  <si>
    <t>CHULETA AHUMADA</t>
  </si>
  <si>
    <t>LONGANIZA CASERA</t>
  </si>
  <si>
    <t>PATA PREPARADA</t>
  </si>
  <si>
    <t>PIERNA DE CARNERO</t>
  </si>
  <si>
    <t>ROAST BEEF</t>
  </si>
  <si>
    <t xml:space="preserve">CHICHARRON  </t>
  </si>
  <si>
    <t>TOSTADAS CASERAS</t>
  </si>
  <si>
    <t>TOTAL $</t>
  </si>
  <si>
    <t xml:space="preserve">CANAL DE RES </t>
  </si>
  <si>
    <t>TROZO DE PUERCO LIMPIO</t>
  </si>
  <si>
    <t>CORTES AMERICANOS</t>
  </si>
  <si>
    <t>CANAL DE CARNERO</t>
  </si>
  <si>
    <t>CODILLO C/C</t>
  </si>
  <si>
    <t xml:space="preserve">AGUJA DE RES </t>
  </si>
  <si>
    <t>ARRACHERA PUERCO</t>
  </si>
  <si>
    <t xml:space="preserve">DESCARNE </t>
  </si>
  <si>
    <t>CHAMBARETE C/H</t>
  </si>
  <si>
    <t>RIÑON</t>
  </si>
  <si>
    <t>MAIZ POBLANA</t>
  </si>
  <si>
    <t>PIERNA Y MUSLO</t>
  </si>
  <si>
    <t>JAMON PECHUGA PAVO</t>
  </si>
  <si>
    <t>QUESO PANELA</t>
  </si>
  <si>
    <t>PECHUGA ZWAN</t>
  </si>
  <si>
    <t>PAPA KG</t>
  </si>
  <si>
    <t xml:space="preserve">CARPACCIO </t>
  </si>
  <si>
    <t>ROASTBEEF AHUMADO</t>
  </si>
  <si>
    <t>SALAMI 4 CARNES</t>
  </si>
  <si>
    <t>JAMON SERRANO</t>
  </si>
  <si>
    <t>COPETE/BOLA</t>
  </si>
  <si>
    <t>TOTOPOS</t>
  </si>
  <si>
    <t>CONTRA EXCEL</t>
  </si>
  <si>
    <t>CHORIZO ARGENTINO</t>
  </si>
  <si>
    <t xml:space="preserve">PECHUGA DE POLLO </t>
  </si>
  <si>
    <t>MILANESA DE POLLO</t>
  </si>
  <si>
    <t>ESPALDILLA DE CARNERO</t>
  </si>
  <si>
    <t>PICAÑA</t>
  </si>
  <si>
    <t>CHULETA CARNERO</t>
  </si>
  <si>
    <t>TOSTADAS DELICIAS</t>
  </si>
  <si>
    <t>CONDIMENTO VIVALI</t>
  </si>
  <si>
    <t>CARRILLERA</t>
  </si>
  <si>
    <t xml:space="preserve">MANITA </t>
  </si>
  <si>
    <t xml:space="preserve">MILANESA DE RES </t>
  </si>
  <si>
    <t>JAMON VIRGINIA AHUMADO</t>
  </si>
  <si>
    <t xml:space="preserve">RECORTE DE JAMON </t>
  </si>
  <si>
    <t>RECORTE DE TOCINO</t>
  </si>
  <si>
    <t>QUESO COTTAGE LIGTH LYN</t>
  </si>
  <si>
    <t>CREMA 70/30 DON PANFILO</t>
  </si>
  <si>
    <t>QUESILLO DON PANFILO</t>
  </si>
  <si>
    <t>MIX DE QUESO DON PANFILO</t>
  </si>
  <si>
    <t>QUESO AÑEJO/COTIJA DON PANFILO</t>
  </si>
  <si>
    <t>QUESO DE CABRA LYN</t>
  </si>
  <si>
    <t>QUESO LYN C/ALBHACA</t>
  </si>
  <si>
    <t>MANTEQUILLA DON PANFILO</t>
  </si>
  <si>
    <t>JAMON PECHUGA ZWAN</t>
  </si>
  <si>
    <t>QUESO ARCE</t>
  </si>
  <si>
    <t>QUESO LA NEGRITA</t>
  </si>
  <si>
    <t>QUESO RACLETTE</t>
  </si>
  <si>
    <t>QUESO OVEJA 3 LECHES</t>
  </si>
  <si>
    <t>PANELA DON PANFILO</t>
  </si>
  <si>
    <t>QUESO DE CABRA BOURSIN PANFILO</t>
  </si>
  <si>
    <t>MEDIA CREMA LALA</t>
  </si>
  <si>
    <t>PANELA LALA REDUCIDO</t>
  </si>
  <si>
    <t>PANELA LALA NORMAL</t>
  </si>
  <si>
    <t>PRODUCTO</t>
  </si>
  <si>
    <t>TOTALES</t>
  </si>
  <si>
    <t xml:space="preserve">    INVENTARIO 07 NOVIEMBRE 2021</t>
  </si>
  <si>
    <t>ALITAS ENCHILADAS</t>
  </si>
  <si>
    <t>MOLIDA DE PUERCO</t>
  </si>
  <si>
    <t>MOLIDA MIXTA ECONOMICA</t>
  </si>
  <si>
    <t>BISTEC PARA ASAR DE PUERCO</t>
  </si>
  <si>
    <t>CANAL DE PUERCO</t>
  </si>
  <si>
    <t>QUESO CASTELL PAQUETE</t>
  </si>
  <si>
    <t>CONDIMENTO CALIFORNIA</t>
  </si>
  <si>
    <t>DIEZMILLO C/H</t>
  </si>
  <si>
    <t>JAMON ESPALDILLA ARCOS</t>
  </si>
  <si>
    <t>JAMON PAVO FUD</t>
  </si>
  <si>
    <t>LECHE 1 LT SEMI DON PANFILO</t>
  </si>
  <si>
    <t>LECHE 2 LT SEMI DON PANFILO</t>
  </si>
  <si>
    <t>MANCHEGO LYNCOTT</t>
  </si>
  <si>
    <t>MANCHEGO GOUDA AMMERLANDER</t>
  </si>
  <si>
    <t>MANTEQUIILLA .500 IBERIA</t>
  </si>
  <si>
    <t>MANTEQUILLA .90 IBERIA</t>
  </si>
  <si>
    <t>MANTEQUILLA 1 KG IBERIA</t>
  </si>
  <si>
    <t>MANTEQUILLA LYNCOTT .90 GR</t>
  </si>
  <si>
    <t>MANTEQUILLA LYNCOTT.225 GR</t>
  </si>
  <si>
    <t>MANTEQUILLA UNTABLE LYNCOTT</t>
  </si>
  <si>
    <t>MEDULA DE RES</t>
  </si>
  <si>
    <t>PANZA DE RES POR CAJA</t>
  </si>
  <si>
    <t>MOLE COLORADITO OAXACA</t>
  </si>
  <si>
    <t xml:space="preserve">PANZA DE RES  PICADA </t>
  </si>
  <si>
    <t>PANZA DE RES REBANADA</t>
  </si>
  <si>
    <t>QUESO PHILADELPHIA</t>
  </si>
  <si>
    <t>PULPA DE DELANTERO</t>
  </si>
  <si>
    <t>QUESO BOTANERO DON PANFILO</t>
  </si>
  <si>
    <t>QUESO BRIE LYNCOTT</t>
  </si>
  <si>
    <t>QUESO CAMEMBERT LYNCOTT</t>
  </si>
  <si>
    <t>QUESO COTTAGE NOR LYN</t>
  </si>
  <si>
    <t>QUESO DE PUERCO FUD</t>
  </si>
  <si>
    <t>QUESO DOBLE CREMA ZORAYDA</t>
  </si>
  <si>
    <t>QUESO FRESCO VACA DON PANFILO</t>
  </si>
  <si>
    <t>QUESO GRAVIERA</t>
  </si>
  <si>
    <t>QUESO KRAFT SINGLES</t>
  </si>
  <si>
    <t>QUESO PUERCO CAPISTRANO</t>
  </si>
  <si>
    <t>SALAMI WINNIS</t>
  </si>
  <si>
    <t>SALCHICHA PAVO FUD</t>
  </si>
  <si>
    <t>SALCHICHA ANNY</t>
  </si>
  <si>
    <t>SALCHICHA PAVO  FUD HOTDOG</t>
  </si>
  <si>
    <t>SALSA ARABE .250</t>
  </si>
  <si>
    <t>SALSA ARABE 1 LT</t>
  </si>
  <si>
    <t>SALSA ARABE .500</t>
  </si>
  <si>
    <t>SESOS POR CAJA</t>
  </si>
  <si>
    <t>SURTIDO DE PUERCO</t>
  </si>
  <si>
    <t>TILAPIA POR KG</t>
  </si>
  <si>
    <t>TROZO DE PUERCO ECONOMICO</t>
  </si>
  <si>
    <t>TILAPIA POR CAJA</t>
  </si>
  <si>
    <t>PIEZAS</t>
  </si>
  <si>
    <t>SUCURSAL "CENTRAL"</t>
  </si>
  <si>
    <t>BISTEC EMPANIZADO DE PUERCO</t>
  </si>
  <si>
    <t>ARRACHERA TAQUERA DE PUERCO</t>
  </si>
  <si>
    <t>ARRACHERA TEXANA DE PUERCO</t>
  </si>
  <si>
    <t>YOGURT FRUTAS DON PANFILO</t>
  </si>
  <si>
    <t>CAMARON CHICO S/M</t>
  </si>
  <si>
    <t>COMERCIO INTERNACIONAL DE CARNES ODELPA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</si>
</sst>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0" borderId="0" xfId="1" applyFont="1"/>
    <xf numFmtId="44" fontId="0" fillId="0" borderId="1" xfId="1" applyFont="1" applyFill="1" applyBorder="1"/>
    <xf numFmtId="0" fontId="0" fillId="0" borderId="1" xfId="0" applyBorder="1" applyAlignment="1">
      <alignment horizontal="left"/>
    </xf>
    <xf numFmtId="4" fontId="0" fillId="0" borderId="1" xfId="0" applyNumberFormat="1" applyBorder="1"/>
    <xf numFmtId="4" fontId="0" fillId="0" borderId="0" xfId="0" applyNumberFormat="1"/>
    <xf numFmtId="44" fontId="2" fillId="0" borderId="1" xfId="1" applyFont="1" applyBorder="1"/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3"/>
  <sheetViews>
    <sheetView tabSelected="1" zoomScaleNormal="100" workbookViewId="0">
      <selection sqref="A1:F1"/>
    </sheetView>
  </sheetViews>
  <sheetFormatPr baseColWidth="10" defaultRowHeight="15" x14ac:dyDescent="0.25"/>
  <cols>
    <col min="1" max="1" width="4" bestFit="1" customWidth="1"/>
    <col min="2" max="2" width="33" customWidth="1"/>
    <col min="3" max="3" width="11.42578125" style="7"/>
    <col min="5" max="5" width="11.42578125" style="3"/>
    <col min="6" max="6" width="14.140625" style="3" bestFit="1" customWidth="1"/>
  </cols>
  <sheetData>
    <row r="1" spans="1:6" ht="21" customHeight="1" x14ac:dyDescent="0.35">
      <c r="A1" s="13" t="s">
        <v>211</v>
      </c>
      <c r="B1" s="13"/>
      <c r="C1" s="13"/>
      <c r="D1" s="13"/>
      <c r="E1" s="13"/>
      <c r="F1" s="13"/>
    </row>
    <row r="2" spans="1:6" ht="23.25" x14ac:dyDescent="0.35">
      <c r="A2" s="13" t="s">
        <v>154</v>
      </c>
      <c r="B2" s="13"/>
      <c r="C2" s="13"/>
      <c r="D2" s="13"/>
      <c r="E2" s="13"/>
      <c r="F2" s="13"/>
    </row>
    <row r="3" spans="1:6" ht="23.25" x14ac:dyDescent="0.35">
      <c r="A3" s="13" t="s">
        <v>205</v>
      </c>
      <c r="B3" s="13"/>
      <c r="C3" s="13"/>
      <c r="D3" s="13"/>
      <c r="E3" s="13"/>
      <c r="F3" s="13"/>
    </row>
    <row r="4" spans="1:6" x14ac:dyDescent="0.25">
      <c r="A4" s="1"/>
      <c r="B4" s="14" t="s">
        <v>152</v>
      </c>
      <c r="C4" s="15" t="s">
        <v>27</v>
      </c>
      <c r="D4" s="16" t="s">
        <v>28</v>
      </c>
      <c r="E4" s="17" t="s">
        <v>29</v>
      </c>
      <c r="F4" s="17" t="s">
        <v>96</v>
      </c>
    </row>
    <row r="5" spans="1:6" x14ac:dyDescent="0.25">
      <c r="A5" s="1">
        <v>1</v>
      </c>
      <c r="B5" s="5" t="s">
        <v>84</v>
      </c>
      <c r="C5" s="6">
        <v>55</v>
      </c>
      <c r="D5" s="1"/>
      <c r="E5" s="2">
        <v>110</v>
      </c>
      <c r="F5" s="2">
        <v>6050</v>
      </c>
    </row>
    <row r="6" spans="1:6" x14ac:dyDescent="0.25">
      <c r="A6" s="1">
        <v>2</v>
      </c>
      <c r="B6" s="5" t="s">
        <v>102</v>
      </c>
      <c r="C6" s="6">
        <v>24.6</v>
      </c>
      <c r="D6" s="1"/>
      <c r="E6" s="2">
        <v>118</v>
      </c>
      <c r="F6" s="2">
        <f t="shared" ref="F6:F45" si="0">C6*E6</f>
        <v>2902.8</v>
      </c>
    </row>
    <row r="7" spans="1:6" x14ac:dyDescent="0.25">
      <c r="A7" s="1">
        <v>3</v>
      </c>
      <c r="B7" s="5" t="s">
        <v>155</v>
      </c>
      <c r="C7" s="6">
        <f>9.2+10.6</f>
        <v>19.799999999999997</v>
      </c>
      <c r="D7" s="1"/>
      <c r="E7" s="2">
        <v>90</v>
      </c>
      <c r="F7" s="2">
        <f t="shared" si="0"/>
        <v>1781.9999999999998</v>
      </c>
    </row>
    <row r="8" spans="1:6" x14ac:dyDescent="0.25">
      <c r="A8" s="1">
        <v>4</v>
      </c>
      <c r="B8" s="5" t="s">
        <v>48</v>
      </c>
      <c r="C8" s="6">
        <f>(96.2+54.8)</f>
        <v>151</v>
      </c>
      <c r="D8" s="1"/>
      <c r="E8" s="2">
        <v>170</v>
      </c>
      <c r="F8" s="2">
        <f t="shared" si="0"/>
        <v>25670</v>
      </c>
    </row>
    <row r="9" spans="1:6" x14ac:dyDescent="0.25">
      <c r="A9" s="1">
        <v>5</v>
      </c>
      <c r="B9" s="5" t="s">
        <v>0</v>
      </c>
      <c r="C9" s="6">
        <v>2.2000000000000002</v>
      </c>
      <c r="D9" s="1"/>
      <c r="E9" s="4">
        <v>164</v>
      </c>
      <c r="F9" s="2">
        <f t="shared" si="0"/>
        <v>360.8</v>
      </c>
    </row>
    <row r="10" spans="1:6" x14ac:dyDescent="0.25">
      <c r="A10" s="1">
        <v>6</v>
      </c>
      <c r="B10" s="5" t="s">
        <v>103</v>
      </c>
      <c r="C10" s="6">
        <v>7.3</v>
      </c>
      <c r="D10" s="1"/>
      <c r="E10" s="2">
        <v>64</v>
      </c>
      <c r="F10" s="2">
        <f t="shared" si="0"/>
        <v>467.2</v>
      </c>
    </row>
    <row r="11" spans="1:6" x14ac:dyDescent="0.25">
      <c r="A11" s="1">
        <v>7</v>
      </c>
      <c r="B11" s="5" t="s">
        <v>207</v>
      </c>
      <c r="C11" s="6">
        <v>19.2</v>
      </c>
      <c r="D11" s="1"/>
      <c r="E11" s="2">
        <v>92</v>
      </c>
      <c r="F11" s="2">
        <f t="shared" si="0"/>
        <v>1766.3999999999999</v>
      </c>
    </row>
    <row r="12" spans="1:6" x14ac:dyDescent="0.25">
      <c r="A12" s="1">
        <v>8</v>
      </c>
      <c r="B12" s="5" t="s">
        <v>208</v>
      </c>
      <c r="C12" s="6">
        <v>23.6</v>
      </c>
      <c r="D12" s="1"/>
      <c r="E12" s="2">
        <v>100</v>
      </c>
      <c r="F12" s="2">
        <f t="shared" si="0"/>
        <v>2360</v>
      </c>
    </row>
    <row r="13" spans="1:6" x14ac:dyDescent="0.25">
      <c r="A13" s="1">
        <v>9</v>
      </c>
      <c r="B13" s="5" t="s">
        <v>65</v>
      </c>
      <c r="C13" s="6">
        <f>(121.8+3)</f>
        <v>124.8</v>
      </c>
      <c r="D13" s="1"/>
      <c r="E13" s="2">
        <v>118</v>
      </c>
      <c r="F13" s="2">
        <f t="shared" si="0"/>
        <v>14726.4</v>
      </c>
    </row>
    <row r="14" spans="1:6" x14ac:dyDescent="0.25">
      <c r="A14" s="1">
        <v>10</v>
      </c>
      <c r="B14" s="5" t="s">
        <v>55</v>
      </c>
      <c r="C14" s="6">
        <v>766.4</v>
      </c>
      <c r="D14" s="1"/>
      <c r="E14" s="2">
        <v>80</v>
      </c>
      <c r="F14" s="2">
        <f t="shared" si="0"/>
        <v>61312</v>
      </c>
    </row>
    <row r="15" spans="1:6" x14ac:dyDescent="0.25">
      <c r="A15" s="1">
        <v>11</v>
      </c>
      <c r="B15" s="5" t="s">
        <v>206</v>
      </c>
      <c r="C15" s="6">
        <v>1.8</v>
      </c>
      <c r="D15" s="1"/>
      <c r="E15" s="4">
        <v>80</v>
      </c>
      <c r="F15" s="2">
        <f t="shared" si="0"/>
        <v>144</v>
      </c>
    </row>
    <row r="16" spans="1:6" x14ac:dyDescent="0.25">
      <c r="A16" s="1">
        <v>12</v>
      </c>
      <c r="B16" s="5" t="s">
        <v>158</v>
      </c>
      <c r="C16" s="6">
        <f>(305.6+7)</f>
        <v>312.60000000000002</v>
      </c>
      <c r="D16" s="1"/>
      <c r="E16" s="2">
        <v>70</v>
      </c>
      <c r="F16" s="2">
        <f t="shared" si="0"/>
        <v>21882</v>
      </c>
    </row>
    <row r="17" spans="1:6" x14ac:dyDescent="0.25">
      <c r="A17" s="1">
        <v>13</v>
      </c>
      <c r="B17" s="5" t="s">
        <v>57</v>
      </c>
      <c r="C17" s="6">
        <v>25.6</v>
      </c>
      <c r="D17" s="1"/>
      <c r="E17" s="2">
        <v>72</v>
      </c>
      <c r="F17" s="2">
        <f t="shared" si="0"/>
        <v>1843.2</v>
      </c>
    </row>
    <row r="18" spans="1:6" x14ac:dyDescent="0.25">
      <c r="A18" s="1">
        <v>14</v>
      </c>
      <c r="B18" s="5" t="s">
        <v>74</v>
      </c>
      <c r="C18" s="6">
        <f>(15+141.6)</f>
        <v>156.6</v>
      </c>
      <c r="D18" s="1"/>
      <c r="E18" s="2">
        <v>82</v>
      </c>
      <c r="F18" s="2">
        <f t="shared" si="0"/>
        <v>12841.199999999999</v>
      </c>
    </row>
    <row r="19" spans="1:6" x14ac:dyDescent="0.25">
      <c r="A19" s="1">
        <v>15</v>
      </c>
      <c r="B19" s="5" t="s">
        <v>25</v>
      </c>
      <c r="C19" s="6">
        <v>445.4</v>
      </c>
      <c r="D19" s="1"/>
      <c r="E19" s="2">
        <v>22</v>
      </c>
      <c r="F19" s="2">
        <f t="shared" si="0"/>
        <v>9798.7999999999993</v>
      </c>
    </row>
    <row r="20" spans="1:6" x14ac:dyDescent="0.25">
      <c r="A20" s="1">
        <v>16</v>
      </c>
      <c r="B20" s="5" t="s">
        <v>210</v>
      </c>
      <c r="C20" s="6">
        <v>1.2</v>
      </c>
      <c r="D20" s="1"/>
      <c r="E20" s="4">
        <v>105</v>
      </c>
      <c r="F20" s="2">
        <f t="shared" si="0"/>
        <v>126</v>
      </c>
    </row>
    <row r="21" spans="1:6" x14ac:dyDescent="0.25">
      <c r="A21" s="1">
        <v>17</v>
      </c>
      <c r="B21" s="5" t="s">
        <v>100</v>
      </c>
      <c r="C21" s="6">
        <v>50.8</v>
      </c>
      <c r="D21" s="1"/>
      <c r="E21" s="2">
        <v>125</v>
      </c>
      <c r="F21" s="2">
        <f t="shared" si="0"/>
        <v>6350</v>
      </c>
    </row>
    <row r="22" spans="1:6" x14ac:dyDescent="0.25">
      <c r="A22" s="1">
        <v>18</v>
      </c>
      <c r="B22" s="5" t="s">
        <v>159</v>
      </c>
      <c r="C22" s="6">
        <v>44.6</v>
      </c>
      <c r="D22" s="1"/>
      <c r="E22" s="2">
        <v>48</v>
      </c>
      <c r="F22" s="2">
        <f t="shared" si="0"/>
        <v>2140.8000000000002</v>
      </c>
    </row>
    <row r="23" spans="1:6" x14ac:dyDescent="0.25">
      <c r="A23" s="1">
        <v>19</v>
      </c>
      <c r="B23" s="5" t="s">
        <v>97</v>
      </c>
      <c r="C23" s="6">
        <v>1046.6600000000001</v>
      </c>
      <c r="D23" s="1"/>
      <c r="E23" s="2">
        <v>85</v>
      </c>
      <c r="F23" s="2">
        <f t="shared" si="0"/>
        <v>88966.1</v>
      </c>
    </row>
    <row r="24" spans="1:6" x14ac:dyDescent="0.25">
      <c r="A24" s="1">
        <v>20</v>
      </c>
      <c r="B24" s="5" t="s">
        <v>79</v>
      </c>
      <c r="C24" s="6">
        <v>881.2</v>
      </c>
      <c r="D24" s="1"/>
      <c r="E24" s="2">
        <v>57</v>
      </c>
      <c r="F24" s="2">
        <f t="shared" si="0"/>
        <v>50228.4</v>
      </c>
    </row>
    <row r="25" spans="1:6" x14ac:dyDescent="0.25">
      <c r="A25" s="1">
        <v>21</v>
      </c>
      <c r="B25" s="5" t="s">
        <v>49</v>
      </c>
      <c r="C25" s="6">
        <v>1428.8</v>
      </c>
      <c r="D25" s="1"/>
      <c r="E25" s="2">
        <v>49</v>
      </c>
      <c r="F25" s="2">
        <f t="shared" si="0"/>
        <v>70011.199999999997</v>
      </c>
    </row>
    <row r="26" spans="1:6" x14ac:dyDescent="0.25">
      <c r="A26" s="1">
        <v>22</v>
      </c>
      <c r="B26" s="5" t="s">
        <v>47</v>
      </c>
      <c r="C26" s="6">
        <v>31.4</v>
      </c>
      <c r="D26" s="1"/>
      <c r="E26" s="2">
        <v>64</v>
      </c>
      <c r="F26" s="2">
        <f t="shared" si="0"/>
        <v>2009.6</v>
      </c>
    </row>
    <row r="27" spans="1:6" x14ac:dyDescent="0.25">
      <c r="A27" s="1">
        <v>23</v>
      </c>
      <c r="B27" s="5" t="s">
        <v>3</v>
      </c>
      <c r="C27" s="6">
        <v>18</v>
      </c>
      <c r="D27" s="1"/>
      <c r="E27" s="2">
        <v>110</v>
      </c>
      <c r="F27" s="2">
        <f t="shared" si="0"/>
        <v>1980</v>
      </c>
    </row>
    <row r="28" spans="1:6" x14ac:dyDescent="0.25">
      <c r="A28" s="1">
        <v>24</v>
      </c>
      <c r="B28" s="5" t="s">
        <v>113</v>
      </c>
      <c r="C28" s="6">
        <v>3.2</v>
      </c>
      <c r="D28" s="1"/>
      <c r="E28" s="2">
        <v>210</v>
      </c>
      <c r="F28" s="2">
        <f t="shared" si="0"/>
        <v>672</v>
      </c>
    </row>
    <row r="29" spans="1:6" x14ac:dyDescent="0.25">
      <c r="A29" s="1">
        <v>25</v>
      </c>
      <c r="B29" s="5" t="s">
        <v>128</v>
      </c>
      <c r="C29" s="6">
        <v>17.399999999999999</v>
      </c>
      <c r="D29" s="1"/>
      <c r="E29" s="4">
        <v>90</v>
      </c>
      <c r="F29" s="2">
        <f t="shared" si="0"/>
        <v>1565.9999999999998</v>
      </c>
    </row>
    <row r="30" spans="1:6" x14ac:dyDescent="0.25">
      <c r="A30" s="1">
        <v>26</v>
      </c>
      <c r="B30" s="5" t="s">
        <v>70</v>
      </c>
      <c r="C30" s="6">
        <v>146.19999999999999</v>
      </c>
      <c r="D30" s="1"/>
      <c r="E30" s="2">
        <v>10</v>
      </c>
      <c r="F30" s="2">
        <f t="shared" si="0"/>
        <v>1462</v>
      </c>
    </row>
    <row r="31" spans="1:6" x14ac:dyDescent="0.25">
      <c r="A31" s="1">
        <v>27</v>
      </c>
      <c r="B31" s="5" t="s">
        <v>26</v>
      </c>
      <c r="C31" s="6">
        <f>74.6+8.8</f>
        <v>83.399999999999991</v>
      </c>
      <c r="D31" s="1"/>
      <c r="E31" s="2">
        <v>190</v>
      </c>
      <c r="F31" s="2">
        <f t="shared" si="0"/>
        <v>15845.999999999998</v>
      </c>
    </row>
    <row r="32" spans="1:6" x14ac:dyDescent="0.25">
      <c r="A32" s="1">
        <v>28</v>
      </c>
      <c r="B32" s="5" t="s">
        <v>62</v>
      </c>
      <c r="C32" s="6">
        <v>9</v>
      </c>
      <c r="D32" s="1"/>
      <c r="E32" s="2">
        <v>48</v>
      </c>
      <c r="F32" s="2">
        <f t="shared" si="0"/>
        <v>432</v>
      </c>
    </row>
    <row r="33" spans="1:6" x14ac:dyDescent="0.25">
      <c r="A33" s="1">
        <v>29</v>
      </c>
      <c r="B33" s="5" t="s">
        <v>105</v>
      </c>
      <c r="C33" s="6">
        <f>(45.4+24)</f>
        <v>69.400000000000006</v>
      </c>
      <c r="D33" s="1"/>
      <c r="E33" s="2">
        <v>106</v>
      </c>
      <c r="F33" s="2">
        <f t="shared" si="0"/>
        <v>7356.4000000000005</v>
      </c>
    </row>
    <row r="34" spans="1:6" x14ac:dyDescent="0.25">
      <c r="A34" s="1">
        <v>30</v>
      </c>
      <c r="B34" s="5" t="s">
        <v>94</v>
      </c>
      <c r="C34" s="6">
        <v>5</v>
      </c>
      <c r="D34" s="1"/>
      <c r="E34" s="2">
        <v>108</v>
      </c>
      <c r="F34" s="2">
        <f t="shared" si="0"/>
        <v>540</v>
      </c>
    </row>
    <row r="35" spans="1:6" x14ac:dyDescent="0.25">
      <c r="A35" s="1">
        <v>31</v>
      </c>
      <c r="B35" s="5" t="s">
        <v>6</v>
      </c>
      <c r="C35" s="6">
        <f>(114+124)</f>
        <v>238</v>
      </c>
      <c r="D35" s="1"/>
      <c r="E35" s="2">
        <v>86</v>
      </c>
      <c r="F35" s="2">
        <f t="shared" si="0"/>
        <v>20468</v>
      </c>
    </row>
    <row r="36" spans="1:6" x14ac:dyDescent="0.25">
      <c r="A36" s="1">
        <v>32</v>
      </c>
      <c r="B36" s="5" t="s">
        <v>7</v>
      </c>
      <c r="C36" s="6">
        <v>34.799999999999997</v>
      </c>
      <c r="D36" s="1"/>
      <c r="E36" s="2">
        <v>174</v>
      </c>
      <c r="F36" s="2">
        <f t="shared" si="0"/>
        <v>6055.2</v>
      </c>
    </row>
    <row r="37" spans="1:6" x14ac:dyDescent="0.25">
      <c r="A37" s="1">
        <v>33</v>
      </c>
      <c r="B37" s="5" t="s">
        <v>120</v>
      </c>
      <c r="C37" s="6">
        <f>(20.4+60.8+10.22)</f>
        <v>91.419999999999987</v>
      </c>
      <c r="D37" s="1"/>
      <c r="E37" s="2">
        <v>80</v>
      </c>
      <c r="F37" s="2">
        <f t="shared" si="0"/>
        <v>7313.5999999999985</v>
      </c>
    </row>
    <row r="38" spans="1:6" x14ac:dyDescent="0.25">
      <c r="A38" s="1">
        <v>34</v>
      </c>
      <c r="B38" s="5" t="s">
        <v>13</v>
      </c>
      <c r="C38" s="6">
        <f>(39.6+14.17+10+10+6.7+3.4)</f>
        <v>83.870000000000019</v>
      </c>
      <c r="D38" s="1"/>
      <c r="E38" s="2">
        <v>56</v>
      </c>
      <c r="F38" s="2">
        <f t="shared" si="0"/>
        <v>4696.7200000000012</v>
      </c>
    </row>
    <row r="39" spans="1:6" x14ac:dyDescent="0.25">
      <c r="A39" s="1">
        <v>35</v>
      </c>
      <c r="B39" s="5" t="s">
        <v>89</v>
      </c>
      <c r="C39" s="6">
        <f>52.4+1.32</f>
        <v>53.72</v>
      </c>
      <c r="D39" s="1"/>
      <c r="E39" s="2">
        <v>84</v>
      </c>
      <c r="F39" s="2">
        <f t="shared" si="0"/>
        <v>4512.4799999999996</v>
      </c>
    </row>
    <row r="40" spans="1:6" x14ac:dyDescent="0.25">
      <c r="A40" s="1">
        <v>36</v>
      </c>
      <c r="B40" s="5" t="s">
        <v>125</v>
      </c>
      <c r="C40" s="6">
        <v>1.8</v>
      </c>
      <c r="D40" s="1"/>
      <c r="E40" s="4">
        <v>150</v>
      </c>
      <c r="F40" s="2">
        <f t="shared" si="0"/>
        <v>270</v>
      </c>
    </row>
    <row r="41" spans="1:6" x14ac:dyDescent="0.25">
      <c r="A41" s="1">
        <v>37</v>
      </c>
      <c r="B41" s="5" t="s">
        <v>16</v>
      </c>
      <c r="C41" s="6">
        <f>24.2+106.4</f>
        <v>130.6</v>
      </c>
      <c r="D41" s="1"/>
      <c r="E41" s="4">
        <v>72</v>
      </c>
      <c r="F41" s="2">
        <f t="shared" si="0"/>
        <v>9403.1999999999989</v>
      </c>
    </row>
    <row r="42" spans="1:6" x14ac:dyDescent="0.25">
      <c r="A42" s="1">
        <v>38</v>
      </c>
      <c r="B42" s="5" t="s">
        <v>101</v>
      </c>
      <c r="C42" s="6">
        <v>62</v>
      </c>
      <c r="D42" s="1"/>
      <c r="E42" s="2">
        <v>30</v>
      </c>
      <c r="F42" s="2">
        <f t="shared" si="0"/>
        <v>1860</v>
      </c>
    </row>
    <row r="43" spans="1:6" x14ac:dyDescent="0.25">
      <c r="A43" s="1">
        <v>39</v>
      </c>
      <c r="B43" s="5" t="s">
        <v>58</v>
      </c>
      <c r="C43" s="6">
        <v>176.1</v>
      </c>
      <c r="D43" s="1"/>
      <c r="E43" s="2">
        <v>30</v>
      </c>
      <c r="F43" s="2">
        <f t="shared" si="0"/>
        <v>5283</v>
      </c>
    </row>
    <row r="44" spans="1:6" x14ac:dyDescent="0.25">
      <c r="A44" s="1">
        <v>40</v>
      </c>
      <c r="B44" s="5" t="s">
        <v>15</v>
      </c>
      <c r="C44" s="6">
        <v>401</v>
      </c>
      <c r="D44" s="1"/>
      <c r="E44" s="2">
        <v>60</v>
      </c>
      <c r="F44" s="2">
        <f t="shared" si="0"/>
        <v>24060</v>
      </c>
    </row>
    <row r="45" spans="1:6" x14ac:dyDescent="0.25">
      <c r="A45" s="1">
        <v>41</v>
      </c>
      <c r="B45" s="5" t="s">
        <v>80</v>
      </c>
      <c r="C45" s="6">
        <f>65.4+5</f>
        <v>70.400000000000006</v>
      </c>
      <c r="D45" s="1"/>
      <c r="E45" s="2">
        <v>148</v>
      </c>
      <c r="F45" s="2">
        <f t="shared" si="0"/>
        <v>10419.200000000001</v>
      </c>
    </row>
    <row r="46" spans="1:6" x14ac:dyDescent="0.25">
      <c r="A46" s="1">
        <v>42</v>
      </c>
      <c r="B46" s="5" t="s">
        <v>161</v>
      </c>
      <c r="C46" s="6"/>
      <c r="D46" s="1">
        <v>27</v>
      </c>
      <c r="E46" s="2">
        <v>22</v>
      </c>
      <c r="F46" s="2">
        <f>D46*E46</f>
        <v>594</v>
      </c>
    </row>
    <row r="47" spans="1:6" x14ac:dyDescent="0.25">
      <c r="A47" s="1">
        <v>43</v>
      </c>
      <c r="B47" s="5" t="s">
        <v>127</v>
      </c>
      <c r="C47" s="6"/>
      <c r="D47" s="1">
        <v>182</v>
      </c>
      <c r="E47" s="4">
        <v>26</v>
      </c>
      <c r="F47" s="2">
        <f>D47*E47</f>
        <v>4732</v>
      </c>
    </row>
    <row r="48" spans="1:6" x14ac:dyDescent="0.25">
      <c r="A48" s="1">
        <v>44</v>
      </c>
      <c r="B48" s="5" t="s">
        <v>119</v>
      </c>
      <c r="C48" s="6">
        <v>821.45</v>
      </c>
      <c r="D48" s="1"/>
      <c r="E48" s="2">
        <v>150</v>
      </c>
      <c r="F48" s="2">
        <f t="shared" ref="F48:F53" si="1">C48*E48</f>
        <v>123217.5</v>
      </c>
    </row>
    <row r="49" spans="1:6" x14ac:dyDescent="0.25">
      <c r="A49" s="1">
        <v>45</v>
      </c>
      <c r="B49" s="5" t="s">
        <v>71</v>
      </c>
      <c r="C49" s="6">
        <v>171.8</v>
      </c>
      <c r="D49" s="1"/>
      <c r="E49" s="2">
        <v>148</v>
      </c>
      <c r="F49" s="2">
        <f t="shared" si="1"/>
        <v>25426.400000000001</v>
      </c>
    </row>
    <row r="50" spans="1:6" x14ac:dyDescent="0.25">
      <c r="A50" s="1">
        <v>46</v>
      </c>
      <c r="B50" s="5" t="s">
        <v>117</v>
      </c>
      <c r="C50" s="6">
        <v>179</v>
      </c>
      <c r="D50" s="1"/>
      <c r="E50" s="2">
        <v>50</v>
      </c>
      <c r="F50" s="2">
        <f t="shared" si="1"/>
        <v>8950</v>
      </c>
    </row>
    <row r="51" spans="1:6" x14ac:dyDescent="0.25">
      <c r="A51" s="1">
        <v>47</v>
      </c>
      <c r="B51" s="5" t="s">
        <v>99</v>
      </c>
      <c r="C51" s="6">
        <v>137.6</v>
      </c>
      <c r="D51" s="1"/>
      <c r="E51" s="2">
        <v>170</v>
      </c>
      <c r="F51" s="2">
        <f t="shared" si="1"/>
        <v>23392</v>
      </c>
    </row>
    <row r="52" spans="1:6" x14ac:dyDescent="0.25">
      <c r="A52" s="1">
        <v>48</v>
      </c>
      <c r="B52" s="5" t="s">
        <v>76</v>
      </c>
      <c r="C52" s="6">
        <f>216.6+25</f>
        <v>241.6</v>
      </c>
      <c r="D52" s="1"/>
      <c r="E52" s="2">
        <v>90</v>
      </c>
      <c r="F52" s="2">
        <f t="shared" si="1"/>
        <v>21744</v>
      </c>
    </row>
    <row r="53" spans="1:6" x14ac:dyDescent="0.25">
      <c r="A53" s="1">
        <v>49</v>
      </c>
      <c r="B53" s="5" t="s">
        <v>30</v>
      </c>
      <c r="C53" s="6">
        <v>19.2</v>
      </c>
      <c r="D53" s="1"/>
      <c r="E53" s="2">
        <v>55</v>
      </c>
      <c r="F53" s="2">
        <f t="shared" si="1"/>
        <v>1056</v>
      </c>
    </row>
    <row r="54" spans="1:6" x14ac:dyDescent="0.25">
      <c r="A54" s="1">
        <v>50</v>
      </c>
      <c r="B54" s="5" t="s">
        <v>135</v>
      </c>
      <c r="C54" s="6"/>
      <c r="D54" s="1">
        <v>1</v>
      </c>
      <c r="E54" s="2">
        <v>70</v>
      </c>
      <c r="F54" s="2">
        <f>D54*E54</f>
        <v>70</v>
      </c>
    </row>
    <row r="55" spans="1:6" x14ac:dyDescent="0.25">
      <c r="A55" s="1">
        <v>51</v>
      </c>
      <c r="B55" s="5" t="s">
        <v>87</v>
      </c>
      <c r="C55" s="6"/>
      <c r="D55" s="1">
        <v>10</v>
      </c>
      <c r="E55" s="2">
        <v>15</v>
      </c>
      <c r="F55" s="2">
        <f>D55*E55</f>
        <v>150</v>
      </c>
    </row>
    <row r="56" spans="1:6" x14ac:dyDescent="0.25">
      <c r="A56" s="1">
        <v>52</v>
      </c>
      <c r="B56" s="5" t="s">
        <v>44</v>
      </c>
      <c r="C56" s="6"/>
      <c r="D56" s="1">
        <v>7</v>
      </c>
      <c r="E56" s="2">
        <v>22</v>
      </c>
      <c r="F56" s="2">
        <f>D56*E56</f>
        <v>154</v>
      </c>
    </row>
    <row r="57" spans="1:6" x14ac:dyDescent="0.25">
      <c r="A57" s="1">
        <v>53</v>
      </c>
      <c r="B57" s="5" t="s">
        <v>68</v>
      </c>
      <c r="C57" s="6">
        <v>63.6</v>
      </c>
      <c r="D57" s="1"/>
      <c r="E57" s="2">
        <v>36</v>
      </c>
      <c r="F57" s="2">
        <f t="shared" ref="F57:F83" si="2">C57*E57</f>
        <v>2289.6</v>
      </c>
    </row>
    <row r="58" spans="1:6" x14ac:dyDescent="0.25">
      <c r="A58" s="1">
        <v>54</v>
      </c>
      <c r="B58" s="5" t="s">
        <v>67</v>
      </c>
      <c r="C58" s="6">
        <v>131.80000000000001</v>
      </c>
      <c r="D58" s="1"/>
      <c r="E58" s="2">
        <v>28</v>
      </c>
      <c r="F58" s="2">
        <f t="shared" si="2"/>
        <v>3690.4000000000005</v>
      </c>
    </row>
    <row r="59" spans="1:6" x14ac:dyDescent="0.25">
      <c r="A59" s="1">
        <v>55</v>
      </c>
      <c r="B59" s="5" t="s">
        <v>17</v>
      </c>
      <c r="C59" s="6">
        <v>1034.8</v>
      </c>
      <c r="D59" s="1"/>
      <c r="E59" s="2">
        <v>26</v>
      </c>
      <c r="F59" s="2">
        <f t="shared" si="2"/>
        <v>26904.799999999999</v>
      </c>
    </row>
    <row r="60" spans="1:6" x14ac:dyDescent="0.25">
      <c r="A60" s="1">
        <v>56</v>
      </c>
      <c r="B60" s="5" t="s">
        <v>77</v>
      </c>
      <c r="C60" s="6">
        <v>273.60000000000002</v>
      </c>
      <c r="D60" s="1"/>
      <c r="E60" s="2">
        <v>82</v>
      </c>
      <c r="F60" s="2">
        <f t="shared" si="2"/>
        <v>22435.200000000001</v>
      </c>
    </row>
    <row r="61" spans="1:6" x14ac:dyDescent="0.25">
      <c r="A61" s="1">
        <v>57</v>
      </c>
      <c r="B61" s="5" t="s">
        <v>104</v>
      </c>
      <c r="C61" s="6">
        <f>(37.8+60.9)</f>
        <v>98.699999999999989</v>
      </c>
      <c r="D61" s="1"/>
      <c r="E61" s="2">
        <v>40</v>
      </c>
      <c r="F61" s="2">
        <f t="shared" si="2"/>
        <v>3947.9999999999995</v>
      </c>
    </row>
    <row r="62" spans="1:6" x14ac:dyDescent="0.25">
      <c r="A62" s="1">
        <v>58</v>
      </c>
      <c r="B62" s="5" t="s">
        <v>162</v>
      </c>
      <c r="C62" s="6">
        <v>32</v>
      </c>
      <c r="D62" s="1"/>
      <c r="E62" s="2">
        <v>118</v>
      </c>
      <c r="F62" s="2">
        <f t="shared" si="2"/>
        <v>3776</v>
      </c>
    </row>
    <row r="63" spans="1:6" x14ac:dyDescent="0.25">
      <c r="A63" s="1">
        <v>59</v>
      </c>
      <c r="B63" s="5" t="s">
        <v>11</v>
      </c>
      <c r="C63" s="6">
        <f>60.6+11.2+4.76</f>
        <v>76.56</v>
      </c>
      <c r="D63" s="1"/>
      <c r="E63" s="2">
        <v>88</v>
      </c>
      <c r="F63" s="2">
        <f t="shared" si="2"/>
        <v>6737.2800000000007</v>
      </c>
    </row>
    <row r="64" spans="1:6" x14ac:dyDescent="0.25">
      <c r="A64" s="1">
        <v>60</v>
      </c>
      <c r="B64" s="5" t="s">
        <v>12</v>
      </c>
      <c r="C64" s="6">
        <f>21+5.8</f>
        <v>26.8</v>
      </c>
      <c r="D64" s="1"/>
      <c r="E64" s="2">
        <v>86</v>
      </c>
      <c r="F64" s="2">
        <f t="shared" si="2"/>
        <v>2304.8000000000002</v>
      </c>
    </row>
    <row r="65" spans="1:6" x14ac:dyDescent="0.25">
      <c r="A65" s="1">
        <v>61</v>
      </c>
      <c r="B65" s="5" t="s">
        <v>19</v>
      </c>
      <c r="C65" s="6">
        <v>118.4</v>
      </c>
      <c r="D65" s="1"/>
      <c r="E65" s="2">
        <v>64</v>
      </c>
      <c r="F65" s="2">
        <f t="shared" si="2"/>
        <v>7577.6</v>
      </c>
    </row>
    <row r="66" spans="1:6" x14ac:dyDescent="0.25">
      <c r="A66" s="1">
        <v>62</v>
      </c>
      <c r="B66" s="5" t="s">
        <v>123</v>
      </c>
      <c r="C66" s="6">
        <v>15.5</v>
      </c>
      <c r="D66" s="1"/>
      <c r="E66" s="4">
        <v>144</v>
      </c>
      <c r="F66" s="2">
        <f t="shared" si="2"/>
        <v>2232</v>
      </c>
    </row>
    <row r="67" spans="1:6" x14ac:dyDescent="0.25">
      <c r="A67" s="1">
        <v>63</v>
      </c>
      <c r="B67" s="5" t="s">
        <v>60</v>
      </c>
      <c r="C67" s="6">
        <v>218</v>
      </c>
      <c r="D67" s="1"/>
      <c r="E67" s="2">
        <v>58</v>
      </c>
      <c r="F67" s="2">
        <f t="shared" si="2"/>
        <v>12644</v>
      </c>
    </row>
    <row r="68" spans="1:6" x14ac:dyDescent="0.25">
      <c r="A68" s="1">
        <v>64</v>
      </c>
      <c r="B68" s="5" t="s">
        <v>82</v>
      </c>
      <c r="C68" s="6">
        <v>8.1999999999999993</v>
      </c>
      <c r="D68" s="1"/>
      <c r="E68" s="2">
        <v>200</v>
      </c>
      <c r="F68" s="2">
        <f t="shared" si="2"/>
        <v>1639.9999999999998</v>
      </c>
    </row>
    <row r="69" spans="1:6" x14ac:dyDescent="0.25">
      <c r="A69" s="1">
        <v>65</v>
      </c>
      <c r="B69" s="5" t="s">
        <v>83</v>
      </c>
      <c r="C69" s="6">
        <v>60.4</v>
      </c>
      <c r="D69" s="1"/>
      <c r="E69" s="2">
        <v>148</v>
      </c>
      <c r="F69" s="2">
        <f t="shared" si="2"/>
        <v>8939.1999999999989</v>
      </c>
    </row>
    <row r="70" spans="1:6" x14ac:dyDescent="0.25">
      <c r="A70" s="1">
        <v>66</v>
      </c>
      <c r="B70" s="5" t="s">
        <v>69</v>
      </c>
      <c r="C70" s="6">
        <v>30.4</v>
      </c>
      <c r="D70" s="1"/>
      <c r="E70" s="2">
        <v>38</v>
      </c>
      <c r="F70" s="2">
        <f t="shared" si="2"/>
        <v>1155.2</v>
      </c>
    </row>
    <row r="71" spans="1:6" x14ac:dyDescent="0.25">
      <c r="A71" s="1">
        <v>67</v>
      </c>
      <c r="B71" s="5" t="s">
        <v>21</v>
      </c>
      <c r="C71" s="6">
        <f>(67.4+373.6+38)</f>
        <v>479</v>
      </c>
      <c r="D71" s="1"/>
      <c r="E71" s="2">
        <v>36</v>
      </c>
      <c r="F71" s="2">
        <f t="shared" si="2"/>
        <v>17244</v>
      </c>
    </row>
    <row r="72" spans="1:6" x14ac:dyDescent="0.25">
      <c r="A72" s="1">
        <v>68</v>
      </c>
      <c r="B72" s="5" t="s">
        <v>18</v>
      </c>
      <c r="C72" s="6">
        <f>(24.6+6.8)</f>
        <v>31.400000000000002</v>
      </c>
      <c r="D72" s="1"/>
      <c r="E72" s="2">
        <v>90</v>
      </c>
      <c r="F72" s="2">
        <f t="shared" si="2"/>
        <v>2826</v>
      </c>
    </row>
    <row r="73" spans="1:6" x14ac:dyDescent="0.25">
      <c r="A73" s="1">
        <v>69</v>
      </c>
      <c r="B73" s="5" t="s">
        <v>2</v>
      </c>
      <c r="C73" s="6">
        <v>13.8</v>
      </c>
      <c r="D73" s="1"/>
      <c r="E73" s="2">
        <v>120</v>
      </c>
      <c r="F73" s="2">
        <f t="shared" si="2"/>
        <v>1656</v>
      </c>
    </row>
    <row r="74" spans="1:6" x14ac:dyDescent="0.25">
      <c r="A74" s="1">
        <v>70</v>
      </c>
      <c r="B74" s="5" t="s">
        <v>23</v>
      </c>
      <c r="C74" s="6">
        <v>196.8</v>
      </c>
      <c r="D74" s="1"/>
      <c r="E74" s="2">
        <v>6</v>
      </c>
      <c r="F74" s="2">
        <f t="shared" si="2"/>
        <v>1180.8000000000002</v>
      </c>
    </row>
    <row r="75" spans="1:6" x14ac:dyDescent="0.25">
      <c r="A75" s="1">
        <v>71</v>
      </c>
      <c r="B75" s="5" t="s">
        <v>64</v>
      </c>
      <c r="C75" s="6">
        <f>(77.8+24.2)</f>
        <v>102</v>
      </c>
      <c r="D75" s="1"/>
      <c r="E75" s="2">
        <v>12</v>
      </c>
      <c r="F75" s="2">
        <f t="shared" si="2"/>
        <v>1224</v>
      </c>
    </row>
    <row r="76" spans="1:6" x14ac:dyDescent="0.25">
      <c r="A76" s="1">
        <v>72</v>
      </c>
      <c r="B76" s="5" t="s">
        <v>54</v>
      </c>
      <c r="C76" s="6">
        <v>240.4</v>
      </c>
      <c r="D76" s="1"/>
      <c r="E76" s="2">
        <v>49</v>
      </c>
      <c r="F76" s="2">
        <f t="shared" si="2"/>
        <v>11779.6</v>
      </c>
    </row>
    <row r="77" spans="1:6" x14ac:dyDescent="0.25">
      <c r="A77" s="1">
        <v>73</v>
      </c>
      <c r="B77" s="5" t="s">
        <v>35</v>
      </c>
      <c r="C77" s="6">
        <f>0.92+53.4</f>
        <v>54.32</v>
      </c>
      <c r="D77" s="1"/>
      <c r="E77" s="2">
        <v>82</v>
      </c>
      <c r="F77" s="2">
        <f t="shared" si="2"/>
        <v>4454.24</v>
      </c>
    </row>
    <row r="78" spans="1:6" x14ac:dyDescent="0.25">
      <c r="A78" s="1">
        <v>74</v>
      </c>
      <c r="B78" s="5" t="s">
        <v>50</v>
      </c>
      <c r="C78" s="6">
        <v>498.6</v>
      </c>
      <c r="D78" s="1"/>
      <c r="E78" s="2">
        <v>47</v>
      </c>
      <c r="F78" s="2">
        <f t="shared" si="2"/>
        <v>23434.2</v>
      </c>
    </row>
    <row r="79" spans="1:6" x14ac:dyDescent="0.25">
      <c r="A79" s="1">
        <v>75</v>
      </c>
      <c r="B79" s="5" t="s">
        <v>10</v>
      </c>
      <c r="C79" s="6">
        <f>31+4.57</f>
        <v>35.57</v>
      </c>
      <c r="D79" s="1"/>
      <c r="E79" s="2">
        <v>94</v>
      </c>
      <c r="F79" s="2">
        <f t="shared" si="2"/>
        <v>3343.58</v>
      </c>
    </row>
    <row r="80" spans="1:6" x14ac:dyDescent="0.25">
      <c r="A80" s="1">
        <v>76</v>
      </c>
      <c r="B80" s="5" t="s">
        <v>163</v>
      </c>
      <c r="C80" s="6">
        <f>4.18+72.4</f>
        <v>76.580000000000013</v>
      </c>
      <c r="D80" s="1"/>
      <c r="E80" s="2">
        <v>50</v>
      </c>
      <c r="F80" s="2">
        <f t="shared" si="2"/>
        <v>3829.0000000000005</v>
      </c>
    </row>
    <row r="81" spans="1:6" x14ac:dyDescent="0.25">
      <c r="A81" s="1">
        <v>77</v>
      </c>
      <c r="B81" s="5" t="s">
        <v>36</v>
      </c>
      <c r="C81" s="6">
        <f>38.6+3.6</f>
        <v>42.2</v>
      </c>
      <c r="D81" s="1"/>
      <c r="E81" s="2">
        <v>90</v>
      </c>
      <c r="F81" s="2">
        <f t="shared" si="2"/>
        <v>3798.0000000000005</v>
      </c>
    </row>
    <row r="82" spans="1:6" x14ac:dyDescent="0.25">
      <c r="A82" s="1">
        <v>78</v>
      </c>
      <c r="B82" s="5" t="s">
        <v>164</v>
      </c>
      <c r="C82" s="6">
        <f>1+8</f>
        <v>9</v>
      </c>
      <c r="D82" s="1"/>
      <c r="E82" s="2">
        <v>120</v>
      </c>
      <c r="F82" s="2">
        <f t="shared" si="2"/>
        <v>1080</v>
      </c>
    </row>
    <row r="83" spans="1:6" x14ac:dyDescent="0.25">
      <c r="A83" s="1">
        <v>79</v>
      </c>
      <c r="B83" s="5" t="s">
        <v>109</v>
      </c>
      <c r="C83" s="6">
        <f>20.4+1.57</f>
        <v>21.97</v>
      </c>
      <c r="D83" s="1"/>
      <c r="E83" s="2">
        <v>118</v>
      </c>
      <c r="F83" s="2">
        <f t="shared" si="2"/>
        <v>2592.46</v>
      </c>
    </row>
    <row r="84" spans="1:6" x14ac:dyDescent="0.25">
      <c r="A84" s="1">
        <v>80</v>
      </c>
      <c r="B84" s="5" t="s">
        <v>142</v>
      </c>
      <c r="C84" s="6"/>
      <c r="D84" s="1">
        <v>6</v>
      </c>
      <c r="E84" s="2">
        <v>64</v>
      </c>
      <c r="F84" s="2">
        <f>D84*E84</f>
        <v>384</v>
      </c>
    </row>
    <row r="85" spans="1:6" x14ac:dyDescent="0.25">
      <c r="A85" s="1">
        <v>81</v>
      </c>
      <c r="B85" s="5" t="s">
        <v>51</v>
      </c>
      <c r="C85" s="6">
        <v>2455.9</v>
      </c>
      <c r="D85" s="1"/>
      <c r="E85" s="2">
        <v>50</v>
      </c>
      <c r="F85" s="2">
        <f>C85*E85</f>
        <v>122795</v>
      </c>
    </row>
    <row r="86" spans="1:6" x14ac:dyDescent="0.25">
      <c r="A86" s="1">
        <v>82</v>
      </c>
      <c r="B86" s="9" t="s">
        <v>116</v>
      </c>
      <c r="C86" s="6">
        <v>3</v>
      </c>
      <c r="D86" s="1"/>
      <c r="E86" s="2">
        <v>480</v>
      </c>
      <c r="F86" s="2">
        <f>C86*E86</f>
        <v>1440</v>
      </c>
    </row>
    <row r="87" spans="1:6" x14ac:dyDescent="0.25">
      <c r="A87" s="1">
        <v>83</v>
      </c>
      <c r="B87" s="5" t="s">
        <v>131</v>
      </c>
      <c r="C87" s="6">
        <f>23.4+5.95</f>
        <v>29.349999999999998</v>
      </c>
      <c r="D87" s="1"/>
      <c r="E87" s="2">
        <v>90</v>
      </c>
      <c r="F87" s="2">
        <f>C87*E87</f>
        <v>2641.5</v>
      </c>
    </row>
    <row r="88" spans="1:6" x14ac:dyDescent="0.25">
      <c r="A88" s="1">
        <v>84</v>
      </c>
      <c r="B88" s="5" t="s">
        <v>85</v>
      </c>
      <c r="C88" s="6">
        <f>68.2+2.85</f>
        <v>71.05</v>
      </c>
      <c r="D88" s="1"/>
      <c r="E88" s="2">
        <v>92</v>
      </c>
      <c r="F88" s="2">
        <f>C88*E88</f>
        <v>6536.5999999999995</v>
      </c>
    </row>
    <row r="89" spans="1:6" x14ac:dyDescent="0.25">
      <c r="A89" s="1">
        <v>85</v>
      </c>
      <c r="B89" s="5" t="s">
        <v>165</v>
      </c>
      <c r="C89" s="6"/>
      <c r="D89" s="1">
        <v>1</v>
      </c>
      <c r="E89" s="2">
        <v>30</v>
      </c>
      <c r="F89" s="2">
        <f>D89*E89</f>
        <v>30</v>
      </c>
    </row>
    <row r="90" spans="1:6" x14ac:dyDescent="0.25">
      <c r="A90" s="1">
        <v>86</v>
      </c>
      <c r="B90" s="5" t="s">
        <v>166</v>
      </c>
      <c r="C90" s="6"/>
      <c r="D90" s="1">
        <v>2</v>
      </c>
      <c r="E90" s="2">
        <v>53</v>
      </c>
      <c r="F90" s="2">
        <f>D90*E90</f>
        <v>106</v>
      </c>
    </row>
    <row r="91" spans="1:6" x14ac:dyDescent="0.25">
      <c r="A91" s="1">
        <v>87</v>
      </c>
      <c r="B91" s="5" t="s">
        <v>73</v>
      </c>
      <c r="C91" s="6">
        <f>(117.6+32.8)</f>
        <v>150.39999999999998</v>
      </c>
      <c r="D91" s="1"/>
      <c r="E91" s="2">
        <v>82</v>
      </c>
      <c r="F91" s="2">
        <f>C91*E91</f>
        <v>12332.799999999997</v>
      </c>
    </row>
    <row r="92" spans="1:6" x14ac:dyDescent="0.25">
      <c r="A92" s="1">
        <v>88</v>
      </c>
      <c r="B92" s="5" t="s">
        <v>90</v>
      </c>
      <c r="C92" s="6">
        <f>(22+7.8+50.6+55.2+9.56)</f>
        <v>145.16000000000003</v>
      </c>
      <c r="D92" s="1"/>
      <c r="E92" s="2">
        <v>74</v>
      </c>
      <c r="F92" s="2">
        <f>C92*E92</f>
        <v>10741.840000000002</v>
      </c>
    </row>
    <row r="93" spans="1:6" x14ac:dyDescent="0.25">
      <c r="A93" s="1">
        <v>89</v>
      </c>
      <c r="B93" s="5" t="s">
        <v>14</v>
      </c>
      <c r="C93" s="6">
        <f>(23.4+134.8+8.9)</f>
        <v>167.10000000000002</v>
      </c>
      <c r="D93" s="1"/>
      <c r="E93" s="2">
        <v>58</v>
      </c>
      <c r="F93" s="2">
        <f>C93*E93</f>
        <v>9691.8000000000011</v>
      </c>
    </row>
    <row r="94" spans="1:6" x14ac:dyDescent="0.25">
      <c r="A94" s="1">
        <v>90</v>
      </c>
      <c r="B94" s="5" t="s">
        <v>46</v>
      </c>
      <c r="C94" s="6"/>
      <c r="D94" s="1">
        <v>67</v>
      </c>
      <c r="E94" s="2">
        <v>20</v>
      </c>
      <c r="F94" s="2">
        <f>D94*E94</f>
        <v>1340</v>
      </c>
    </row>
    <row r="95" spans="1:6" x14ac:dyDescent="0.25">
      <c r="A95" s="1">
        <v>91</v>
      </c>
      <c r="B95" s="5" t="s">
        <v>42</v>
      </c>
      <c r="C95" s="6"/>
      <c r="D95" s="1">
        <v>57</v>
      </c>
      <c r="E95" s="2">
        <v>22</v>
      </c>
      <c r="F95" s="2">
        <f>D95*E95</f>
        <v>1254</v>
      </c>
    </row>
    <row r="96" spans="1:6" x14ac:dyDescent="0.25">
      <c r="A96" s="1">
        <v>92</v>
      </c>
      <c r="B96" s="5" t="s">
        <v>107</v>
      </c>
      <c r="C96" s="6"/>
      <c r="D96" s="1">
        <v>21</v>
      </c>
      <c r="E96" s="2">
        <v>19</v>
      </c>
      <c r="F96" s="2">
        <f>D96*E96</f>
        <v>399</v>
      </c>
    </row>
    <row r="97" spans="1:6" x14ac:dyDescent="0.25">
      <c r="A97" s="1">
        <v>93</v>
      </c>
      <c r="B97" s="5" t="s">
        <v>168</v>
      </c>
      <c r="C97" s="6">
        <f>(15.6+15+13+0.38)</f>
        <v>43.980000000000004</v>
      </c>
      <c r="D97" s="1"/>
      <c r="E97" s="2">
        <v>128</v>
      </c>
      <c r="F97" s="2">
        <f>C97*E97</f>
        <v>5629.4400000000005</v>
      </c>
    </row>
    <row r="98" spans="1:6" x14ac:dyDescent="0.25">
      <c r="A98" s="1">
        <v>94</v>
      </c>
      <c r="B98" s="5" t="s">
        <v>167</v>
      </c>
      <c r="C98" s="6"/>
      <c r="D98" s="1">
        <v>1</v>
      </c>
      <c r="E98" s="2">
        <v>114</v>
      </c>
      <c r="F98" s="2">
        <f>D98*E98</f>
        <v>114</v>
      </c>
    </row>
    <row r="99" spans="1:6" x14ac:dyDescent="0.25">
      <c r="A99" s="1">
        <v>95</v>
      </c>
      <c r="B99" s="5" t="s">
        <v>38</v>
      </c>
      <c r="C99" s="6">
        <f>(36.4+7+0.88)</f>
        <v>44.28</v>
      </c>
      <c r="D99" s="1"/>
      <c r="E99" s="2">
        <v>140</v>
      </c>
      <c r="F99" s="2">
        <f>C99*E99</f>
        <v>6199.2</v>
      </c>
    </row>
    <row r="100" spans="1:6" x14ac:dyDescent="0.25">
      <c r="A100" s="1">
        <v>96</v>
      </c>
      <c r="B100" s="5" t="s">
        <v>129</v>
      </c>
      <c r="C100" s="6">
        <v>15</v>
      </c>
      <c r="D100" s="1"/>
      <c r="E100" s="4">
        <v>46</v>
      </c>
      <c r="F100" s="2">
        <f>C100*E100</f>
        <v>690</v>
      </c>
    </row>
    <row r="101" spans="1:6" x14ac:dyDescent="0.25">
      <c r="A101" s="1">
        <v>97</v>
      </c>
      <c r="B101" s="5" t="s">
        <v>24</v>
      </c>
      <c r="C101" s="6">
        <f>97.6+56.6</f>
        <v>154.19999999999999</v>
      </c>
      <c r="D101" s="1"/>
      <c r="E101" s="2">
        <v>46</v>
      </c>
      <c r="F101" s="2">
        <f>C101*E101</f>
        <v>7093.2</v>
      </c>
    </row>
    <row r="102" spans="1:6" x14ac:dyDescent="0.25">
      <c r="A102" s="1">
        <v>98</v>
      </c>
      <c r="B102" s="5" t="s">
        <v>34</v>
      </c>
      <c r="C102" s="6">
        <f>(26+435)</f>
        <v>461</v>
      </c>
      <c r="D102" s="1"/>
      <c r="E102" s="2">
        <v>45</v>
      </c>
      <c r="F102" s="2">
        <f>C102*E102</f>
        <v>20745</v>
      </c>
    </row>
    <row r="103" spans="1:6" x14ac:dyDescent="0.25">
      <c r="A103" s="1">
        <v>99</v>
      </c>
      <c r="B103" s="5" t="s">
        <v>169</v>
      </c>
      <c r="C103" s="6"/>
      <c r="D103" s="1">
        <v>7</v>
      </c>
      <c r="E103" s="2">
        <v>40</v>
      </c>
      <c r="F103" s="2">
        <f>D103*E103</f>
        <v>280</v>
      </c>
    </row>
    <row r="104" spans="1:6" x14ac:dyDescent="0.25">
      <c r="A104" s="1">
        <v>100</v>
      </c>
      <c r="B104" s="5" t="s">
        <v>170</v>
      </c>
      <c r="C104" s="6"/>
      <c r="D104" s="1">
        <v>6</v>
      </c>
      <c r="E104" s="2">
        <v>10</v>
      </c>
      <c r="F104" s="2">
        <f>D104*E104</f>
        <v>60</v>
      </c>
    </row>
    <row r="105" spans="1:6" x14ac:dyDescent="0.25">
      <c r="A105" s="1">
        <v>101</v>
      </c>
      <c r="B105" s="5" t="s">
        <v>171</v>
      </c>
      <c r="C105" s="6"/>
      <c r="D105" s="1">
        <v>4</v>
      </c>
      <c r="E105" s="2">
        <v>70</v>
      </c>
      <c r="F105" s="2">
        <f>D105*E105</f>
        <v>280</v>
      </c>
    </row>
    <row r="106" spans="1:6" x14ac:dyDescent="0.25">
      <c r="A106" s="1">
        <v>102</v>
      </c>
      <c r="B106" s="5" t="s">
        <v>141</v>
      </c>
      <c r="C106" s="6">
        <v>0.63</v>
      </c>
      <c r="D106" s="1"/>
      <c r="E106" s="2">
        <v>133</v>
      </c>
      <c r="F106" s="2">
        <f>C106*E106</f>
        <v>83.79</v>
      </c>
    </row>
    <row r="107" spans="1:6" x14ac:dyDescent="0.25">
      <c r="A107" s="1">
        <v>103</v>
      </c>
      <c r="B107" s="5" t="s">
        <v>172</v>
      </c>
      <c r="C107" s="6"/>
      <c r="D107" s="1">
        <v>2</v>
      </c>
      <c r="E107" s="2">
        <v>25</v>
      </c>
      <c r="F107" s="2">
        <f>D107*E107</f>
        <v>50</v>
      </c>
    </row>
    <row r="108" spans="1:6" x14ac:dyDescent="0.25">
      <c r="A108" s="1">
        <v>104</v>
      </c>
      <c r="B108" s="5" t="s">
        <v>173</v>
      </c>
      <c r="C108" s="6"/>
      <c r="D108" s="1">
        <v>9</v>
      </c>
      <c r="E108" s="2">
        <v>47</v>
      </c>
      <c r="F108" s="2">
        <f>D108*E108</f>
        <v>423</v>
      </c>
    </row>
    <row r="109" spans="1:6" x14ac:dyDescent="0.25">
      <c r="A109" s="1">
        <v>105</v>
      </c>
      <c r="B109" s="5" t="s">
        <v>174</v>
      </c>
      <c r="C109" s="6"/>
      <c r="D109" s="1">
        <v>6</v>
      </c>
      <c r="E109" s="2">
        <v>43</v>
      </c>
      <c r="F109" s="2">
        <f>D109*E109</f>
        <v>258</v>
      </c>
    </row>
    <row r="110" spans="1:6" x14ac:dyDescent="0.25">
      <c r="A110" s="1">
        <v>106</v>
      </c>
      <c r="B110" s="5" t="s">
        <v>149</v>
      </c>
      <c r="C110" s="6"/>
      <c r="D110" s="1">
        <v>10</v>
      </c>
      <c r="E110" s="2">
        <v>15</v>
      </c>
      <c r="F110" s="2">
        <f>D110*E110</f>
        <v>150</v>
      </c>
    </row>
    <row r="111" spans="1:6" x14ac:dyDescent="0.25">
      <c r="A111" s="1">
        <v>107</v>
      </c>
      <c r="B111" s="5" t="s">
        <v>175</v>
      </c>
      <c r="C111" s="6">
        <v>4.4000000000000004</v>
      </c>
      <c r="D111" s="1"/>
      <c r="E111" s="4">
        <v>200</v>
      </c>
      <c r="F111" s="2">
        <f>C111*E111</f>
        <v>880.00000000000011</v>
      </c>
    </row>
    <row r="112" spans="1:6" x14ac:dyDescent="0.25">
      <c r="A112" s="1">
        <v>108</v>
      </c>
      <c r="B112" s="5" t="s">
        <v>122</v>
      </c>
      <c r="C112" s="6">
        <v>0.8</v>
      </c>
      <c r="D112" s="1"/>
      <c r="E112" s="2">
        <v>102</v>
      </c>
      <c r="F112" s="2">
        <f>C112*E112</f>
        <v>81.600000000000009</v>
      </c>
    </row>
    <row r="113" spans="1:6" x14ac:dyDescent="0.25">
      <c r="A113" s="1">
        <v>109</v>
      </c>
      <c r="B113" s="5" t="s">
        <v>130</v>
      </c>
      <c r="C113" s="6">
        <v>4</v>
      </c>
      <c r="D113" s="1"/>
      <c r="E113" s="4">
        <v>168</v>
      </c>
      <c r="F113" s="2">
        <f>C113*E113</f>
        <v>672</v>
      </c>
    </row>
    <row r="114" spans="1:6" x14ac:dyDescent="0.25">
      <c r="A114" s="1">
        <v>110</v>
      </c>
      <c r="B114" s="5" t="s">
        <v>137</v>
      </c>
      <c r="C114" s="6"/>
      <c r="D114" s="1">
        <v>1</v>
      </c>
      <c r="E114" s="2">
        <v>61</v>
      </c>
      <c r="F114" s="2">
        <f>D114*E114</f>
        <v>61</v>
      </c>
    </row>
    <row r="115" spans="1:6" x14ac:dyDescent="0.25">
      <c r="A115" s="1">
        <v>111</v>
      </c>
      <c r="B115" s="5" t="s">
        <v>43</v>
      </c>
      <c r="C115" s="6">
        <v>14.2</v>
      </c>
      <c r="D115" s="1"/>
      <c r="E115" s="2">
        <v>60</v>
      </c>
      <c r="F115" s="2">
        <f>C115*E115</f>
        <v>852</v>
      </c>
    </row>
    <row r="116" spans="1:6" x14ac:dyDescent="0.25">
      <c r="A116" s="1">
        <v>112</v>
      </c>
      <c r="B116" s="5" t="s">
        <v>177</v>
      </c>
      <c r="C116" s="6"/>
      <c r="D116" s="1">
        <v>12</v>
      </c>
      <c r="E116" s="2">
        <v>65</v>
      </c>
      <c r="F116" s="2">
        <f>D116*E116</f>
        <v>780</v>
      </c>
    </row>
    <row r="117" spans="1:6" x14ac:dyDescent="0.25">
      <c r="A117" s="1">
        <v>113</v>
      </c>
      <c r="B117" s="5" t="s">
        <v>156</v>
      </c>
      <c r="C117" s="6">
        <v>60.2</v>
      </c>
      <c r="D117" s="1"/>
      <c r="E117" s="2">
        <v>64</v>
      </c>
      <c r="F117" s="2">
        <f t="shared" ref="F117:F122" si="3">C117*E117</f>
        <v>3852.8</v>
      </c>
    </row>
    <row r="118" spans="1:6" x14ac:dyDescent="0.25">
      <c r="A118" s="1">
        <v>114</v>
      </c>
      <c r="B118" s="5" t="s">
        <v>41</v>
      </c>
      <c r="C118" s="6">
        <v>31.2</v>
      </c>
      <c r="D118" s="1"/>
      <c r="E118" s="2">
        <v>148</v>
      </c>
      <c r="F118" s="2">
        <f t="shared" si="3"/>
        <v>4617.5999999999995</v>
      </c>
    </row>
    <row r="119" spans="1:6" x14ac:dyDescent="0.25">
      <c r="A119" s="1">
        <v>115</v>
      </c>
      <c r="B119" s="5" t="s">
        <v>157</v>
      </c>
      <c r="C119" s="6">
        <v>12</v>
      </c>
      <c r="D119" s="1"/>
      <c r="E119" s="2">
        <v>64</v>
      </c>
      <c r="F119" s="2">
        <f t="shared" si="3"/>
        <v>768</v>
      </c>
    </row>
    <row r="120" spans="1:6" x14ac:dyDescent="0.25">
      <c r="A120" s="1">
        <v>116</v>
      </c>
      <c r="B120" s="5" t="s">
        <v>88</v>
      </c>
      <c r="C120" s="6">
        <f>40.2+4.46+0.99</f>
        <v>45.650000000000006</v>
      </c>
      <c r="D120" s="1"/>
      <c r="E120" s="2">
        <v>58</v>
      </c>
      <c r="F120" s="2">
        <f t="shared" si="3"/>
        <v>2647.7000000000003</v>
      </c>
    </row>
    <row r="121" spans="1:6" x14ac:dyDescent="0.25">
      <c r="A121" s="1">
        <v>117</v>
      </c>
      <c r="B121" s="5" t="s">
        <v>66</v>
      </c>
      <c r="C121" s="6">
        <v>35.4</v>
      </c>
      <c r="D121" s="1"/>
      <c r="E121" s="2">
        <v>168</v>
      </c>
      <c r="F121" s="2">
        <f t="shared" si="3"/>
        <v>5947.2</v>
      </c>
    </row>
    <row r="122" spans="1:6" x14ac:dyDescent="0.25">
      <c r="A122" s="1">
        <v>118</v>
      </c>
      <c r="B122" s="5" t="s">
        <v>1</v>
      </c>
      <c r="C122" s="6">
        <v>6.8</v>
      </c>
      <c r="D122" s="1"/>
      <c r="E122" s="2">
        <v>82</v>
      </c>
      <c r="F122" s="2">
        <f t="shared" si="3"/>
        <v>557.6</v>
      </c>
    </row>
    <row r="123" spans="1:6" x14ac:dyDescent="0.25">
      <c r="A123" s="1">
        <v>119</v>
      </c>
      <c r="B123" s="5" t="s">
        <v>53</v>
      </c>
      <c r="C123" s="6"/>
      <c r="D123" s="1">
        <v>48</v>
      </c>
      <c r="E123" s="2">
        <v>35</v>
      </c>
      <c r="F123" s="2">
        <f>D123*E123</f>
        <v>1680</v>
      </c>
    </row>
    <row r="124" spans="1:6" x14ac:dyDescent="0.25">
      <c r="A124" s="1">
        <v>120</v>
      </c>
      <c r="B124" s="5" t="s">
        <v>147</v>
      </c>
      <c r="C124" s="6">
        <v>0.63100000000000001</v>
      </c>
      <c r="D124" s="1"/>
      <c r="E124" s="2">
        <v>90</v>
      </c>
      <c r="F124" s="2">
        <f>C124*E124</f>
        <v>56.79</v>
      </c>
    </row>
    <row r="125" spans="1:6" x14ac:dyDescent="0.25">
      <c r="A125" s="1">
        <v>121</v>
      </c>
      <c r="B125" s="5" t="s">
        <v>151</v>
      </c>
      <c r="C125" s="6"/>
      <c r="D125" s="1">
        <v>7</v>
      </c>
      <c r="E125" s="2">
        <v>55</v>
      </c>
      <c r="F125" s="2">
        <f>D125*E125</f>
        <v>385</v>
      </c>
    </row>
    <row r="126" spans="1:6" x14ac:dyDescent="0.25">
      <c r="A126" s="1">
        <v>122</v>
      </c>
      <c r="B126" s="5" t="s">
        <v>150</v>
      </c>
      <c r="C126" s="6"/>
      <c r="D126" s="1">
        <v>4</v>
      </c>
      <c r="E126" s="2">
        <v>62</v>
      </c>
      <c r="F126" s="2">
        <f>D126*E126</f>
        <v>248</v>
      </c>
    </row>
    <row r="127" spans="1:6" x14ac:dyDescent="0.25">
      <c r="A127" s="1">
        <v>123</v>
      </c>
      <c r="B127" s="5" t="s">
        <v>178</v>
      </c>
      <c r="C127" s="6">
        <f>(88+18.6)</f>
        <v>106.6</v>
      </c>
      <c r="D127" s="1"/>
      <c r="E127" s="2">
        <v>88</v>
      </c>
      <c r="F127" s="2">
        <f t="shared" ref="F127:F134" si="4">C127*E127</f>
        <v>9380.7999999999993</v>
      </c>
    </row>
    <row r="128" spans="1:6" x14ac:dyDescent="0.25">
      <c r="A128" s="1">
        <v>124</v>
      </c>
      <c r="B128" s="5" t="s">
        <v>176</v>
      </c>
      <c r="C128" s="6">
        <v>1197.68</v>
      </c>
      <c r="D128" s="1"/>
      <c r="E128" s="8">
        <v>71</v>
      </c>
      <c r="F128" s="2">
        <f t="shared" si="4"/>
        <v>85035.28</v>
      </c>
    </row>
    <row r="129" spans="1:6" x14ac:dyDescent="0.25">
      <c r="A129" s="1">
        <v>125</v>
      </c>
      <c r="B129" s="5" t="s">
        <v>179</v>
      </c>
      <c r="C129" s="6">
        <f>(84.8+30)</f>
        <v>114.8</v>
      </c>
      <c r="D129" s="1"/>
      <c r="E129" s="2">
        <v>84</v>
      </c>
      <c r="F129" s="2">
        <f t="shared" si="4"/>
        <v>9643.1999999999989</v>
      </c>
    </row>
    <row r="130" spans="1:6" x14ac:dyDescent="0.25">
      <c r="A130" s="1">
        <v>126</v>
      </c>
      <c r="B130" s="5" t="s">
        <v>112</v>
      </c>
      <c r="C130" s="6">
        <v>14.8</v>
      </c>
      <c r="D130" s="1"/>
      <c r="E130" s="2">
        <v>50</v>
      </c>
      <c r="F130" s="2">
        <f t="shared" si="4"/>
        <v>740</v>
      </c>
    </row>
    <row r="131" spans="1:6" x14ac:dyDescent="0.25">
      <c r="A131" s="1">
        <v>127</v>
      </c>
      <c r="B131" s="5" t="s">
        <v>45</v>
      </c>
      <c r="C131" s="6">
        <v>58.4</v>
      </c>
      <c r="D131" s="1"/>
      <c r="E131" s="2">
        <v>44</v>
      </c>
      <c r="F131" s="2">
        <f t="shared" si="4"/>
        <v>2569.6</v>
      </c>
    </row>
    <row r="132" spans="1:6" x14ac:dyDescent="0.25">
      <c r="A132" s="1">
        <v>128</v>
      </c>
      <c r="B132" s="5" t="s">
        <v>91</v>
      </c>
      <c r="C132" s="6">
        <f>2.98+4.2</f>
        <v>7.18</v>
      </c>
      <c r="D132" s="1"/>
      <c r="E132" s="2">
        <v>60</v>
      </c>
      <c r="F132" s="2">
        <f t="shared" si="4"/>
        <v>430.79999999999995</v>
      </c>
    </row>
    <row r="133" spans="1:6" x14ac:dyDescent="0.25">
      <c r="A133" s="1">
        <v>129</v>
      </c>
      <c r="B133" s="5" t="s">
        <v>61</v>
      </c>
      <c r="C133" s="6">
        <f>(62.4+220.8)</f>
        <v>283.2</v>
      </c>
      <c r="D133" s="1"/>
      <c r="E133" s="2">
        <v>84</v>
      </c>
      <c r="F133" s="2">
        <f t="shared" si="4"/>
        <v>23788.799999999999</v>
      </c>
    </row>
    <row r="134" spans="1:6" x14ac:dyDescent="0.25">
      <c r="A134" s="1">
        <v>130</v>
      </c>
      <c r="B134" s="5" t="s">
        <v>121</v>
      </c>
      <c r="C134" s="6">
        <v>17.399999999999999</v>
      </c>
      <c r="D134" s="1"/>
      <c r="E134" s="2">
        <v>80</v>
      </c>
      <c r="F134" s="2">
        <f t="shared" si="4"/>
        <v>1392</v>
      </c>
    </row>
    <row r="135" spans="1:6" x14ac:dyDescent="0.25">
      <c r="A135" s="1">
        <v>131</v>
      </c>
      <c r="B135" s="5" t="s">
        <v>111</v>
      </c>
      <c r="C135" s="6"/>
      <c r="D135" s="1">
        <v>4</v>
      </c>
      <c r="E135" s="2">
        <v>64</v>
      </c>
      <c r="F135" s="2">
        <f>D135*E135</f>
        <v>256</v>
      </c>
    </row>
    <row r="136" spans="1:6" x14ac:dyDescent="0.25">
      <c r="A136" s="1">
        <v>132</v>
      </c>
      <c r="B136" s="5" t="s">
        <v>31</v>
      </c>
      <c r="C136" s="6">
        <v>13.2</v>
      </c>
      <c r="D136" s="1"/>
      <c r="E136" s="2">
        <v>90</v>
      </c>
      <c r="F136" s="2">
        <f t="shared" ref="F136:F146" si="5">C136*E136</f>
        <v>1188</v>
      </c>
    </row>
    <row r="137" spans="1:6" x14ac:dyDescent="0.25">
      <c r="A137" s="1">
        <v>133</v>
      </c>
      <c r="B137" s="5" t="s">
        <v>40</v>
      </c>
      <c r="C137" s="6">
        <v>115.6</v>
      </c>
      <c r="D137" s="1"/>
      <c r="E137" s="2">
        <v>64</v>
      </c>
      <c r="F137" s="2">
        <f t="shared" si="5"/>
        <v>7398.4</v>
      </c>
    </row>
    <row r="138" spans="1:6" x14ac:dyDescent="0.25">
      <c r="A138" s="1">
        <v>134</v>
      </c>
      <c r="B138" s="5" t="s">
        <v>39</v>
      </c>
      <c r="C138" s="6">
        <v>18.600000000000001</v>
      </c>
      <c r="D138" s="1"/>
      <c r="E138" s="2">
        <v>148</v>
      </c>
      <c r="F138" s="2">
        <f t="shared" si="5"/>
        <v>2752.8</v>
      </c>
    </row>
    <row r="139" spans="1:6" x14ac:dyDescent="0.25">
      <c r="A139" s="1">
        <v>135</v>
      </c>
      <c r="B139" s="5" t="s">
        <v>124</v>
      </c>
      <c r="C139" s="6">
        <v>1.8</v>
      </c>
      <c r="D139" s="1"/>
      <c r="E139" s="4">
        <v>170</v>
      </c>
      <c r="F139" s="2">
        <f t="shared" si="5"/>
        <v>306</v>
      </c>
    </row>
    <row r="140" spans="1:6" x14ac:dyDescent="0.25">
      <c r="A140" s="1">
        <v>136</v>
      </c>
      <c r="B140" s="5" t="s">
        <v>86</v>
      </c>
      <c r="C140" s="6">
        <f>4.8+4.36</f>
        <v>9.16</v>
      </c>
      <c r="D140" s="1"/>
      <c r="E140" s="2">
        <v>98</v>
      </c>
      <c r="F140" s="2">
        <f t="shared" si="5"/>
        <v>897.68000000000006</v>
      </c>
    </row>
    <row r="141" spans="1:6" x14ac:dyDescent="0.25">
      <c r="A141" s="1">
        <v>137</v>
      </c>
      <c r="B141" s="5" t="s">
        <v>78</v>
      </c>
      <c r="C141" s="6">
        <f>(921.7+248.8)</f>
        <v>1170.5</v>
      </c>
      <c r="D141" s="1"/>
      <c r="E141" s="2">
        <v>36</v>
      </c>
      <c r="F141" s="2">
        <f t="shared" si="5"/>
        <v>42138</v>
      </c>
    </row>
    <row r="142" spans="1:6" x14ac:dyDescent="0.25">
      <c r="A142" s="1">
        <v>138</v>
      </c>
      <c r="B142" s="5" t="s">
        <v>92</v>
      </c>
      <c r="C142" s="6">
        <v>24.4</v>
      </c>
      <c r="D142" s="1"/>
      <c r="E142" s="2">
        <v>125</v>
      </c>
      <c r="F142" s="2">
        <f t="shared" si="5"/>
        <v>3050</v>
      </c>
    </row>
    <row r="143" spans="1:6" x14ac:dyDescent="0.25">
      <c r="A143" s="1">
        <v>139</v>
      </c>
      <c r="B143" s="5" t="s">
        <v>108</v>
      </c>
      <c r="C143" s="6">
        <f>(20.2+10)</f>
        <v>30.2</v>
      </c>
      <c r="D143" s="1"/>
      <c r="E143" s="2">
        <v>70</v>
      </c>
      <c r="F143" s="2">
        <f t="shared" si="5"/>
        <v>2114</v>
      </c>
    </row>
    <row r="144" spans="1:6" x14ac:dyDescent="0.25">
      <c r="A144" s="1">
        <v>140</v>
      </c>
      <c r="B144" s="5" t="s">
        <v>181</v>
      </c>
      <c r="C144" s="6">
        <v>45</v>
      </c>
      <c r="D144" s="1"/>
      <c r="E144" s="2">
        <v>148</v>
      </c>
      <c r="F144" s="2">
        <f t="shared" si="5"/>
        <v>6660</v>
      </c>
    </row>
    <row r="145" spans="1:6" x14ac:dyDescent="0.25">
      <c r="A145" s="1">
        <v>141</v>
      </c>
      <c r="B145" s="5" t="s">
        <v>20</v>
      </c>
      <c r="C145" s="6">
        <v>93</v>
      </c>
      <c r="D145" s="1"/>
      <c r="E145" s="2">
        <v>58</v>
      </c>
      <c r="F145" s="2">
        <f t="shared" si="5"/>
        <v>5394</v>
      </c>
    </row>
    <row r="146" spans="1:6" x14ac:dyDescent="0.25">
      <c r="A146" s="1">
        <v>142</v>
      </c>
      <c r="B146" s="10" t="s">
        <v>5</v>
      </c>
      <c r="C146" s="6">
        <v>15</v>
      </c>
      <c r="D146" s="1"/>
      <c r="E146" s="2">
        <v>90</v>
      </c>
      <c r="F146" s="2">
        <f t="shared" si="5"/>
        <v>1350</v>
      </c>
    </row>
    <row r="147" spans="1:6" x14ac:dyDescent="0.25">
      <c r="A147" s="1">
        <v>143</v>
      </c>
      <c r="B147" s="5" t="s">
        <v>136</v>
      </c>
      <c r="C147" s="6"/>
      <c r="D147" s="1">
        <v>2</v>
      </c>
      <c r="E147" s="2">
        <v>60</v>
      </c>
      <c r="F147" s="2">
        <f>D147*E147</f>
        <v>120</v>
      </c>
    </row>
    <row r="148" spans="1:6" x14ac:dyDescent="0.25">
      <c r="A148" s="1">
        <v>144</v>
      </c>
      <c r="B148" s="5" t="s">
        <v>8</v>
      </c>
      <c r="C148" s="6">
        <v>5.27</v>
      </c>
      <c r="D148" s="1"/>
      <c r="E148" s="2">
        <v>88</v>
      </c>
      <c r="F148" s="2">
        <f>C148*E148</f>
        <v>463.76</v>
      </c>
    </row>
    <row r="149" spans="1:6" x14ac:dyDescent="0.25">
      <c r="A149" s="1">
        <v>145</v>
      </c>
      <c r="B149" s="5" t="s">
        <v>138</v>
      </c>
      <c r="C149" s="6">
        <v>0.57999999999999996</v>
      </c>
      <c r="D149" s="1"/>
      <c r="E149" s="2">
        <v>105</v>
      </c>
      <c r="F149" s="2">
        <f>C149*E149</f>
        <v>60.9</v>
      </c>
    </row>
    <row r="150" spans="1:6" x14ac:dyDescent="0.25">
      <c r="A150" s="1">
        <v>146</v>
      </c>
      <c r="B150" s="5" t="s">
        <v>143</v>
      </c>
      <c r="C150" s="6">
        <v>1.2</v>
      </c>
      <c r="D150" s="1"/>
      <c r="E150" s="2">
        <v>200</v>
      </c>
      <c r="F150" s="2">
        <f>C150*E150</f>
        <v>240</v>
      </c>
    </row>
    <row r="151" spans="1:6" x14ac:dyDescent="0.25">
      <c r="A151" s="1">
        <v>147</v>
      </c>
      <c r="B151" s="5" t="s">
        <v>182</v>
      </c>
      <c r="C151" s="6"/>
      <c r="D151" s="1">
        <v>2</v>
      </c>
      <c r="E151" s="2">
        <v>51</v>
      </c>
      <c r="F151" s="2">
        <f t="shared" ref="F151:F159" si="6">D151*E151</f>
        <v>102</v>
      </c>
    </row>
    <row r="152" spans="1:6" x14ac:dyDescent="0.25">
      <c r="A152" s="1">
        <v>148</v>
      </c>
      <c r="B152" s="5" t="s">
        <v>183</v>
      </c>
      <c r="C152" s="6"/>
      <c r="D152" s="1">
        <v>1</v>
      </c>
      <c r="E152" s="2">
        <v>77</v>
      </c>
      <c r="F152" s="2">
        <f t="shared" si="6"/>
        <v>77</v>
      </c>
    </row>
    <row r="153" spans="1:6" x14ac:dyDescent="0.25">
      <c r="A153" s="1">
        <v>149</v>
      </c>
      <c r="B153" s="5" t="s">
        <v>184</v>
      </c>
      <c r="C153" s="6"/>
      <c r="D153" s="1">
        <v>2</v>
      </c>
      <c r="E153" s="2">
        <v>77</v>
      </c>
      <c r="F153" s="2">
        <f t="shared" si="6"/>
        <v>154</v>
      </c>
    </row>
    <row r="154" spans="1:6" x14ac:dyDescent="0.25">
      <c r="A154" s="1">
        <v>150</v>
      </c>
      <c r="B154" s="5" t="s">
        <v>37</v>
      </c>
      <c r="C154" s="6"/>
      <c r="D154" s="1">
        <v>6</v>
      </c>
      <c r="E154" s="2">
        <v>80</v>
      </c>
      <c r="F154" s="2">
        <f t="shared" si="6"/>
        <v>480</v>
      </c>
    </row>
    <row r="155" spans="1:6" x14ac:dyDescent="0.25">
      <c r="A155" s="1">
        <v>151</v>
      </c>
      <c r="B155" s="5" t="s">
        <v>160</v>
      </c>
      <c r="C155" s="6"/>
      <c r="D155" s="1">
        <v>20</v>
      </c>
      <c r="E155" s="2">
        <v>12</v>
      </c>
      <c r="F155" s="2">
        <f t="shared" si="6"/>
        <v>240</v>
      </c>
    </row>
    <row r="156" spans="1:6" x14ac:dyDescent="0.25">
      <c r="A156" s="1">
        <v>152</v>
      </c>
      <c r="B156" s="5" t="s">
        <v>134</v>
      </c>
      <c r="C156" s="6"/>
      <c r="D156" s="1">
        <v>16</v>
      </c>
      <c r="E156" s="2">
        <v>51</v>
      </c>
      <c r="F156" s="2">
        <f t="shared" si="6"/>
        <v>816</v>
      </c>
    </row>
    <row r="157" spans="1:6" x14ac:dyDescent="0.25">
      <c r="A157" s="1">
        <v>153</v>
      </c>
      <c r="B157" s="5" t="s">
        <v>185</v>
      </c>
      <c r="C157" s="6"/>
      <c r="D157" s="1">
        <v>16</v>
      </c>
      <c r="E157" s="2">
        <v>51</v>
      </c>
      <c r="F157" s="2">
        <f t="shared" si="6"/>
        <v>816</v>
      </c>
    </row>
    <row r="158" spans="1:6" x14ac:dyDescent="0.25">
      <c r="A158" s="1">
        <v>154</v>
      </c>
      <c r="B158" s="5" t="s">
        <v>148</v>
      </c>
      <c r="C158" s="6"/>
      <c r="D158" s="1">
        <v>7</v>
      </c>
      <c r="E158" s="2">
        <v>59</v>
      </c>
      <c r="F158" s="2">
        <f t="shared" si="6"/>
        <v>413</v>
      </c>
    </row>
    <row r="159" spans="1:6" x14ac:dyDescent="0.25">
      <c r="A159" s="1">
        <v>155</v>
      </c>
      <c r="B159" s="5" t="s">
        <v>139</v>
      </c>
      <c r="C159" s="6"/>
      <c r="D159" s="1">
        <v>4</v>
      </c>
      <c r="E159" s="2">
        <v>49</v>
      </c>
      <c r="F159" s="2">
        <f t="shared" si="6"/>
        <v>196</v>
      </c>
    </row>
    <row r="160" spans="1:6" x14ac:dyDescent="0.25">
      <c r="A160" s="1">
        <v>156</v>
      </c>
      <c r="B160" s="5" t="s">
        <v>186</v>
      </c>
      <c r="C160" s="6">
        <f>0.8+3.6</f>
        <v>4.4000000000000004</v>
      </c>
      <c r="D160" s="1"/>
      <c r="E160" s="2">
        <v>120</v>
      </c>
      <c r="F160" s="2">
        <f>C160*E160</f>
        <v>528</v>
      </c>
    </row>
    <row r="161" spans="1:6" x14ac:dyDescent="0.25">
      <c r="A161" s="1">
        <v>157</v>
      </c>
      <c r="B161" s="5" t="s">
        <v>187</v>
      </c>
      <c r="C161" s="6"/>
      <c r="D161" s="1">
        <v>2</v>
      </c>
      <c r="E161" s="2">
        <v>75</v>
      </c>
      <c r="F161" s="2">
        <f t="shared" ref="F161:F167" si="7">D161*E161</f>
        <v>150</v>
      </c>
    </row>
    <row r="162" spans="1:6" x14ac:dyDescent="0.25">
      <c r="A162" s="1">
        <v>158</v>
      </c>
      <c r="B162" s="5" t="s">
        <v>188</v>
      </c>
      <c r="C162" s="6"/>
      <c r="D162" s="1">
        <v>2</v>
      </c>
      <c r="E162" s="2">
        <v>41</v>
      </c>
      <c r="F162" s="2">
        <f t="shared" si="7"/>
        <v>82</v>
      </c>
    </row>
    <row r="163" spans="1:6" x14ac:dyDescent="0.25">
      <c r="A163" s="1">
        <v>159</v>
      </c>
      <c r="B163" s="5" t="s">
        <v>189</v>
      </c>
      <c r="C163" s="6"/>
      <c r="D163" s="1">
        <v>3</v>
      </c>
      <c r="E163" s="2">
        <v>700</v>
      </c>
      <c r="F163" s="2">
        <f t="shared" si="7"/>
        <v>2100</v>
      </c>
    </row>
    <row r="164" spans="1:6" x14ac:dyDescent="0.25">
      <c r="A164" s="1">
        <v>160</v>
      </c>
      <c r="B164" s="5" t="s">
        <v>190</v>
      </c>
      <c r="C164" s="6"/>
      <c r="D164" s="1">
        <v>45</v>
      </c>
      <c r="E164" s="2">
        <v>30</v>
      </c>
      <c r="F164" s="2">
        <f t="shared" si="7"/>
        <v>1350</v>
      </c>
    </row>
    <row r="165" spans="1:6" x14ac:dyDescent="0.25">
      <c r="A165" s="1">
        <v>161</v>
      </c>
      <c r="B165" s="5" t="s">
        <v>144</v>
      </c>
      <c r="C165" s="6"/>
      <c r="D165" s="1">
        <v>2</v>
      </c>
      <c r="E165" s="2">
        <v>700</v>
      </c>
      <c r="F165" s="2">
        <f t="shared" si="7"/>
        <v>1400</v>
      </c>
    </row>
    <row r="166" spans="1:6" x14ac:dyDescent="0.25">
      <c r="A166" s="1">
        <v>162</v>
      </c>
      <c r="B166" s="5" t="s">
        <v>140</v>
      </c>
      <c r="C166" s="6"/>
      <c r="D166" s="1">
        <v>11</v>
      </c>
      <c r="E166" s="2">
        <v>50</v>
      </c>
      <c r="F166" s="2">
        <f t="shared" si="7"/>
        <v>550</v>
      </c>
    </row>
    <row r="167" spans="1:6" x14ac:dyDescent="0.25">
      <c r="A167" s="1">
        <v>163</v>
      </c>
      <c r="B167" s="5" t="s">
        <v>146</v>
      </c>
      <c r="C167" s="6"/>
      <c r="D167" s="1">
        <v>10</v>
      </c>
      <c r="E167" s="2">
        <v>650</v>
      </c>
      <c r="F167" s="2">
        <f t="shared" si="7"/>
        <v>6500</v>
      </c>
    </row>
    <row r="168" spans="1:6" x14ac:dyDescent="0.25">
      <c r="A168" s="1">
        <v>164</v>
      </c>
      <c r="B168" s="5" t="s">
        <v>110</v>
      </c>
      <c r="C168" s="6">
        <v>10.6</v>
      </c>
      <c r="D168" s="1"/>
      <c r="E168" s="2">
        <v>65</v>
      </c>
      <c r="F168" s="2">
        <f>C168*E168</f>
        <v>689</v>
      </c>
    </row>
    <row r="169" spans="1:6" x14ac:dyDescent="0.25">
      <c r="A169" s="1">
        <v>165</v>
      </c>
      <c r="B169" s="5" t="s">
        <v>180</v>
      </c>
      <c r="C169" s="6"/>
      <c r="D169" s="1">
        <v>21</v>
      </c>
      <c r="E169" s="2">
        <v>34</v>
      </c>
      <c r="F169" s="2">
        <f>D169*E169</f>
        <v>714</v>
      </c>
    </row>
    <row r="170" spans="1:6" x14ac:dyDescent="0.25">
      <c r="A170" s="1">
        <v>166</v>
      </c>
      <c r="B170" s="5" t="s">
        <v>191</v>
      </c>
      <c r="C170" s="6">
        <f>4+2.2</f>
        <v>6.2</v>
      </c>
      <c r="D170" s="1"/>
      <c r="E170" s="2">
        <v>104</v>
      </c>
      <c r="F170" s="2">
        <f>C170*E170</f>
        <v>644.80000000000007</v>
      </c>
    </row>
    <row r="171" spans="1:6" x14ac:dyDescent="0.25">
      <c r="A171" s="1">
        <v>167</v>
      </c>
      <c r="B171" s="5" t="s">
        <v>145</v>
      </c>
      <c r="C171" s="6"/>
      <c r="D171" s="1">
        <v>4</v>
      </c>
      <c r="E171" s="2">
        <v>700</v>
      </c>
      <c r="F171" s="2">
        <f>D171*E171</f>
        <v>2800</v>
      </c>
    </row>
    <row r="172" spans="1:6" x14ac:dyDescent="0.25">
      <c r="A172" s="1">
        <v>168</v>
      </c>
      <c r="B172" s="5" t="s">
        <v>9</v>
      </c>
      <c r="C172" s="6"/>
      <c r="D172" s="1">
        <v>19</v>
      </c>
      <c r="E172" s="2">
        <v>24</v>
      </c>
      <c r="F172" s="2">
        <f>D172*E172</f>
        <v>456</v>
      </c>
    </row>
    <row r="173" spans="1:6" x14ac:dyDescent="0.25">
      <c r="A173" s="1">
        <v>169</v>
      </c>
      <c r="B173" s="5" t="s">
        <v>75</v>
      </c>
      <c r="C173" s="6">
        <f>9.6+2.1+0.7</f>
        <v>12.399999999999999</v>
      </c>
      <c r="D173" s="1"/>
      <c r="E173" s="2">
        <v>60</v>
      </c>
      <c r="F173" s="2">
        <f t="shared" ref="F173:F179" si="8">C173*E173</f>
        <v>743.99999999999989</v>
      </c>
    </row>
    <row r="174" spans="1:6" x14ac:dyDescent="0.25">
      <c r="A174" s="1">
        <v>170</v>
      </c>
      <c r="B174" s="5" t="s">
        <v>132</v>
      </c>
      <c r="C174" s="6">
        <v>4</v>
      </c>
      <c r="D174" s="1"/>
      <c r="E174" s="2">
        <v>60</v>
      </c>
      <c r="F174" s="2">
        <f t="shared" si="8"/>
        <v>240</v>
      </c>
    </row>
    <row r="175" spans="1:6" x14ac:dyDescent="0.25">
      <c r="A175" s="1">
        <v>171</v>
      </c>
      <c r="B175" s="5" t="s">
        <v>133</v>
      </c>
      <c r="C175" s="6">
        <v>0.68</v>
      </c>
      <c r="D175" s="1"/>
      <c r="E175" s="2">
        <v>90</v>
      </c>
      <c r="F175" s="2">
        <f t="shared" si="8"/>
        <v>61.2</v>
      </c>
    </row>
    <row r="176" spans="1:6" x14ac:dyDescent="0.25">
      <c r="A176" s="1">
        <v>172</v>
      </c>
      <c r="B176" s="5" t="s">
        <v>72</v>
      </c>
      <c r="C176" s="6">
        <v>130.4</v>
      </c>
      <c r="D176" s="1"/>
      <c r="E176" s="2">
        <v>96</v>
      </c>
      <c r="F176" s="2">
        <f t="shared" si="8"/>
        <v>12518.400000000001</v>
      </c>
    </row>
    <row r="177" spans="1:6" x14ac:dyDescent="0.25">
      <c r="A177" s="1">
        <v>173</v>
      </c>
      <c r="B177" s="5" t="s">
        <v>106</v>
      </c>
      <c r="C177" s="6">
        <v>17.600000000000001</v>
      </c>
      <c r="D177" s="1"/>
      <c r="E177" s="2">
        <v>10</v>
      </c>
      <c r="F177" s="2">
        <f t="shared" si="8"/>
        <v>176</v>
      </c>
    </row>
    <row r="178" spans="1:6" x14ac:dyDescent="0.25">
      <c r="A178" s="1">
        <v>174</v>
      </c>
      <c r="B178" s="5" t="s">
        <v>93</v>
      </c>
      <c r="C178" s="6">
        <f>(435+15.2)</f>
        <v>450.2</v>
      </c>
      <c r="D178" s="1"/>
      <c r="E178" s="2">
        <v>160</v>
      </c>
      <c r="F178" s="2">
        <f t="shared" si="8"/>
        <v>72032</v>
      </c>
    </row>
    <row r="179" spans="1:6" x14ac:dyDescent="0.25">
      <c r="A179" s="1">
        <v>175</v>
      </c>
      <c r="B179" s="5" t="s">
        <v>114</v>
      </c>
      <c r="C179" s="6">
        <v>4.5999999999999996</v>
      </c>
      <c r="D179" s="1"/>
      <c r="E179" s="2">
        <v>160</v>
      </c>
      <c r="F179" s="2">
        <f t="shared" si="8"/>
        <v>736</v>
      </c>
    </row>
    <row r="180" spans="1:6" x14ac:dyDescent="0.25">
      <c r="A180" s="1">
        <v>176</v>
      </c>
      <c r="B180" s="5" t="s">
        <v>115</v>
      </c>
      <c r="C180" s="6"/>
      <c r="D180" s="1">
        <v>8</v>
      </c>
      <c r="E180" s="2">
        <v>130</v>
      </c>
      <c r="F180" s="2">
        <f>D180*E180</f>
        <v>1040</v>
      </c>
    </row>
    <row r="181" spans="1:6" x14ac:dyDescent="0.25">
      <c r="A181" s="1">
        <v>177</v>
      </c>
      <c r="B181" s="5" t="s">
        <v>192</v>
      </c>
      <c r="C181" s="6">
        <v>21</v>
      </c>
      <c r="D181" s="1"/>
      <c r="E181" s="2">
        <v>90</v>
      </c>
      <c r="F181" s="2">
        <f>C181*E181</f>
        <v>1890</v>
      </c>
    </row>
    <row r="182" spans="1:6" x14ac:dyDescent="0.25">
      <c r="A182" s="1">
        <v>178</v>
      </c>
      <c r="B182" s="5" t="s">
        <v>194</v>
      </c>
      <c r="C182" s="6">
        <f>2.19+50.2</f>
        <v>52.39</v>
      </c>
      <c r="D182" s="1"/>
      <c r="E182" s="2">
        <v>42</v>
      </c>
      <c r="F182" s="2">
        <f>C182*E182</f>
        <v>2200.38</v>
      </c>
    </row>
    <row r="183" spans="1:6" x14ac:dyDescent="0.25">
      <c r="A183" s="1">
        <v>179</v>
      </c>
      <c r="B183" s="5" t="s">
        <v>195</v>
      </c>
      <c r="C183" s="6">
        <f>(18.4+27+4.78)</f>
        <v>50.18</v>
      </c>
      <c r="D183" s="1"/>
      <c r="E183" s="2">
        <v>64</v>
      </c>
      <c r="F183" s="2">
        <f>C183*E183</f>
        <v>3211.52</v>
      </c>
    </row>
    <row r="184" spans="1:6" x14ac:dyDescent="0.25">
      <c r="A184" s="1">
        <v>180</v>
      </c>
      <c r="B184" s="5" t="s">
        <v>193</v>
      </c>
      <c r="C184" s="6">
        <v>11</v>
      </c>
      <c r="D184" s="1"/>
      <c r="E184" s="2">
        <v>64</v>
      </c>
      <c r="F184" s="2">
        <f>C184*E184</f>
        <v>704</v>
      </c>
    </row>
    <row r="185" spans="1:6" x14ac:dyDescent="0.25">
      <c r="A185" s="1">
        <v>181</v>
      </c>
      <c r="B185" s="5" t="s">
        <v>196</v>
      </c>
      <c r="C185" s="6"/>
      <c r="D185" s="1">
        <v>208</v>
      </c>
      <c r="E185" s="4">
        <v>12</v>
      </c>
      <c r="F185" s="2">
        <f>D185*E185</f>
        <v>2496</v>
      </c>
    </row>
    <row r="186" spans="1:6" x14ac:dyDescent="0.25">
      <c r="A186" s="1">
        <v>182</v>
      </c>
      <c r="B186" s="5" t="s">
        <v>198</v>
      </c>
      <c r="C186" s="6"/>
      <c r="D186" s="1">
        <v>222</v>
      </c>
      <c r="E186" s="2">
        <v>15</v>
      </c>
      <c r="F186" s="2">
        <f>D186*E186</f>
        <v>3330</v>
      </c>
    </row>
    <row r="187" spans="1:6" x14ac:dyDescent="0.25">
      <c r="A187" s="1">
        <v>183</v>
      </c>
      <c r="B187" s="5" t="s">
        <v>197</v>
      </c>
      <c r="C187" s="6"/>
      <c r="D187" s="1">
        <v>112</v>
      </c>
      <c r="E187" s="4">
        <v>22</v>
      </c>
      <c r="F187" s="2">
        <f>D187*E187</f>
        <v>2464</v>
      </c>
    </row>
    <row r="188" spans="1:6" x14ac:dyDescent="0.25">
      <c r="A188" s="1">
        <v>184</v>
      </c>
      <c r="B188" s="5" t="s">
        <v>52</v>
      </c>
      <c r="C188" s="6">
        <v>60</v>
      </c>
      <c r="D188" s="1"/>
      <c r="E188" s="2">
        <v>100</v>
      </c>
      <c r="F188" s="2">
        <f>C188*E188</f>
        <v>6000</v>
      </c>
    </row>
    <row r="189" spans="1:6" x14ac:dyDescent="0.25">
      <c r="A189" s="1">
        <v>185</v>
      </c>
      <c r="B189" s="5" t="s">
        <v>59</v>
      </c>
      <c r="C189" s="6">
        <v>14.4</v>
      </c>
      <c r="D189" s="1"/>
      <c r="E189" s="4">
        <v>120</v>
      </c>
      <c r="F189" s="2">
        <f>C189*E189</f>
        <v>1728</v>
      </c>
    </row>
    <row r="190" spans="1:6" x14ac:dyDescent="0.25">
      <c r="A190" s="1">
        <v>186</v>
      </c>
      <c r="B190" s="5" t="s">
        <v>199</v>
      </c>
      <c r="C190" s="6"/>
      <c r="D190" s="1">
        <v>8</v>
      </c>
      <c r="E190" s="4">
        <v>110</v>
      </c>
      <c r="F190" s="2">
        <f>D190*E190</f>
        <v>880</v>
      </c>
    </row>
    <row r="191" spans="1:6" x14ac:dyDescent="0.25">
      <c r="A191" s="1">
        <v>187</v>
      </c>
      <c r="B191" s="5" t="s">
        <v>81</v>
      </c>
      <c r="C191" s="6">
        <v>26.6</v>
      </c>
      <c r="D191" s="1"/>
      <c r="E191" s="2">
        <v>114</v>
      </c>
      <c r="F191" s="2">
        <f>C191*E191</f>
        <v>3032.4</v>
      </c>
    </row>
    <row r="192" spans="1:6" x14ac:dyDescent="0.25">
      <c r="A192" s="1">
        <v>188</v>
      </c>
      <c r="B192" s="5" t="s">
        <v>200</v>
      </c>
      <c r="C192" s="6">
        <v>192.4</v>
      </c>
      <c r="D192" s="1"/>
      <c r="E192" s="2">
        <v>30</v>
      </c>
      <c r="F192" s="2">
        <f>C192*E192</f>
        <v>5772</v>
      </c>
    </row>
    <row r="193" spans="1:6" x14ac:dyDescent="0.25">
      <c r="A193" s="1">
        <v>189</v>
      </c>
      <c r="B193" s="5" t="s">
        <v>203</v>
      </c>
      <c r="C193" s="6"/>
      <c r="D193" s="1">
        <v>23</v>
      </c>
      <c r="E193" s="2">
        <v>290</v>
      </c>
      <c r="F193" s="2">
        <f>D193*E193</f>
        <v>6670</v>
      </c>
    </row>
    <row r="194" spans="1:6" x14ac:dyDescent="0.25">
      <c r="A194" s="1">
        <v>190</v>
      </c>
      <c r="B194" s="5" t="s">
        <v>201</v>
      </c>
      <c r="C194" s="6">
        <v>1.2</v>
      </c>
      <c r="D194" s="1"/>
      <c r="E194" s="4">
        <v>66</v>
      </c>
      <c r="F194" s="2">
        <f>C194*E194</f>
        <v>79.2</v>
      </c>
    </row>
    <row r="195" spans="1:6" x14ac:dyDescent="0.25">
      <c r="A195" s="1">
        <v>191</v>
      </c>
      <c r="B195" s="5" t="s">
        <v>4</v>
      </c>
      <c r="C195" s="6">
        <f>43+2.62+5</f>
        <v>50.62</v>
      </c>
      <c r="D195" s="1"/>
      <c r="E195" s="2">
        <v>94</v>
      </c>
      <c r="F195" s="2">
        <f>C195*E195</f>
        <v>4758.28</v>
      </c>
    </row>
    <row r="196" spans="1:6" x14ac:dyDescent="0.25">
      <c r="A196" s="1">
        <v>192</v>
      </c>
      <c r="B196" s="5" t="s">
        <v>32</v>
      </c>
      <c r="C196" s="6">
        <f>(65.6+17.6+2.56)</f>
        <v>85.759999999999991</v>
      </c>
      <c r="D196" s="1"/>
      <c r="E196" s="2">
        <v>170</v>
      </c>
      <c r="F196" s="2">
        <f>C196*E196</f>
        <v>14579.199999999999</v>
      </c>
    </row>
    <row r="197" spans="1:6" x14ac:dyDescent="0.25">
      <c r="A197" s="1">
        <v>193</v>
      </c>
      <c r="B197" s="5" t="s">
        <v>33</v>
      </c>
      <c r="C197" s="6">
        <f>0.5+2.78</f>
        <v>3.28</v>
      </c>
      <c r="D197" s="1"/>
      <c r="E197" s="2">
        <v>110</v>
      </c>
      <c r="F197" s="2">
        <f>C197*E197</f>
        <v>360.79999999999995</v>
      </c>
    </row>
    <row r="198" spans="1:6" x14ac:dyDescent="0.25">
      <c r="A198" s="1">
        <v>194</v>
      </c>
      <c r="B198" s="5" t="s">
        <v>63</v>
      </c>
      <c r="C198" s="6">
        <v>3.4</v>
      </c>
      <c r="D198" s="1"/>
      <c r="E198" s="4">
        <v>170</v>
      </c>
      <c r="F198" s="2">
        <f>C198*E198</f>
        <v>578</v>
      </c>
    </row>
    <row r="199" spans="1:6" x14ac:dyDescent="0.25">
      <c r="A199" s="1">
        <v>195</v>
      </c>
      <c r="B199" s="5" t="s">
        <v>95</v>
      </c>
      <c r="C199" s="6"/>
      <c r="D199" s="1">
        <v>171</v>
      </c>
      <c r="E199" s="2">
        <v>24</v>
      </c>
      <c r="F199" s="2">
        <f>D199*E199</f>
        <v>4104</v>
      </c>
    </row>
    <row r="200" spans="1:6" x14ac:dyDescent="0.25">
      <c r="A200" s="1">
        <v>196</v>
      </c>
      <c r="B200" s="5" t="s">
        <v>126</v>
      </c>
      <c r="C200" s="6"/>
      <c r="D200" s="1">
        <v>18</v>
      </c>
      <c r="E200" s="2">
        <v>20</v>
      </c>
      <c r="F200" s="2">
        <f>D200*E200</f>
        <v>360</v>
      </c>
    </row>
    <row r="201" spans="1:6" x14ac:dyDescent="0.25">
      <c r="A201" s="1">
        <v>197</v>
      </c>
      <c r="B201" s="5" t="s">
        <v>118</v>
      </c>
      <c r="C201" s="6"/>
      <c r="D201" s="1">
        <v>76</v>
      </c>
      <c r="E201" s="2">
        <v>24</v>
      </c>
      <c r="F201" s="2">
        <f>D201*E201</f>
        <v>1824</v>
      </c>
    </row>
    <row r="202" spans="1:6" x14ac:dyDescent="0.25">
      <c r="A202" s="1">
        <v>198</v>
      </c>
      <c r="B202" s="5" t="s">
        <v>56</v>
      </c>
      <c r="C202" s="6"/>
      <c r="D202" s="1">
        <v>124</v>
      </c>
      <c r="E202" s="2">
        <v>75</v>
      </c>
      <c r="F202" s="2">
        <f>D202*E202</f>
        <v>9300</v>
      </c>
    </row>
    <row r="203" spans="1:6" x14ac:dyDescent="0.25">
      <c r="A203" s="1">
        <v>199</v>
      </c>
      <c r="B203" s="5" t="s">
        <v>202</v>
      </c>
      <c r="C203" s="6">
        <f>(22.6+79)</f>
        <v>101.6</v>
      </c>
      <c r="D203" s="1"/>
      <c r="E203" s="2">
        <v>60</v>
      </c>
      <c r="F203" s="2">
        <f>C203*E203</f>
        <v>6096</v>
      </c>
    </row>
    <row r="204" spans="1:6" x14ac:dyDescent="0.25">
      <c r="A204" s="1">
        <v>200</v>
      </c>
      <c r="B204" s="5" t="s">
        <v>98</v>
      </c>
      <c r="C204" s="6">
        <f>72.6+26.4</f>
        <v>99</v>
      </c>
      <c r="D204" s="1"/>
      <c r="E204" s="2">
        <v>74</v>
      </c>
      <c r="F204" s="2">
        <f>C204*E204</f>
        <v>7326</v>
      </c>
    </row>
    <row r="205" spans="1:6" x14ac:dyDescent="0.25">
      <c r="A205" s="1">
        <v>201</v>
      </c>
      <c r="B205" s="5" t="s">
        <v>22</v>
      </c>
      <c r="C205" s="6">
        <f>(682.2+438)</f>
        <v>1120.2</v>
      </c>
      <c r="D205" s="1"/>
      <c r="E205" s="2">
        <v>66</v>
      </c>
      <c r="F205" s="2">
        <f>C205*E205</f>
        <v>73933.2</v>
      </c>
    </row>
    <row r="206" spans="1:6" x14ac:dyDescent="0.25">
      <c r="A206" s="1">
        <v>202</v>
      </c>
      <c r="B206" s="5" t="s">
        <v>209</v>
      </c>
      <c r="C206" s="6"/>
      <c r="D206" s="1">
        <v>5</v>
      </c>
      <c r="E206" s="4">
        <v>46</v>
      </c>
      <c r="F206" s="2">
        <v>230</v>
      </c>
    </row>
    <row r="208" spans="1:6" x14ac:dyDescent="0.25">
      <c r="B208" s="9" t="s">
        <v>153</v>
      </c>
      <c r="C208" s="6">
        <f>SUM(C5:C206)</f>
        <v>22710.931000000008</v>
      </c>
      <c r="D208" s="6">
        <f>SUM(D5:D206)</f>
        <v>1672</v>
      </c>
      <c r="E208" s="2"/>
      <c r="F208" s="2">
        <f>SUM(F5:F206)</f>
        <v>1618054.42</v>
      </c>
    </row>
    <row r="209" spans="3:6" x14ac:dyDescent="0.25">
      <c r="C209" s="11" t="s">
        <v>27</v>
      </c>
      <c r="D209" s="12" t="s">
        <v>204</v>
      </c>
    </row>
    <row r="211" spans="3:6" x14ac:dyDescent="0.25">
      <c r="C211"/>
      <c r="E211"/>
      <c r="F211"/>
    </row>
    <row r="212" spans="3:6" x14ac:dyDescent="0.25">
      <c r="C212"/>
      <c r="E212"/>
      <c r="F212"/>
    </row>
    <row r="213" spans="3:6" x14ac:dyDescent="0.25">
      <c r="C213"/>
      <c r="E213"/>
      <c r="F213"/>
    </row>
    <row r="214" spans="3:6" x14ac:dyDescent="0.25">
      <c r="C214"/>
      <c r="E214"/>
      <c r="F214"/>
    </row>
    <row r="215" spans="3:6" x14ac:dyDescent="0.25">
      <c r="C215"/>
      <c r="E215"/>
      <c r="F215"/>
    </row>
    <row r="216" spans="3:6" x14ac:dyDescent="0.25">
      <c r="C216"/>
      <c r="E216"/>
      <c r="F216"/>
    </row>
    <row r="217" spans="3:6" x14ac:dyDescent="0.25">
      <c r="C217"/>
      <c r="E217"/>
      <c r="F217"/>
    </row>
    <row r="218" spans="3:6" x14ac:dyDescent="0.25">
      <c r="C218"/>
      <c r="E218"/>
      <c r="F218"/>
    </row>
    <row r="219" spans="3:6" x14ac:dyDescent="0.25">
      <c r="C219"/>
      <c r="E219"/>
      <c r="F219"/>
    </row>
    <row r="220" spans="3:6" x14ac:dyDescent="0.25">
      <c r="C220"/>
      <c r="E220"/>
      <c r="F220"/>
    </row>
    <row r="221" spans="3:6" x14ac:dyDescent="0.25">
      <c r="C221"/>
      <c r="E221"/>
      <c r="F221"/>
    </row>
    <row r="222" spans="3:6" x14ac:dyDescent="0.25">
      <c r="C222"/>
      <c r="E222"/>
      <c r="F222"/>
    </row>
    <row r="223" spans="3:6" x14ac:dyDescent="0.25">
      <c r="C223"/>
      <c r="E223"/>
      <c r="F223"/>
    </row>
    <row r="224" spans="3:6" x14ac:dyDescent="0.25">
      <c r="C224"/>
      <c r="E224"/>
      <c r="F224"/>
    </row>
    <row r="225" spans="3:6" x14ac:dyDescent="0.25">
      <c r="C225"/>
      <c r="E225"/>
      <c r="F225"/>
    </row>
    <row r="226" spans="3:6" x14ac:dyDescent="0.25">
      <c r="C226"/>
      <c r="E226"/>
      <c r="F226"/>
    </row>
    <row r="227" spans="3:6" x14ac:dyDescent="0.25">
      <c r="C227"/>
      <c r="E227"/>
      <c r="F227"/>
    </row>
    <row r="228" spans="3:6" x14ac:dyDescent="0.25">
      <c r="C228"/>
      <c r="E228"/>
      <c r="F228"/>
    </row>
    <row r="229" spans="3:6" x14ac:dyDescent="0.25">
      <c r="C229"/>
      <c r="E229"/>
      <c r="F229"/>
    </row>
    <row r="230" spans="3:6" x14ac:dyDescent="0.25">
      <c r="C230"/>
      <c r="E230"/>
      <c r="F230"/>
    </row>
    <row r="231" spans="3:6" x14ac:dyDescent="0.25">
      <c r="C231"/>
      <c r="E231"/>
      <c r="F231"/>
    </row>
    <row r="232" spans="3:6" x14ac:dyDescent="0.25">
      <c r="C232"/>
      <c r="E232"/>
      <c r="F232"/>
    </row>
    <row r="233" spans="3:6" x14ac:dyDescent="0.25">
      <c r="C233"/>
      <c r="E233"/>
      <c r="F233"/>
    </row>
    <row r="234" spans="3:6" x14ac:dyDescent="0.25">
      <c r="C234"/>
      <c r="E234"/>
      <c r="F234"/>
    </row>
    <row r="235" spans="3:6" x14ac:dyDescent="0.25">
      <c r="C235"/>
      <c r="E235"/>
      <c r="F235"/>
    </row>
    <row r="236" spans="3:6" x14ac:dyDescent="0.25">
      <c r="C236"/>
      <c r="E236"/>
      <c r="F236"/>
    </row>
    <row r="237" spans="3:6" x14ac:dyDescent="0.25">
      <c r="C237"/>
      <c r="E237"/>
      <c r="F237"/>
    </row>
    <row r="238" spans="3:6" x14ac:dyDescent="0.25">
      <c r="C238"/>
      <c r="E238"/>
      <c r="F238"/>
    </row>
    <row r="239" spans="3:6" x14ac:dyDescent="0.25">
      <c r="C239"/>
      <c r="E239"/>
      <c r="F239"/>
    </row>
    <row r="240" spans="3:6" x14ac:dyDescent="0.25">
      <c r="C240"/>
      <c r="E240"/>
      <c r="F240"/>
    </row>
    <row r="241" spans="3:6" x14ac:dyDescent="0.25">
      <c r="C241"/>
      <c r="E241"/>
      <c r="F241"/>
    </row>
    <row r="242" spans="3:6" x14ac:dyDescent="0.25">
      <c r="C242"/>
      <c r="E242"/>
      <c r="F242"/>
    </row>
    <row r="243" spans="3:6" x14ac:dyDescent="0.25">
      <c r="C243"/>
      <c r="E243"/>
      <c r="F243"/>
    </row>
    <row r="244" spans="3:6" x14ac:dyDescent="0.25">
      <c r="C244"/>
      <c r="E244"/>
      <c r="F244"/>
    </row>
    <row r="245" spans="3:6" x14ac:dyDescent="0.25">
      <c r="C245"/>
      <c r="E245"/>
      <c r="F245"/>
    </row>
    <row r="246" spans="3:6" x14ac:dyDescent="0.25">
      <c r="C246"/>
      <c r="E246"/>
      <c r="F246"/>
    </row>
    <row r="247" spans="3:6" x14ac:dyDescent="0.25">
      <c r="C247"/>
      <c r="E247"/>
      <c r="F247"/>
    </row>
    <row r="248" spans="3:6" x14ac:dyDescent="0.25">
      <c r="C248"/>
      <c r="E248"/>
      <c r="F248"/>
    </row>
    <row r="249" spans="3:6" x14ac:dyDescent="0.25">
      <c r="C249"/>
      <c r="E249"/>
      <c r="F249"/>
    </row>
    <row r="250" spans="3:6" x14ac:dyDescent="0.25">
      <c r="C250"/>
      <c r="E250"/>
      <c r="F250"/>
    </row>
    <row r="251" spans="3:6" x14ac:dyDescent="0.25">
      <c r="C251"/>
      <c r="E251"/>
      <c r="F251"/>
    </row>
    <row r="252" spans="3:6" x14ac:dyDescent="0.25">
      <c r="C252"/>
      <c r="E252"/>
      <c r="F252"/>
    </row>
    <row r="253" spans="3:6" x14ac:dyDescent="0.25">
      <c r="C253"/>
      <c r="E253"/>
      <c r="F253"/>
    </row>
    <row r="254" spans="3:6" x14ac:dyDescent="0.25">
      <c r="C254"/>
      <c r="E254"/>
      <c r="F254"/>
    </row>
    <row r="255" spans="3:6" x14ac:dyDescent="0.25">
      <c r="C255"/>
      <c r="E255"/>
      <c r="F255"/>
    </row>
    <row r="256" spans="3:6" x14ac:dyDescent="0.25">
      <c r="C256"/>
      <c r="E256"/>
      <c r="F256"/>
    </row>
    <row r="257" spans="3:6" x14ac:dyDescent="0.25">
      <c r="C257"/>
      <c r="E257"/>
      <c r="F257"/>
    </row>
    <row r="258" spans="3:6" x14ac:dyDescent="0.25">
      <c r="C258"/>
      <c r="E258"/>
      <c r="F258"/>
    </row>
    <row r="259" spans="3:6" x14ac:dyDescent="0.25">
      <c r="C259"/>
      <c r="E259"/>
      <c r="F259"/>
    </row>
    <row r="260" spans="3:6" x14ac:dyDescent="0.25">
      <c r="C260"/>
      <c r="E260"/>
      <c r="F260"/>
    </row>
    <row r="261" spans="3:6" x14ac:dyDescent="0.25">
      <c r="C261"/>
      <c r="E261"/>
      <c r="F261"/>
    </row>
    <row r="262" spans="3:6" x14ac:dyDescent="0.25">
      <c r="C262"/>
      <c r="E262"/>
      <c r="F262"/>
    </row>
    <row r="263" spans="3:6" x14ac:dyDescent="0.25">
      <c r="C263"/>
      <c r="E263"/>
      <c r="F263"/>
    </row>
    <row r="264" spans="3:6" x14ac:dyDescent="0.25">
      <c r="C264"/>
      <c r="E264"/>
      <c r="F264"/>
    </row>
    <row r="265" spans="3:6" x14ac:dyDescent="0.25">
      <c r="C265"/>
      <c r="E265"/>
      <c r="F265"/>
    </row>
    <row r="266" spans="3:6" x14ac:dyDescent="0.25">
      <c r="C266"/>
      <c r="E266"/>
      <c r="F266"/>
    </row>
    <row r="267" spans="3:6" x14ac:dyDescent="0.25">
      <c r="C267"/>
      <c r="E267"/>
      <c r="F267"/>
    </row>
    <row r="268" spans="3:6" x14ac:dyDescent="0.25">
      <c r="C268"/>
      <c r="E268"/>
      <c r="F268"/>
    </row>
    <row r="269" spans="3:6" x14ac:dyDescent="0.25">
      <c r="C269"/>
      <c r="E269"/>
      <c r="F269"/>
    </row>
    <row r="270" spans="3:6" x14ac:dyDescent="0.25">
      <c r="C270"/>
      <c r="E270"/>
      <c r="F270"/>
    </row>
    <row r="271" spans="3:6" x14ac:dyDescent="0.25">
      <c r="C271"/>
      <c r="E271"/>
      <c r="F271"/>
    </row>
    <row r="272" spans="3:6" x14ac:dyDescent="0.25">
      <c r="C272"/>
      <c r="E272"/>
      <c r="F272"/>
    </row>
    <row r="273" spans="3:6" x14ac:dyDescent="0.25">
      <c r="C273"/>
      <c r="E273"/>
      <c r="F273"/>
    </row>
    <row r="274" spans="3:6" x14ac:dyDescent="0.25">
      <c r="C274"/>
      <c r="E274"/>
      <c r="F274"/>
    </row>
    <row r="275" spans="3:6" x14ac:dyDescent="0.25">
      <c r="C275"/>
      <c r="E275"/>
      <c r="F275"/>
    </row>
    <row r="276" spans="3:6" x14ac:dyDescent="0.25">
      <c r="C276"/>
      <c r="E276"/>
      <c r="F276"/>
    </row>
    <row r="277" spans="3:6" x14ac:dyDescent="0.25">
      <c r="C277"/>
      <c r="E277"/>
      <c r="F277"/>
    </row>
    <row r="278" spans="3:6" x14ac:dyDescent="0.25">
      <c r="C278"/>
      <c r="E278"/>
      <c r="F278"/>
    </row>
    <row r="279" spans="3:6" x14ac:dyDescent="0.25">
      <c r="C279"/>
      <c r="E279"/>
      <c r="F279"/>
    </row>
    <row r="280" spans="3:6" x14ac:dyDescent="0.25">
      <c r="C280"/>
      <c r="E280"/>
      <c r="F280"/>
    </row>
    <row r="281" spans="3:6" x14ac:dyDescent="0.25">
      <c r="C281"/>
      <c r="E281"/>
      <c r="F281"/>
    </row>
    <row r="282" spans="3:6" x14ac:dyDescent="0.25">
      <c r="C282"/>
      <c r="E282"/>
      <c r="F282"/>
    </row>
    <row r="283" spans="3:6" x14ac:dyDescent="0.25">
      <c r="C283"/>
      <c r="E283"/>
      <c r="F283"/>
    </row>
    <row r="284" spans="3:6" x14ac:dyDescent="0.25">
      <c r="C284"/>
      <c r="E284"/>
      <c r="F284"/>
    </row>
    <row r="285" spans="3:6" x14ac:dyDescent="0.25">
      <c r="C285"/>
      <c r="E285"/>
      <c r="F285"/>
    </row>
    <row r="286" spans="3:6" x14ac:dyDescent="0.25">
      <c r="C286"/>
      <c r="E286"/>
      <c r="F286"/>
    </row>
    <row r="287" spans="3:6" x14ac:dyDescent="0.25">
      <c r="C287"/>
      <c r="E287"/>
      <c r="F287"/>
    </row>
    <row r="288" spans="3:6" x14ac:dyDescent="0.25">
      <c r="C288"/>
      <c r="E288"/>
      <c r="F288"/>
    </row>
    <row r="289" spans="3:6" x14ac:dyDescent="0.25">
      <c r="C289"/>
      <c r="E289"/>
      <c r="F289"/>
    </row>
    <row r="290" spans="3:6" x14ac:dyDescent="0.25">
      <c r="C290"/>
      <c r="E290"/>
      <c r="F290"/>
    </row>
    <row r="291" spans="3:6" x14ac:dyDescent="0.25">
      <c r="C291"/>
      <c r="E291"/>
      <c r="F291"/>
    </row>
    <row r="292" spans="3:6" x14ac:dyDescent="0.25">
      <c r="C292"/>
      <c r="E292"/>
      <c r="F292"/>
    </row>
    <row r="293" spans="3:6" x14ac:dyDescent="0.25">
      <c r="C293"/>
      <c r="E293"/>
      <c r="F293"/>
    </row>
    <row r="294" spans="3:6" x14ac:dyDescent="0.25">
      <c r="C294"/>
      <c r="E294"/>
      <c r="F294"/>
    </row>
    <row r="295" spans="3:6" x14ac:dyDescent="0.25">
      <c r="C295"/>
      <c r="E295"/>
      <c r="F295"/>
    </row>
    <row r="296" spans="3:6" x14ac:dyDescent="0.25">
      <c r="C296"/>
      <c r="E296"/>
      <c r="F296"/>
    </row>
    <row r="297" spans="3:6" x14ac:dyDescent="0.25">
      <c r="C297"/>
      <c r="E297"/>
      <c r="F297"/>
    </row>
    <row r="298" spans="3:6" x14ac:dyDescent="0.25">
      <c r="C298"/>
      <c r="E298"/>
      <c r="F298"/>
    </row>
    <row r="299" spans="3:6" x14ac:dyDescent="0.25">
      <c r="C299"/>
      <c r="E299"/>
      <c r="F299"/>
    </row>
    <row r="300" spans="3:6" x14ac:dyDescent="0.25">
      <c r="C300"/>
      <c r="E300"/>
      <c r="F300"/>
    </row>
    <row r="301" spans="3:6" x14ac:dyDescent="0.25">
      <c r="C301"/>
      <c r="E301"/>
      <c r="F301"/>
    </row>
    <row r="302" spans="3:6" x14ac:dyDescent="0.25">
      <c r="C302"/>
      <c r="E302"/>
      <c r="F302"/>
    </row>
    <row r="303" spans="3:6" x14ac:dyDescent="0.25">
      <c r="C303"/>
      <c r="E303"/>
      <c r="F303"/>
    </row>
    <row r="304" spans="3:6" x14ac:dyDescent="0.25">
      <c r="C304"/>
      <c r="E304"/>
      <c r="F304"/>
    </row>
    <row r="305" spans="3:6" x14ac:dyDescent="0.25">
      <c r="C305"/>
      <c r="E305"/>
      <c r="F305"/>
    </row>
    <row r="306" spans="3:6" x14ac:dyDescent="0.25">
      <c r="C306"/>
      <c r="E306"/>
      <c r="F306"/>
    </row>
    <row r="307" spans="3:6" x14ac:dyDescent="0.25">
      <c r="C307"/>
      <c r="E307"/>
      <c r="F307"/>
    </row>
    <row r="308" spans="3:6" x14ac:dyDescent="0.25">
      <c r="C308"/>
      <c r="E308"/>
      <c r="F308"/>
    </row>
    <row r="309" spans="3:6" x14ac:dyDescent="0.25">
      <c r="C309"/>
      <c r="E309"/>
      <c r="F309"/>
    </row>
    <row r="310" spans="3:6" x14ac:dyDescent="0.25">
      <c r="C310"/>
      <c r="E310"/>
      <c r="F310"/>
    </row>
    <row r="311" spans="3:6" x14ac:dyDescent="0.25">
      <c r="C311"/>
      <c r="E311"/>
      <c r="F311"/>
    </row>
    <row r="312" spans="3:6" x14ac:dyDescent="0.25">
      <c r="C312"/>
      <c r="E312"/>
      <c r="F312"/>
    </row>
    <row r="313" spans="3:6" x14ac:dyDescent="0.25">
      <c r="C313"/>
      <c r="E313"/>
      <c r="F313"/>
    </row>
    <row r="314" spans="3:6" x14ac:dyDescent="0.25">
      <c r="C314"/>
      <c r="E314"/>
      <c r="F314"/>
    </row>
    <row r="315" spans="3:6" x14ac:dyDescent="0.25">
      <c r="C315"/>
      <c r="E315"/>
      <c r="F315"/>
    </row>
    <row r="316" spans="3:6" x14ac:dyDescent="0.25">
      <c r="C316"/>
      <c r="E316"/>
      <c r="F316"/>
    </row>
    <row r="317" spans="3:6" x14ac:dyDescent="0.25">
      <c r="C317"/>
      <c r="E317"/>
      <c r="F317"/>
    </row>
    <row r="318" spans="3:6" x14ac:dyDescent="0.25">
      <c r="C318"/>
      <c r="E318"/>
      <c r="F318"/>
    </row>
    <row r="319" spans="3:6" x14ac:dyDescent="0.25">
      <c r="C319"/>
      <c r="E319"/>
      <c r="F319"/>
    </row>
    <row r="320" spans="3:6" x14ac:dyDescent="0.25">
      <c r="C320"/>
      <c r="E320"/>
      <c r="F320"/>
    </row>
    <row r="321" spans="3:6" x14ac:dyDescent="0.25">
      <c r="C321"/>
      <c r="E321"/>
      <c r="F321"/>
    </row>
    <row r="322" spans="3:6" x14ac:dyDescent="0.25">
      <c r="C322"/>
      <c r="E322"/>
      <c r="F322"/>
    </row>
    <row r="323" spans="3:6" x14ac:dyDescent="0.25">
      <c r="C323"/>
      <c r="E323"/>
      <c r="F323"/>
    </row>
    <row r="324" spans="3:6" x14ac:dyDescent="0.25">
      <c r="C324"/>
      <c r="E324"/>
      <c r="F324"/>
    </row>
    <row r="325" spans="3:6" x14ac:dyDescent="0.25">
      <c r="C325"/>
      <c r="E325"/>
      <c r="F325"/>
    </row>
    <row r="326" spans="3:6" x14ac:dyDescent="0.25">
      <c r="C326"/>
      <c r="E326"/>
      <c r="F326"/>
    </row>
    <row r="327" spans="3:6" x14ac:dyDescent="0.25">
      <c r="C327"/>
      <c r="E327"/>
      <c r="F327"/>
    </row>
    <row r="328" spans="3:6" x14ac:dyDescent="0.25">
      <c r="C328"/>
      <c r="E328"/>
      <c r="F328"/>
    </row>
    <row r="329" spans="3:6" x14ac:dyDescent="0.25">
      <c r="C329"/>
      <c r="E329"/>
      <c r="F329"/>
    </row>
    <row r="330" spans="3:6" x14ac:dyDescent="0.25">
      <c r="C330"/>
      <c r="E330"/>
      <c r="F330"/>
    </row>
    <row r="331" spans="3:6" x14ac:dyDescent="0.25">
      <c r="C331"/>
      <c r="E331"/>
      <c r="F331"/>
    </row>
    <row r="332" spans="3:6" x14ac:dyDescent="0.25">
      <c r="C332"/>
      <c r="E332"/>
      <c r="F332"/>
    </row>
    <row r="333" spans="3:6" x14ac:dyDescent="0.25">
      <c r="C333"/>
      <c r="E333"/>
      <c r="F333"/>
    </row>
    <row r="334" spans="3:6" x14ac:dyDescent="0.25">
      <c r="C334"/>
      <c r="E334"/>
      <c r="F334"/>
    </row>
    <row r="335" spans="3:6" x14ac:dyDescent="0.25">
      <c r="C335"/>
      <c r="E335"/>
      <c r="F335"/>
    </row>
    <row r="336" spans="3:6" x14ac:dyDescent="0.25">
      <c r="C336"/>
      <c r="E336"/>
      <c r="F336"/>
    </row>
    <row r="337" spans="3:6" x14ac:dyDescent="0.25">
      <c r="C337"/>
      <c r="E337"/>
      <c r="F337"/>
    </row>
    <row r="338" spans="3:6" x14ac:dyDescent="0.25">
      <c r="C338"/>
      <c r="E338"/>
      <c r="F338"/>
    </row>
    <row r="339" spans="3:6" x14ac:dyDescent="0.25">
      <c r="C339"/>
      <c r="E339"/>
      <c r="F339"/>
    </row>
    <row r="340" spans="3:6" x14ac:dyDescent="0.25">
      <c r="C340"/>
      <c r="E340"/>
      <c r="F340"/>
    </row>
    <row r="341" spans="3:6" x14ac:dyDescent="0.25">
      <c r="C341"/>
      <c r="E341"/>
      <c r="F341"/>
    </row>
    <row r="342" spans="3:6" x14ac:dyDescent="0.25">
      <c r="C342"/>
      <c r="E342"/>
      <c r="F342"/>
    </row>
    <row r="343" spans="3:6" x14ac:dyDescent="0.25">
      <c r="C343"/>
      <c r="E343"/>
      <c r="F343"/>
    </row>
    <row r="344" spans="3:6" x14ac:dyDescent="0.25">
      <c r="C344"/>
      <c r="E344"/>
      <c r="F344"/>
    </row>
    <row r="345" spans="3:6" x14ac:dyDescent="0.25">
      <c r="C345"/>
      <c r="E345"/>
      <c r="F345"/>
    </row>
    <row r="346" spans="3:6" x14ac:dyDescent="0.25">
      <c r="C346"/>
      <c r="E346"/>
      <c r="F346"/>
    </row>
    <row r="347" spans="3:6" x14ac:dyDescent="0.25">
      <c r="C347"/>
      <c r="E347"/>
      <c r="F347"/>
    </row>
    <row r="348" spans="3:6" x14ac:dyDescent="0.25">
      <c r="C348"/>
      <c r="E348"/>
      <c r="F348"/>
    </row>
    <row r="349" spans="3:6" x14ac:dyDescent="0.25">
      <c r="C349"/>
      <c r="E349"/>
      <c r="F349"/>
    </row>
    <row r="350" spans="3:6" x14ac:dyDescent="0.25">
      <c r="C350"/>
      <c r="E350"/>
      <c r="F350"/>
    </row>
    <row r="351" spans="3:6" x14ac:dyDescent="0.25">
      <c r="C351"/>
      <c r="E351"/>
      <c r="F351"/>
    </row>
    <row r="352" spans="3:6" x14ac:dyDescent="0.25">
      <c r="C352"/>
      <c r="E352"/>
      <c r="F352"/>
    </row>
    <row r="353" spans="3:6" x14ac:dyDescent="0.25">
      <c r="C353"/>
      <c r="E353"/>
      <c r="F353"/>
    </row>
    <row r="354" spans="3:6" x14ac:dyDescent="0.25">
      <c r="C354"/>
      <c r="E354"/>
      <c r="F354"/>
    </row>
    <row r="355" spans="3:6" x14ac:dyDescent="0.25">
      <c r="C355"/>
      <c r="E355"/>
      <c r="F355"/>
    </row>
    <row r="356" spans="3:6" x14ac:dyDescent="0.25">
      <c r="C356"/>
      <c r="E356"/>
      <c r="F356"/>
    </row>
    <row r="357" spans="3:6" x14ac:dyDescent="0.25">
      <c r="C357"/>
      <c r="E357"/>
      <c r="F357"/>
    </row>
    <row r="358" spans="3:6" x14ac:dyDescent="0.25">
      <c r="C358"/>
      <c r="E358"/>
      <c r="F358"/>
    </row>
    <row r="359" spans="3:6" x14ac:dyDescent="0.25">
      <c r="C359"/>
      <c r="E359"/>
      <c r="F359"/>
    </row>
    <row r="360" spans="3:6" x14ac:dyDescent="0.25">
      <c r="C360"/>
      <c r="E360"/>
      <c r="F360"/>
    </row>
    <row r="361" spans="3:6" x14ac:dyDescent="0.25">
      <c r="C361"/>
      <c r="E361"/>
      <c r="F361"/>
    </row>
    <row r="362" spans="3:6" x14ac:dyDescent="0.25">
      <c r="C362"/>
      <c r="E362"/>
      <c r="F362"/>
    </row>
    <row r="363" spans="3:6" x14ac:dyDescent="0.25">
      <c r="C363"/>
      <c r="E363"/>
      <c r="F363"/>
    </row>
    <row r="364" spans="3:6" x14ac:dyDescent="0.25">
      <c r="C364"/>
      <c r="E364"/>
      <c r="F364"/>
    </row>
    <row r="365" spans="3:6" x14ac:dyDescent="0.25">
      <c r="C365"/>
      <c r="E365"/>
      <c r="F365"/>
    </row>
    <row r="366" spans="3:6" x14ac:dyDescent="0.25">
      <c r="C366"/>
      <c r="E366"/>
      <c r="F366"/>
    </row>
    <row r="367" spans="3:6" x14ac:dyDescent="0.25">
      <c r="C367"/>
      <c r="E367"/>
      <c r="F367"/>
    </row>
    <row r="368" spans="3:6" x14ac:dyDescent="0.25">
      <c r="C368"/>
      <c r="E368"/>
      <c r="F368"/>
    </row>
    <row r="369" spans="3:6" x14ac:dyDescent="0.25">
      <c r="C369"/>
      <c r="E369"/>
      <c r="F369"/>
    </row>
    <row r="370" spans="3:6" x14ac:dyDescent="0.25">
      <c r="C370"/>
      <c r="E370"/>
      <c r="F370"/>
    </row>
    <row r="371" spans="3:6" x14ac:dyDescent="0.25">
      <c r="C371"/>
      <c r="E371"/>
      <c r="F371"/>
    </row>
    <row r="372" spans="3:6" x14ac:dyDescent="0.25">
      <c r="C372"/>
      <c r="E372"/>
      <c r="F372"/>
    </row>
    <row r="373" spans="3:6" x14ac:dyDescent="0.25">
      <c r="C373"/>
      <c r="E373"/>
      <c r="F373"/>
    </row>
    <row r="374" spans="3:6" x14ac:dyDescent="0.25">
      <c r="C374"/>
      <c r="E374"/>
      <c r="F374"/>
    </row>
    <row r="375" spans="3:6" x14ac:dyDescent="0.25">
      <c r="C375"/>
      <c r="E375"/>
      <c r="F375"/>
    </row>
    <row r="376" spans="3:6" x14ac:dyDescent="0.25">
      <c r="C376"/>
      <c r="E376"/>
      <c r="F376"/>
    </row>
    <row r="377" spans="3:6" x14ac:dyDescent="0.25">
      <c r="C377"/>
      <c r="E377"/>
      <c r="F377"/>
    </row>
    <row r="378" spans="3:6" x14ac:dyDescent="0.25">
      <c r="C378"/>
      <c r="E378"/>
      <c r="F378"/>
    </row>
    <row r="379" spans="3:6" x14ac:dyDescent="0.25">
      <c r="C379"/>
      <c r="E379"/>
      <c r="F379"/>
    </row>
    <row r="380" spans="3:6" x14ac:dyDescent="0.25">
      <c r="C380"/>
      <c r="E380"/>
      <c r="F380"/>
    </row>
    <row r="381" spans="3:6" x14ac:dyDescent="0.25">
      <c r="C381"/>
      <c r="E381"/>
      <c r="F381"/>
    </row>
    <row r="382" spans="3:6" x14ac:dyDescent="0.25">
      <c r="C382"/>
      <c r="E382"/>
      <c r="F382"/>
    </row>
    <row r="383" spans="3:6" x14ac:dyDescent="0.25">
      <c r="C383"/>
      <c r="E383"/>
      <c r="F383"/>
    </row>
    <row r="384" spans="3:6" x14ac:dyDescent="0.25">
      <c r="C384"/>
      <c r="E384"/>
      <c r="F384"/>
    </row>
    <row r="385" spans="3:6" x14ac:dyDescent="0.25">
      <c r="C385"/>
      <c r="E385"/>
      <c r="F385"/>
    </row>
    <row r="386" spans="3:6" x14ac:dyDescent="0.25">
      <c r="C386"/>
      <c r="E386"/>
      <c r="F386"/>
    </row>
    <row r="387" spans="3:6" x14ac:dyDescent="0.25">
      <c r="C387"/>
      <c r="E387"/>
      <c r="F387"/>
    </row>
    <row r="388" spans="3:6" x14ac:dyDescent="0.25">
      <c r="C388"/>
      <c r="E388"/>
      <c r="F388"/>
    </row>
    <row r="389" spans="3:6" x14ac:dyDescent="0.25">
      <c r="C389"/>
      <c r="E389"/>
      <c r="F389"/>
    </row>
    <row r="390" spans="3:6" x14ac:dyDescent="0.25">
      <c r="C390"/>
      <c r="E390"/>
      <c r="F390"/>
    </row>
    <row r="391" spans="3:6" x14ac:dyDescent="0.25">
      <c r="C391"/>
      <c r="E391"/>
      <c r="F391"/>
    </row>
    <row r="392" spans="3:6" x14ac:dyDescent="0.25">
      <c r="C392"/>
      <c r="E392"/>
      <c r="F392"/>
    </row>
    <row r="393" spans="3:6" x14ac:dyDescent="0.25">
      <c r="C393"/>
      <c r="E393"/>
      <c r="F393"/>
    </row>
    <row r="394" spans="3:6" x14ac:dyDescent="0.25">
      <c r="C394"/>
      <c r="E394"/>
      <c r="F394"/>
    </row>
    <row r="395" spans="3:6" x14ac:dyDescent="0.25">
      <c r="C395"/>
      <c r="E395"/>
      <c r="F395"/>
    </row>
    <row r="396" spans="3:6" x14ac:dyDescent="0.25">
      <c r="C396"/>
      <c r="E396"/>
      <c r="F396"/>
    </row>
    <row r="397" spans="3:6" x14ac:dyDescent="0.25">
      <c r="C397"/>
      <c r="E397"/>
      <c r="F397"/>
    </row>
    <row r="398" spans="3:6" x14ac:dyDescent="0.25">
      <c r="C398"/>
      <c r="E398"/>
      <c r="F398"/>
    </row>
    <row r="399" spans="3:6" x14ac:dyDescent="0.25">
      <c r="C399"/>
      <c r="E399"/>
      <c r="F399"/>
    </row>
    <row r="400" spans="3:6" x14ac:dyDescent="0.25">
      <c r="C400"/>
      <c r="E400"/>
      <c r="F400"/>
    </row>
    <row r="401" spans="3:6" x14ac:dyDescent="0.25">
      <c r="C401"/>
      <c r="E401"/>
      <c r="F401"/>
    </row>
    <row r="402" spans="3:6" x14ac:dyDescent="0.25">
      <c r="C402"/>
      <c r="E402"/>
      <c r="F402"/>
    </row>
    <row r="403" spans="3:6" x14ac:dyDescent="0.25">
      <c r="C403"/>
      <c r="E403"/>
      <c r="F403"/>
    </row>
    <row r="404" spans="3:6" x14ac:dyDescent="0.25">
      <c r="C404"/>
      <c r="E404"/>
      <c r="F404"/>
    </row>
    <row r="405" spans="3:6" x14ac:dyDescent="0.25">
      <c r="C405"/>
      <c r="E405"/>
      <c r="F405"/>
    </row>
    <row r="406" spans="3:6" x14ac:dyDescent="0.25">
      <c r="C406"/>
      <c r="E406"/>
      <c r="F406"/>
    </row>
    <row r="407" spans="3:6" x14ac:dyDescent="0.25">
      <c r="C407"/>
      <c r="E407"/>
      <c r="F407"/>
    </row>
    <row r="408" spans="3:6" x14ac:dyDescent="0.25">
      <c r="C408"/>
      <c r="E408"/>
      <c r="F408"/>
    </row>
    <row r="409" spans="3:6" x14ac:dyDescent="0.25">
      <c r="C409"/>
      <c r="E409"/>
      <c r="F409"/>
    </row>
    <row r="410" spans="3:6" x14ac:dyDescent="0.25">
      <c r="C410"/>
      <c r="E410"/>
      <c r="F410"/>
    </row>
    <row r="411" spans="3:6" x14ac:dyDescent="0.25">
      <c r="C411"/>
      <c r="E411"/>
      <c r="F411"/>
    </row>
    <row r="412" spans="3:6" x14ac:dyDescent="0.25">
      <c r="C412"/>
      <c r="E412"/>
      <c r="F412"/>
    </row>
    <row r="413" spans="3:6" x14ac:dyDescent="0.25">
      <c r="C413"/>
      <c r="E413"/>
      <c r="F413"/>
    </row>
    <row r="414" spans="3:6" x14ac:dyDescent="0.25">
      <c r="C414"/>
      <c r="E414"/>
      <c r="F414"/>
    </row>
    <row r="415" spans="3:6" x14ac:dyDescent="0.25">
      <c r="C415"/>
      <c r="E415"/>
      <c r="F415"/>
    </row>
    <row r="416" spans="3:6" x14ac:dyDescent="0.25">
      <c r="C416"/>
      <c r="E416"/>
      <c r="F416"/>
    </row>
    <row r="417" spans="3:6" x14ac:dyDescent="0.25">
      <c r="C417"/>
      <c r="E417"/>
      <c r="F417"/>
    </row>
    <row r="418" spans="3:6" x14ac:dyDescent="0.25">
      <c r="C418"/>
      <c r="E418"/>
      <c r="F418"/>
    </row>
    <row r="419" spans="3:6" x14ac:dyDescent="0.25">
      <c r="C419"/>
      <c r="E419"/>
      <c r="F419"/>
    </row>
    <row r="420" spans="3:6" x14ac:dyDescent="0.25">
      <c r="C420"/>
      <c r="E420"/>
      <c r="F420"/>
    </row>
    <row r="421" spans="3:6" x14ac:dyDescent="0.25">
      <c r="C421"/>
      <c r="E421"/>
      <c r="F421"/>
    </row>
    <row r="422" spans="3:6" x14ac:dyDescent="0.25">
      <c r="C422"/>
      <c r="E422"/>
      <c r="F422"/>
    </row>
    <row r="423" spans="3:6" x14ac:dyDescent="0.25">
      <c r="C423"/>
      <c r="E423"/>
      <c r="F423"/>
    </row>
    <row r="424" spans="3:6" x14ac:dyDescent="0.25">
      <c r="C424"/>
      <c r="E424"/>
      <c r="F424"/>
    </row>
    <row r="425" spans="3:6" x14ac:dyDescent="0.25">
      <c r="C425"/>
      <c r="E425"/>
      <c r="F425"/>
    </row>
    <row r="426" spans="3:6" x14ac:dyDescent="0.25">
      <c r="C426"/>
      <c r="E426"/>
      <c r="F426"/>
    </row>
    <row r="427" spans="3:6" x14ac:dyDescent="0.25">
      <c r="C427"/>
      <c r="E427"/>
      <c r="F427"/>
    </row>
    <row r="428" spans="3:6" x14ac:dyDescent="0.25">
      <c r="C428"/>
      <c r="E428"/>
      <c r="F428"/>
    </row>
    <row r="429" spans="3:6" x14ac:dyDescent="0.25">
      <c r="C429"/>
      <c r="E429"/>
      <c r="F429"/>
    </row>
    <row r="430" spans="3:6" x14ac:dyDescent="0.25">
      <c r="C430"/>
      <c r="E430"/>
      <c r="F430"/>
    </row>
    <row r="431" spans="3:6" x14ac:dyDescent="0.25">
      <c r="C431"/>
      <c r="E431"/>
      <c r="F431"/>
    </row>
    <row r="432" spans="3:6" x14ac:dyDescent="0.25">
      <c r="C432"/>
      <c r="E432"/>
      <c r="F432"/>
    </row>
    <row r="433" spans="3:6" x14ac:dyDescent="0.25">
      <c r="C433"/>
      <c r="E433"/>
      <c r="F433"/>
    </row>
    <row r="434" spans="3:6" x14ac:dyDescent="0.25">
      <c r="C434"/>
      <c r="E434"/>
      <c r="F434"/>
    </row>
    <row r="435" spans="3:6" x14ac:dyDescent="0.25">
      <c r="C435"/>
      <c r="E435"/>
      <c r="F435"/>
    </row>
    <row r="436" spans="3:6" x14ac:dyDescent="0.25">
      <c r="C436"/>
      <c r="E436"/>
      <c r="F436"/>
    </row>
    <row r="437" spans="3:6" x14ac:dyDescent="0.25">
      <c r="C437"/>
      <c r="E437"/>
      <c r="F437"/>
    </row>
    <row r="438" spans="3:6" x14ac:dyDescent="0.25">
      <c r="C438"/>
      <c r="E438"/>
      <c r="F438"/>
    </row>
    <row r="439" spans="3:6" x14ac:dyDescent="0.25">
      <c r="C439"/>
      <c r="E439"/>
      <c r="F439"/>
    </row>
    <row r="440" spans="3:6" x14ac:dyDescent="0.25">
      <c r="C440"/>
      <c r="E440"/>
      <c r="F440"/>
    </row>
    <row r="441" spans="3:6" x14ac:dyDescent="0.25">
      <c r="C441"/>
      <c r="E441"/>
      <c r="F441"/>
    </row>
    <row r="442" spans="3:6" x14ac:dyDescent="0.25">
      <c r="C442"/>
      <c r="E442"/>
      <c r="F442"/>
    </row>
    <row r="443" spans="3:6" x14ac:dyDescent="0.25">
      <c r="C443"/>
      <c r="E443"/>
      <c r="F443"/>
    </row>
    <row r="444" spans="3:6" x14ac:dyDescent="0.25">
      <c r="C444"/>
      <c r="E444"/>
      <c r="F444"/>
    </row>
    <row r="445" spans="3:6" x14ac:dyDescent="0.25">
      <c r="C445"/>
      <c r="E445"/>
      <c r="F445"/>
    </row>
    <row r="446" spans="3:6" x14ac:dyDescent="0.25">
      <c r="C446"/>
      <c r="E446"/>
      <c r="F446"/>
    </row>
    <row r="447" spans="3:6" x14ac:dyDescent="0.25">
      <c r="C447"/>
      <c r="E447"/>
      <c r="F447"/>
    </row>
    <row r="448" spans="3:6" x14ac:dyDescent="0.25">
      <c r="C448"/>
      <c r="E448"/>
      <c r="F448"/>
    </row>
    <row r="449" spans="3:6" x14ac:dyDescent="0.25">
      <c r="C449"/>
      <c r="E449"/>
      <c r="F449"/>
    </row>
    <row r="450" spans="3:6" x14ac:dyDescent="0.25">
      <c r="C450"/>
      <c r="E450"/>
      <c r="F450"/>
    </row>
    <row r="451" spans="3:6" x14ac:dyDescent="0.25">
      <c r="C451"/>
      <c r="E451"/>
      <c r="F451"/>
    </row>
    <row r="452" spans="3:6" x14ac:dyDescent="0.25">
      <c r="C452"/>
      <c r="E452"/>
      <c r="F452"/>
    </row>
    <row r="453" spans="3:6" x14ac:dyDescent="0.25">
      <c r="C453"/>
      <c r="E453"/>
      <c r="F453"/>
    </row>
    <row r="454" spans="3:6" x14ac:dyDescent="0.25">
      <c r="C454"/>
      <c r="E454"/>
      <c r="F454"/>
    </row>
    <row r="455" spans="3:6" x14ac:dyDescent="0.25">
      <c r="C455"/>
      <c r="E455"/>
      <c r="F455"/>
    </row>
    <row r="456" spans="3:6" x14ac:dyDescent="0.25">
      <c r="C456"/>
      <c r="E456"/>
      <c r="F456"/>
    </row>
    <row r="457" spans="3:6" x14ac:dyDescent="0.25">
      <c r="C457"/>
      <c r="E457"/>
      <c r="F457"/>
    </row>
    <row r="458" spans="3:6" x14ac:dyDescent="0.25">
      <c r="C458"/>
      <c r="E458"/>
      <c r="F458"/>
    </row>
    <row r="459" spans="3:6" x14ac:dyDescent="0.25">
      <c r="C459"/>
      <c r="E459"/>
      <c r="F459"/>
    </row>
    <row r="460" spans="3:6" x14ac:dyDescent="0.25">
      <c r="C460"/>
      <c r="E460"/>
      <c r="F460"/>
    </row>
    <row r="461" spans="3:6" x14ac:dyDescent="0.25">
      <c r="C461"/>
      <c r="E461"/>
      <c r="F461"/>
    </row>
    <row r="462" spans="3:6" x14ac:dyDescent="0.25">
      <c r="C462"/>
      <c r="E462"/>
      <c r="F462"/>
    </row>
    <row r="463" spans="3:6" x14ac:dyDescent="0.25">
      <c r="C463"/>
      <c r="E463"/>
      <c r="F463"/>
    </row>
    <row r="464" spans="3:6" x14ac:dyDescent="0.25">
      <c r="C464"/>
      <c r="E464"/>
      <c r="F464"/>
    </row>
    <row r="465" spans="3:6" x14ac:dyDescent="0.25">
      <c r="C465"/>
      <c r="E465"/>
      <c r="F465"/>
    </row>
    <row r="466" spans="3:6" x14ac:dyDescent="0.25">
      <c r="C466"/>
      <c r="E466"/>
      <c r="F466"/>
    </row>
    <row r="467" spans="3:6" x14ac:dyDescent="0.25">
      <c r="C467"/>
      <c r="E467"/>
      <c r="F467"/>
    </row>
    <row r="468" spans="3:6" x14ac:dyDescent="0.25">
      <c r="C468"/>
      <c r="E468"/>
      <c r="F468"/>
    </row>
    <row r="469" spans="3:6" x14ac:dyDescent="0.25">
      <c r="C469"/>
      <c r="E469"/>
      <c r="F469"/>
    </row>
    <row r="470" spans="3:6" x14ac:dyDescent="0.25">
      <c r="C470"/>
      <c r="E470"/>
      <c r="F470"/>
    </row>
    <row r="471" spans="3:6" x14ac:dyDescent="0.25">
      <c r="C471"/>
      <c r="E471"/>
      <c r="F471"/>
    </row>
    <row r="472" spans="3:6" x14ac:dyDescent="0.25">
      <c r="C472"/>
      <c r="E472"/>
      <c r="F472"/>
    </row>
    <row r="473" spans="3:6" x14ac:dyDescent="0.25">
      <c r="C473"/>
      <c r="E473"/>
      <c r="F473"/>
    </row>
    <row r="474" spans="3:6" x14ac:dyDescent="0.25">
      <c r="C474"/>
      <c r="E474"/>
      <c r="F474"/>
    </row>
    <row r="475" spans="3:6" x14ac:dyDescent="0.25">
      <c r="C475"/>
      <c r="E475"/>
      <c r="F475"/>
    </row>
    <row r="476" spans="3:6" x14ac:dyDescent="0.25">
      <c r="C476"/>
      <c r="E476"/>
      <c r="F476"/>
    </row>
    <row r="477" spans="3:6" x14ac:dyDescent="0.25">
      <c r="C477"/>
      <c r="E477"/>
      <c r="F477"/>
    </row>
    <row r="478" spans="3:6" x14ac:dyDescent="0.25">
      <c r="C478"/>
      <c r="E478"/>
      <c r="F478"/>
    </row>
    <row r="479" spans="3:6" x14ac:dyDescent="0.25">
      <c r="C479"/>
      <c r="E479"/>
      <c r="F479"/>
    </row>
    <row r="480" spans="3:6" x14ac:dyDescent="0.25">
      <c r="C480"/>
      <c r="E480"/>
      <c r="F480"/>
    </row>
    <row r="481" spans="3:6" x14ac:dyDescent="0.25">
      <c r="C481"/>
      <c r="E481"/>
      <c r="F481"/>
    </row>
    <row r="482" spans="3:6" x14ac:dyDescent="0.25">
      <c r="C482"/>
      <c r="E482"/>
      <c r="F482"/>
    </row>
    <row r="483" spans="3:6" x14ac:dyDescent="0.25">
      <c r="C483"/>
      <c r="E483"/>
      <c r="F483"/>
    </row>
    <row r="484" spans="3:6" x14ac:dyDescent="0.25">
      <c r="C484"/>
      <c r="E484"/>
      <c r="F484"/>
    </row>
    <row r="485" spans="3:6" x14ac:dyDescent="0.25">
      <c r="C485"/>
      <c r="E485"/>
      <c r="F485"/>
    </row>
    <row r="486" spans="3:6" x14ac:dyDescent="0.25">
      <c r="C486"/>
      <c r="E486"/>
      <c r="F486"/>
    </row>
    <row r="487" spans="3:6" x14ac:dyDescent="0.25">
      <c r="C487"/>
      <c r="E487"/>
      <c r="F487"/>
    </row>
    <row r="488" spans="3:6" x14ac:dyDescent="0.25">
      <c r="C488"/>
      <c r="E488"/>
      <c r="F488"/>
    </row>
    <row r="489" spans="3:6" x14ac:dyDescent="0.25">
      <c r="C489"/>
      <c r="E489"/>
      <c r="F489"/>
    </row>
    <row r="490" spans="3:6" x14ac:dyDescent="0.25">
      <c r="C490"/>
      <c r="E490"/>
      <c r="F490"/>
    </row>
    <row r="491" spans="3:6" x14ac:dyDescent="0.25">
      <c r="C491"/>
      <c r="E491"/>
      <c r="F491"/>
    </row>
    <row r="492" spans="3:6" x14ac:dyDescent="0.25">
      <c r="C492"/>
      <c r="E492"/>
      <c r="F492"/>
    </row>
    <row r="493" spans="3:6" x14ac:dyDescent="0.25">
      <c r="C493"/>
      <c r="E493"/>
      <c r="F493"/>
    </row>
    <row r="494" spans="3:6" x14ac:dyDescent="0.25">
      <c r="C494"/>
      <c r="E494"/>
      <c r="F494"/>
    </row>
    <row r="495" spans="3:6" x14ac:dyDescent="0.25">
      <c r="C495"/>
      <c r="E495"/>
      <c r="F495"/>
    </row>
    <row r="496" spans="3:6" x14ac:dyDescent="0.25">
      <c r="C496"/>
      <c r="E496"/>
      <c r="F496"/>
    </row>
    <row r="497" spans="3:6" x14ac:dyDescent="0.25">
      <c r="C497"/>
      <c r="E497"/>
      <c r="F497"/>
    </row>
    <row r="498" spans="3:6" x14ac:dyDescent="0.25">
      <c r="C498"/>
      <c r="E498"/>
      <c r="F498"/>
    </row>
    <row r="499" spans="3:6" x14ac:dyDescent="0.25">
      <c r="C499"/>
      <c r="E499"/>
      <c r="F499"/>
    </row>
    <row r="500" spans="3:6" x14ac:dyDescent="0.25">
      <c r="C500"/>
      <c r="E500"/>
      <c r="F500"/>
    </row>
    <row r="501" spans="3:6" x14ac:dyDescent="0.25">
      <c r="C501"/>
      <c r="E501"/>
      <c r="F501"/>
    </row>
    <row r="502" spans="3:6" x14ac:dyDescent="0.25">
      <c r="C502"/>
      <c r="E502"/>
      <c r="F502"/>
    </row>
    <row r="503" spans="3:6" x14ac:dyDescent="0.25">
      <c r="C503"/>
      <c r="E503"/>
      <c r="F503"/>
    </row>
    <row r="504" spans="3:6" x14ac:dyDescent="0.25">
      <c r="C504"/>
      <c r="E504"/>
      <c r="F504"/>
    </row>
    <row r="505" spans="3:6" x14ac:dyDescent="0.25">
      <c r="C505"/>
      <c r="E505"/>
      <c r="F505"/>
    </row>
    <row r="506" spans="3:6" x14ac:dyDescent="0.25">
      <c r="C506"/>
      <c r="E506"/>
      <c r="F506"/>
    </row>
    <row r="507" spans="3:6" x14ac:dyDescent="0.25">
      <c r="C507"/>
      <c r="E507"/>
      <c r="F507"/>
    </row>
    <row r="508" spans="3:6" x14ac:dyDescent="0.25">
      <c r="C508"/>
      <c r="E508"/>
      <c r="F508"/>
    </row>
    <row r="509" spans="3:6" x14ac:dyDescent="0.25">
      <c r="C509"/>
      <c r="E509"/>
      <c r="F509"/>
    </row>
    <row r="510" spans="3:6" x14ac:dyDescent="0.25">
      <c r="C510"/>
      <c r="E510"/>
      <c r="F510"/>
    </row>
    <row r="511" spans="3:6" x14ac:dyDescent="0.25">
      <c r="C511"/>
      <c r="E511"/>
      <c r="F511"/>
    </row>
    <row r="512" spans="3:6" x14ac:dyDescent="0.25">
      <c r="C512"/>
      <c r="E512"/>
      <c r="F512"/>
    </row>
    <row r="513" spans="3:6" x14ac:dyDescent="0.25">
      <c r="C513"/>
      <c r="E513"/>
      <c r="F513"/>
    </row>
    <row r="514" spans="3:6" x14ac:dyDescent="0.25">
      <c r="C514"/>
      <c r="E514"/>
      <c r="F514"/>
    </row>
    <row r="515" spans="3:6" x14ac:dyDescent="0.25">
      <c r="C515"/>
      <c r="E515"/>
      <c r="F515"/>
    </row>
    <row r="516" spans="3:6" x14ac:dyDescent="0.25">
      <c r="C516"/>
      <c r="E516"/>
      <c r="F516"/>
    </row>
    <row r="517" spans="3:6" x14ac:dyDescent="0.25">
      <c r="C517"/>
      <c r="E517"/>
      <c r="F517"/>
    </row>
    <row r="518" spans="3:6" x14ac:dyDescent="0.25">
      <c r="C518"/>
      <c r="E518"/>
      <c r="F518"/>
    </row>
    <row r="519" spans="3:6" x14ac:dyDescent="0.25">
      <c r="C519"/>
      <c r="E519"/>
      <c r="F519"/>
    </row>
    <row r="520" spans="3:6" x14ac:dyDescent="0.25">
      <c r="C520"/>
      <c r="E520"/>
      <c r="F520"/>
    </row>
    <row r="521" spans="3:6" x14ac:dyDescent="0.25">
      <c r="C521"/>
      <c r="E521"/>
      <c r="F521"/>
    </row>
    <row r="522" spans="3:6" x14ac:dyDescent="0.25">
      <c r="C522"/>
      <c r="E522"/>
      <c r="F522"/>
    </row>
    <row r="523" spans="3:6" x14ac:dyDescent="0.25">
      <c r="C523"/>
      <c r="E523"/>
      <c r="F523"/>
    </row>
    <row r="524" spans="3:6" x14ac:dyDescent="0.25">
      <c r="C524"/>
      <c r="E524"/>
      <c r="F524"/>
    </row>
    <row r="525" spans="3:6" x14ac:dyDescent="0.25">
      <c r="C525"/>
      <c r="E525"/>
      <c r="F525"/>
    </row>
    <row r="526" spans="3:6" x14ac:dyDescent="0.25">
      <c r="C526"/>
      <c r="E526"/>
      <c r="F526"/>
    </row>
    <row r="527" spans="3:6" x14ac:dyDescent="0.25">
      <c r="C527"/>
      <c r="E527"/>
      <c r="F527"/>
    </row>
    <row r="528" spans="3:6" x14ac:dyDescent="0.25">
      <c r="C528"/>
      <c r="E528"/>
      <c r="F528"/>
    </row>
    <row r="529" spans="3:6" x14ac:dyDescent="0.25">
      <c r="C529"/>
      <c r="E529"/>
      <c r="F529"/>
    </row>
    <row r="530" spans="3:6" x14ac:dyDescent="0.25">
      <c r="C530"/>
      <c r="E530"/>
      <c r="F530"/>
    </row>
    <row r="531" spans="3:6" x14ac:dyDescent="0.25">
      <c r="C531"/>
      <c r="E531"/>
      <c r="F531"/>
    </row>
    <row r="532" spans="3:6" x14ac:dyDescent="0.25">
      <c r="C532"/>
      <c r="E532"/>
      <c r="F532"/>
    </row>
    <row r="533" spans="3:6" x14ac:dyDescent="0.25">
      <c r="C533"/>
      <c r="E533"/>
      <c r="F533"/>
    </row>
    <row r="534" spans="3:6" x14ac:dyDescent="0.25">
      <c r="C534"/>
      <c r="E534"/>
      <c r="F534"/>
    </row>
    <row r="535" spans="3:6" x14ac:dyDescent="0.25">
      <c r="C535"/>
      <c r="E535"/>
      <c r="F535"/>
    </row>
    <row r="536" spans="3:6" x14ac:dyDescent="0.25">
      <c r="C536"/>
      <c r="E536"/>
      <c r="F536"/>
    </row>
    <row r="537" spans="3:6" x14ac:dyDescent="0.25">
      <c r="C537"/>
      <c r="E537"/>
      <c r="F537"/>
    </row>
    <row r="538" spans="3:6" x14ac:dyDescent="0.25">
      <c r="C538"/>
      <c r="E538"/>
      <c r="F538"/>
    </row>
    <row r="539" spans="3:6" x14ac:dyDescent="0.25">
      <c r="C539"/>
      <c r="E539"/>
      <c r="F539"/>
    </row>
    <row r="540" spans="3:6" x14ac:dyDescent="0.25">
      <c r="C540"/>
      <c r="E540"/>
      <c r="F540"/>
    </row>
    <row r="541" spans="3:6" x14ac:dyDescent="0.25">
      <c r="C541"/>
      <c r="E541"/>
      <c r="F541"/>
    </row>
    <row r="542" spans="3:6" x14ac:dyDescent="0.25">
      <c r="C542"/>
      <c r="E542"/>
      <c r="F542"/>
    </row>
    <row r="543" spans="3:6" x14ac:dyDescent="0.25">
      <c r="C543"/>
      <c r="E543"/>
      <c r="F543"/>
    </row>
    <row r="544" spans="3:6" x14ac:dyDescent="0.25">
      <c r="C544"/>
      <c r="E544"/>
      <c r="F544"/>
    </row>
    <row r="545" spans="3:6" x14ac:dyDescent="0.25">
      <c r="C545"/>
      <c r="E545"/>
      <c r="F545"/>
    </row>
    <row r="546" spans="3:6" x14ac:dyDescent="0.25">
      <c r="C546"/>
      <c r="E546"/>
      <c r="F546"/>
    </row>
    <row r="547" spans="3:6" x14ac:dyDescent="0.25">
      <c r="C547"/>
      <c r="E547"/>
      <c r="F547"/>
    </row>
    <row r="548" spans="3:6" x14ac:dyDescent="0.25">
      <c r="C548"/>
      <c r="E548"/>
      <c r="F548"/>
    </row>
    <row r="549" spans="3:6" x14ac:dyDescent="0.25">
      <c r="C549"/>
      <c r="E549"/>
      <c r="F549"/>
    </row>
    <row r="550" spans="3:6" x14ac:dyDescent="0.25">
      <c r="C550"/>
      <c r="E550"/>
      <c r="F550"/>
    </row>
    <row r="551" spans="3:6" x14ac:dyDescent="0.25">
      <c r="C551"/>
      <c r="E551"/>
      <c r="F551"/>
    </row>
    <row r="552" spans="3:6" x14ac:dyDescent="0.25">
      <c r="C552"/>
      <c r="E552"/>
      <c r="F552"/>
    </row>
    <row r="553" spans="3:6" x14ac:dyDescent="0.25">
      <c r="C553"/>
      <c r="E553"/>
      <c r="F553"/>
    </row>
    <row r="554" spans="3:6" x14ac:dyDescent="0.25">
      <c r="C554"/>
      <c r="E554"/>
      <c r="F554"/>
    </row>
    <row r="555" spans="3:6" x14ac:dyDescent="0.25">
      <c r="C555"/>
      <c r="E555"/>
      <c r="F555"/>
    </row>
    <row r="556" spans="3:6" x14ac:dyDescent="0.25">
      <c r="C556"/>
      <c r="E556"/>
      <c r="F556"/>
    </row>
    <row r="557" spans="3:6" x14ac:dyDescent="0.25">
      <c r="C557"/>
      <c r="E557"/>
      <c r="F557"/>
    </row>
    <row r="558" spans="3:6" x14ac:dyDescent="0.25">
      <c r="C558"/>
      <c r="E558"/>
      <c r="F558"/>
    </row>
    <row r="559" spans="3:6" x14ac:dyDescent="0.25">
      <c r="C559"/>
      <c r="E559"/>
      <c r="F559"/>
    </row>
    <row r="560" spans="3:6" x14ac:dyDescent="0.25">
      <c r="C560"/>
      <c r="E560"/>
      <c r="F560"/>
    </row>
    <row r="561" spans="3:6" x14ac:dyDescent="0.25">
      <c r="C561"/>
      <c r="E561"/>
      <c r="F561"/>
    </row>
    <row r="562" spans="3:6" x14ac:dyDescent="0.25">
      <c r="C562"/>
      <c r="E562"/>
      <c r="F562"/>
    </row>
    <row r="563" spans="3:6" x14ac:dyDescent="0.25">
      <c r="C563"/>
      <c r="E563"/>
      <c r="F563"/>
    </row>
    <row r="564" spans="3:6" x14ac:dyDescent="0.25">
      <c r="C564"/>
      <c r="E564"/>
      <c r="F564"/>
    </row>
    <row r="565" spans="3:6" x14ac:dyDescent="0.25">
      <c r="C565"/>
      <c r="E565"/>
      <c r="F565"/>
    </row>
    <row r="566" spans="3:6" x14ac:dyDescent="0.25">
      <c r="C566"/>
      <c r="E566"/>
      <c r="F566"/>
    </row>
    <row r="567" spans="3:6" x14ac:dyDescent="0.25">
      <c r="C567"/>
      <c r="E567"/>
      <c r="F567"/>
    </row>
    <row r="568" spans="3:6" x14ac:dyDescent="0.25">
      <c r="C568"/>
      <c r="E568"/>
      <c r="F568"/>
    </row>
    <row r="569" spans="3:6" x14ac:dyDescent="0.25">
      <c r="C569"/>
      <c r="E569"/>
      <c r="F569"/>
    </row>
    <row r="570" spans="3:6" x14ac:dyDescent="0.25">
      <c r="C570"/>
      <c r="E570"/>
      <c r="F570"/>
    </row>
    <row r="571" spans="3:6" x14ac:dyDescent="0.25">
      <c r="C571"/>
      <c r="E571"/>
      <c r="F571"/>
    </row>
    <row r="572" spans="3:6" x14ac:dyDescent="0.25">
      <c r="C572"/>
      <c r="E572"/>
      <c r="F572"/>
    </row>
    <row r="573" spans="3:6" x14ac:dyDescent="0.25">
      <c r="C573"/>
      <c r="E573"/>
      <c r="F573"/>
    </row>
    <row r="574" spans="3:6" x14ac:dyDescent="0.25">
      <c r="C574"/>
      <c r="E574"/>
      <c r="F574"/>
    </row>
    <row r="575" spans="3:6" x14ac:dyDescent="0.25">
      <c r="C575"/>
      <c r="E575"/>
      <c r="F575"/>
    </row>
    <row r="576" spans="3:6" x14ac:dyDescent="0.25">
      <c r="C576"/>
      <c r="E576"/>
      <c r="F576"/>
    </row>
    <row r="577" spans="3:6" x14ac:dyDescent="0.25">
      <c r="C577"/>
      <c r="E577"/>
      <c r="F577"/>
    </row>
    <row r="578" spans="3:6" x14ac:dyDescent="0.25">
      <c r="C578"/>
      <c r="E578"/>
      <c r="F578"/>
    </row>
    <row r="579" spans="3:6" x14ac:dyDescent="0.25">
      <c r="C579"/>
      <c r="E579"/>
      <c r="F579"/>
    </row>
    <row r="580" spans="3:6" x14ac:dyDescent="0.25">
      <c r="C580"/>
      <c r="E580"/>
      <c r="F580"/>
    </row>
    <row r="581" spans="3:6" x14ac:dyDescent="0.25">
      <c r="C581"/>
      <c r="E581"/>
      <c r="F581"/>
    </row>
    <row r="582" spans="3:6" x14ac:dyDescent="0.25">
      <c r="C582"/>
      <c r="E582"/>
      <c r="F582"/>
    </row>
    <row r="583" spans="3:6" x14ac:dyDescent="0.25">
      <c r="C583"/>
      <c r="E583"/>
      <c r="F583"/>
    </row>
    <row r="584" spans="3:6" x14ac:dyDescent="0.25">
      <c r="C584"/>
      <c r="E584"/>
      <c r="F584"/>
    </row>
    <row r="585" spans="3:6" x14ac:dyDescent="0.25">
      <c r="C585"/>
      <c r="E585"/>
      <c r="F585"/>
    </row>
    <row r="586" spans="3:6" x14ac:dyDescent="0.25">
      <c r="C586"/>
      <c r="E586"/>
      <c r="F586"/>
    </row>
    <row r="587" spans="3:6" x14ac:dyDescent="0.25">
      <c r="C587"/>
      <c r="E587"/>
      <c r="F587"/>
    </row>
    <row r="588" spans="3:6" x14ac:dyDescent="0.25">
      <c r="C588"/>
      <c r="E588"/>
      <c r="F588"/>
    </row>
    <row r="589" spans="3:6" x14ac:dyDescent="0.25">
      <c r="C589"/>
      <c r="E589"/>
      <c r="F589"/>
    </row>
    <row r="590" spans="3:6" x14ac:dyDescent="0.25">
      <c r="C590"/>
      <c r="E590"/>
      <c r="F590"/>
    </row>
    <row r="591" spans="3:6" x14ac:dyDescent="0.25">
      <c r="C591"/>
      <c r="E591"/>
      <c r="F591"/>
    </row>
    <row r="592" spans="3:6" x14ac:dyDescent="0.25">
      <c r="C592"/>
      <c r="E592"/>
      <c r="F592"/>
    </row>
    <row r="593" spans="3:6" x14ac:dyDescent="0.25">
      <c r="C593"/>
      <c r="E593"/>
      <c r="F593"/>
    </row>
    <row r="594" spans="3:6" x14ac:dyDescent="0.25">
      <c r="C594"/>
      <c r="E594"/>
      <c r="F594"/>
    </row>
    <row r="595" spans="3:6" x14ac:dyDescent="0.25">
      <c r="C595"/>
      <c r="E595"/>
      <c r="F595"/>
    </row>
    <row r="596" spans="3:6" x14ac:dyDescent="0.25">
      <c r="C596"/>
      <c r="E596"/>
      <c r="F596"/>
    </row>
    <row r="597" spans="3:6" x14ac:dyDescent="0.25">
      <c r="C597"/>
      <c r="E597"/>
      <c r="F597"/>
    </row>
    <row r="598" spans="3:6" x14ac:dyDescent="0.25">
      <c r="C598"/>
      <c r="E598"/>
      <c r="F598"/>
    </row>
    <row r="599" spans="3:6" x14ac:dyDescent="0.25">
      <c r="C599"/>
      <c r="E599"/>
      <c r="F599"/>
    </row>
    <row r="600" spans="3:6" x14ac:dyDescent="0.25">
      <c r="C600"/>
      <c r="E600"/>
      <c r="F600"/>
    </row>
    <row r="601" spans="3:6" x14ac:dyDescent="0.25">
      <c r="C601"/>
      <c r="E601"/>
      <c r="F601"/>
    </row>
    <row r="602" spans="3:6" x14ac:dyDescent="0.25">
      <c r="C602"/>
      <c r="E602"/>
      <c r="F602"/>
    </row>
    <row r="603" spans="3:6" x14ac:dyDescent="0.25">
      <c r="C603"/>
      <c r="E603"/>
      <c r="F603"/>
    </row>
    <row r="604" spans="3:6" x14ac:dyDescent="0.25">
      <c r="C604"/>
      <c r="E604"/>
      <c r="F604"/>
    </row>
    <row r="605" spans="3:6" x14ac:dyDescent="0.25">
      <c r="C605"/>
      <c r="E605"/>
      <c r="F605"/>
    </row>
    <row r="606" spans="3:6" x14ac:dyDescent="0.25">
      <c r="C606"/>
      <c r="E606"/>
      <c r="F606"/>
    </row>
    <row r="607" spans="3:6" x14ac:dyDescent="0.25">
      <c r="C607"/>
      <c r="E607"/>
      <c r="F607"/>
    </row>
    <row r="608" spans="3:6" x14ac:dyDescent="0.25">
      <c r="C608"/>
      <c r="E608"/>
      <c r="F608"/>
    </row>
    <row r="609" spans="3:6" x14ac:dyDescent="0.25">
      <c r="C609"/>
      <c r="E609"/>
      <c r="F609"/>
    </row>
    <row r="610" spans="3:6" x14ac:dyDescent="0.25">
      <c r="C610"/>
      <c r="E610"/>
      <c r="F610"/>
    </row>
    <row r="611" spans="3:6" x14ac:dyDescent="0.25">
      <c r="C611"/>
      <c r="E611"/>
      <c r="F611"/>
    </row>
    <row r="612" spans="3:6" x14ac:dyDescent="0.25">
      <c r="C612"/>
      <c r="E612"/>
      <c r="F612"/>
    </row>
    <row r="613" spans="3:6" x14ac:dyDescent="0.25">
      <c r="C613"/>
      <c r="E613"/>
      <c r="F613"/>
    </row>
    <row r="614" spans="3:6" x14ac:dyDescent="0.25">
      <c r="C614"/>
      <c r="E614"/>
      <c r="F614"/>
    </row>
    <row r="615" spans="3:6" x14ac:dyDescent="0.25">
      <c r="C615"/>
      <c r="E615"/>
      <c r="F615"/>
    </row>
    <row r="616" spans="3:6" x14ac:dyDescent="0.25">
      <c r="C616"/>
      <c r="E616"/>
      <c r="F616"/>
    </row>
    <row r="617" spans="3:6" x14ac:dyDescent="0.25">
      <c r="C617"/>
      <c r="E617"/>
      <c r="F617"/>
    </row>
    <row r="618" spans="3:6" x14ac:dyDescent="0.25">
      <c r="C618"/>
      <c r="E618"/>
      <c r="F618"/>
    </row>
    <row r="619" spans="3:6" x14ac:dyDescent="0.25">
      <c r="C619"/>
      <c r="E619"/>
      <c r="F619"/>
    </row>
    <row r="620" spans="3:6" x14ac:dyDescent="0.25">
      <c r="C620"/>
      <c r="E620"/>
      <c r="F620"/>
    </row>
    <row r="621" spans="3:6" x14ac:dyDescent="0.25">
      <c r="C621"/>
      <c r="E621"/>
      <c r="F621"/>
    </row>
    <row r="622" spans="3:6" x14ac:dyDescent="0.25">
      <c r="C622"/>
      <c r="E622"/>
      <c r="F622"/>
    </row>
    <row r="623" spans="3:6" x14ac:dyDescent="0.25">
      <c r="C623"/>
      <c r="E623"/>
      <c r="F623"/>
    </row>
    <row r="624" spans="3:6" x14ac:dyDescent="0.25">
      <c r="C624"/>
      <c r="E624"/>
      <c r="F624"/>
    </row>
    <row r="625" spans="3:6" x14ac:dyDescent="0.25">
      <c r="C625"/>
      <c r="E625"/>
      <c r="F625"/>
    </row>
    <row r="626" spans="3:6" x14ac:dyDescent="0.25">
      <c r="C626"/>
      <c r="E626"/>
      <c r="F626"/>
    </row>
    <row r="627" spans="3:6" x14ac:dyDescent="0.25">
      <c r="C627"/>
      <c r="E627"/>
      <c r="F627"/>
    </row>
    <row r="628" spans="3:6" x14ac:dyDescent="0.25">
      <c r="C628"/>
      <c r="E628"/>
      <c r="F628"/>
    </row>
    <row r="629" spans="3:6" x14ac:dyDescent="0.25">
      <c r="C629"/>
      <c r="E629"/>
      <c r="F629"/>
    </row>
    <row r="630" spans="3:6" x14ac:dyDescent="0.25">
      <c r="C630"/>
      <c r="E630"/>
      <c r="F630"/>
    </row>
    <row r="631" spans="3:6" x14ac:dyDescent="0.25">
      <c r="C631"/>
      <c r="E631"/>
      <c r="F631"/>
    </row>
    <row r="632" spans="3:6" x14ac:dyDescent="0.25">
      <c r="C632"/>
      <c r="E632"/>
      <c r="F632"/>
    </row>
    <row r="633" spans="3:6" x14ac:dyDescent="0.25">
      <c r="C633"/>
      <c r="E633"/>
      <c r="F633"/>
    </row>
    <row r="634" spans="3:6" x14ac:dyDescent="0.25">
      <c r="C634"/>
      <c r="E634"/>
      <c r="F634"/>
    </row>
    <row r="635" spans="3:6" x14ac:dyDescent="0.25">
      <c r="C635"/>
      <c r="E635"/>
      <c r="F635"/>
    </row>
    <row r="636" spans="3:6" x14ac:dyDescent="0.25">
      <c r="C636"/>
      <c r="E636"/>
      <c r="F636"/>
    </row>
    <row r="637" spans="3:6" x14ac:dyDescent="0.25">
      <c r="C637"/>
      <c r="E637"/>
      <c r="F637"/>
    </row>
    <row r="638" spans="3:6" x14ac:dyDescent="0.25">
      <c r="C638"/>
      <c r="E638"/>
      <c r="F638"/>
    </row>
    <row r="639" spans="3:6" x14ac:dyDescent="0.25">
      <c r="C639"/>
      <c r="E639"/>
      <c r="F639"/>
    </row>
    <row r="640" spans="3:6" x14ac:dyDescent="0.25">
      <c r="C640"/>
      <c r="E640"/>
      <c r="F640"/>
    </row>
    <row r="641" spans="3:6" x14ac:dyDescent="0.25">
      <c r="C641"/>
      <c r="E641"/>
      <c r="F641"/>
    </row>
    <row r="642" spans="3:6" x14ac:dyDescent="0.25">
      <c r="C642"/>
      <c r="E642"/>
      <c r="F642"/>
    </row>
    <row r="643" spans="3:6" x14ac:dyDescent="0.25">
      <c r="C643"/>
      <c r="E643"/>
      <c r="F643"/>
    </row>
  </sheetData>
  <mergeCells count="3">
    <mergeCell ref="A3:F3"/>
    <mergeCell ref="A2:F2"/>
    <mergeCell ref="A1:F1"/>
  </mergeCells>
  <pageMargins left="0.7" right="0.7" top="0.75" bottom="0.75" header="0.3" footer="0.3"/>
  <pageSetup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Capturas2</dc:creator>
  <cp:lastModifiedBy>pc</cp:lastModifiedBy>
  <cp:lastPrinted>2021-11-09T15:04:53Z</cp:lastPrinted>
  <dcterms:created xsi:type="dcterms:W3CDTF">2021-07-06T20:55:57Z</dcterms:created>
  <dcterms:modified xsi:type="dcterms:W3CDTF">2021-11-09T15:07:15Z</dcterms:modified>
</cp:coreProperties>
</file>