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IDOR\Documents\"/>
    </mc:Choice>
  </mc:AlternateContent>
  <bookViews>
    <workbookView xWindow="0" yWindow="0" windowWidth="24000" windowHeight="9630"/>
  </bookViews>
  <sheets>
    <sheet name="INVENTARIO NOV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2" l="1"/>
  <c r="E7" i="2"/>
  <c r="E8" i="2"/>
  <c r="E9" i="2"/>
  <c r="E10" i="2"/>
  <c r="E11" i="2"/>
  <c r="E13" i="2"/>
  <c r="E14" i="2"/>
  <c r="E15" i="2"/>
  <c r="E16" i="2"/>
  <c r="E17" i="2"/>
  <c r="E18" i="2"/>
  <c r="E19" i="2"/>
  <c r="E20" i="2"/>
  <c r="E21" i="2"/>
  <c r="E22" i="2"/>
  <c r="E24" i="2"/>
  <c r="E25" i="2"/>
  <c r="E26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3" i="2"/>
  <c r="E154" i="2"/>
  <c r="E155" i="2"/>
  <c r="E156" i="2"/>
  <c r="E157" i="2"/>
  <c r="E158" i="2"/>
  <c r="E159" i="2"/>
  <c r="E160" i="2"/>
  <c r="E161" i="2"/>
  <c r="E165" i="2"/>
  <c r="E166" i="2"/>
  <c r="E168" i="2"/>
  <c r="E169" i="2"/>
  <c r="E171" i="2"/>
  <c r="E172" i="2"/>
  <c r="E173" i="2"/>
  <c r="E174" i="2"/>
  <c r="E175" i="2"/>
  <c r="E184" i="2"/>
  <c r="E185" i="2"/>
  <c r="E186" i="2"/>
  <c r="E187" i="2"/>
  <c r="E188" i="2"/>
  <c r="E192" i="2"/>
  <c r="E202" i="2"/>
  <c r="E208" i="2"/>
  <c r="E209" i="2"/>
  <c r="E211" i="2"/>
  <c r="E212" i="2"/>
  <c r="E213" i="2"/>
  <c r="E214" i="2"/>
  <c r="E215" i="2"/>
  <c r="E218" i="2"/>
  <c r="E219" i="2"/>
  <c r="E220" i="2"/>
  <c r="E221" i="2"/>
  <c r="E222" i="2"/>
  <c r="E223" i="2"/>
  <c r="E224" i="2"/>
  <c r="E225" i="2"/>
  <c r="E226" i="2"/>
  <c r="E227" i="2"/>
  <c r="E228" i="2"/>
  <c r="E231" i="2"/>
  <c r="E232" i="2"/>
  <c r="E234" i="2"/>
  <c r="E235" i="2"/>
  <c r="E237" i="2"/>
  <c r="E242" i="2"/>
  <c r="E243" i="2"/>
  <c r="E244" i="2"/>
  <c r="E252" i="2"/>
  <c r="E262" i="2"/>
  <c r="E263" i="2"/>
  <c r="E267" i="2"/>
  <c r="E268" i="2"/>
  <c r="E269" i="2"/>
  <c r="E272" i="2"/>
  <c r="E273" i="2"/>
  <c r="E275" i="2"/>
  <c r="E276" i="2"/>
  <c r="E277" i="2"/>
  <c r="E278" i="2"/>
  <c r="E279" i="2"/>
  <c r="E280" i="2"/>
  <c r="E282" i="2"/>
  <c r="E284" i="2"/>
  <c r="E285" i="2"/>
  <c r="E286" i="2"/>
  <c r="E287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7" i="2"/>
  <c r="E308" i="2"/>
  <c r="E5" i="2"/>
  <c r="E6" i="2"/>
  <c r="E4" i="2"/>
  <c r="B194" i="2"/>
  <c r="E194" i="2" s="1"/>
  <c r="B162" i="2"/>
  <c r="E162" i="2" s="1"/>
  <c r="B260" i="2"/>
  <c r="E260" i="2" s="1"/>
  <c r="B258" i="2"/>
  <c r="E258" i="2" s="1"/>
  <c r="B259" i="2"/>
  <c r="E259" i="2" s="1"/>
  <c r="B264" i="2"/>
  <c r="E264" i="2" s="1"/>
  <c r="B257" i="2"/>
  <c r="E257" i="2" s="1"/>
  <c r="B178" i="2"/>
  <c r="E178" i="2" s="1"/>
  <c r="B274" i="2"/>
  <c r="E274" i="2" s="1"/>
  <c r="B306" i="2"/>
  <c r="E306" i="2" s="1"/>
  <c r="B283" i="2"/>
  <c r="E283" i="2" s="1"/>
  <c r="B245" i="2"/>
  <c r="E245" i="2" s="1"/>
  <c r="B206" i="2"/>
  <c r="E206" i="2" s="1"/>
  <c r="B187" i="2"/>
  <c r="B176" i="2"/>
  <c r="E176" i="2" s="1"/>
  <c r="B167" i="2"/>
  <c r="E167" i="2" s="1"/>
  <c r="B219" i="2"/>
  <c r="B190" i="2"/>
  <c r="E190" i="2" s="1"/>
  <c r="B191" i="2"/>
  <c r="E191" i="2" s="1"/>
  <c r="B250" i="2"/>
  <c r="E250" i="2" s="1"/>
  <c r="B247" i="2"/>
  <c r="E247" i="2" s="1"/>
  <c r="B202" i="2"/>
  <c r="B180" i="2"/>
  <c r="E180" i="2" s="1"/>
  <c r="B196" i="2"/>
  <c r="E196" i="2" s="1"/>
  <c r="B203" i="2"/>
  <c r="E203" i="2" s="1"/>
  <c r="B177" i="2"/>
  <c r="E177" i="2" s="1"/>
  <c r="B181" i="2"/>
  <c r="E181" i="2" s="1"/>
  <c r="B189" i="2"/>
  <c r="E189" i="2" s="1"/>
  <c r="B270" i="2"/>
  <c r="E270" i="2" s="1"/>
  <c r="B207" i="2"/>
  <c r="E207" i="2" s="1"/>
  <c r="B248" i="2"/>
  <c r="E248" i="2" s="1"/>
  <c r="B205" i="2"/>
  <c r="E205" i="2" s="1"/>
  <c r="B230" i="2"/>
  <c r="E230" i="2" s="1"/>
  <c r="B198" i="2"/>
  <c r="E198" i="2" s="1"/>
  <c r="B199" i="2"/>
  <c r="E199" i="2" s="1"/>
  <c r="B249" i="2"/>
  <c r="E249" i="2" s="1"/>
  <c r="B204" i="2"/>
  <c r="E204" i="2" s="1"/>
  <c r="B12" i="2" l="1"/>
  <c r="E12" i="2" s="1"/>
  <c r="B288" i="2"/>
  <c r="E288" i="2" s="1"/>
  <c r="B246" i="2"/>
  <c r="E246" i="2" s="1"/>
  <c r="B197" i="2"/>
  <c r="E197" i="2" s="1"/>
  <c r="B179" i="2"/>
  <c r="E179" i="2" s="1"/>
  <c r="B200" i="2"/>
  <c r="E200" i="2" s="1"/>
  <c r="B253" i="2"/>
  <c r="E253" i="2" s="1"/>
  <c r="B265" i="2"/>
  <c r="E265" i="2" s="1"/>
  <c r="B256" i="2"/>
  <c r="E256" i="2" s="1"/>
  <c r="B251" i="2"/>
  <c r="E251" i="2" s="1"/>
  <c r="B261" i="2"/>
  <c r="E261" i="2" s="1"/>
  <c r="B254" i="2"/>
  <c r="E254" i="2" s="1"/>
  <c r="B255" i="2"/>
  <c r="E255" i="2" s="1"/>
  <c r="B240" i="2"/>
  <c r="E240" i="2" s="1"/>
  <c r="B241" i="2"/>
  <c r="E241" i="2" s="1"/>
  <c r="B289" i="2"/>
  <c r="E289" i="2" s="1"/>
  <c r="B233" i="2"/>
  <c r="E233" i="2" s="1"/>
  <c r="B201" i="2"/>
  <c r="E201" i="2" s="1"/>
  <c r="B216" i="2"/>
  <c r="E216" i="2" s="1"/>
  <c r="B239" i="2"/>
  <c r="E239" i="2" s="1"/>
  <c r="B266" i="2"/>
  <c r="E266" i="2" s="1"/>
  <c r="B195" i="2"/>
  <c r="E195" i="2" s="1"/>
  <c r="B217" i="2"/>
  <c r="E217" i="2" s="1"/>
  <c r="B238" i="2"/>
  <c r="E238" i="2" s="1"/>
  <c r="B271" i="2"/>
  <c r="E271" i="2" s="1"/>
  <c r="B281" i="2"/>
  <c r="E281" i="2" s="1"/>
  <c r="B236" i="2"/>
  <c r="E236" i="2" s="1"/>
  <c r="B210" i="2"/>
  <c r="E210" i="2" s="1"/>
  <c r="B163" i="2"/>
  <c r="E163" i="2" s="1"/>
  <c r="B62" i="2"/>
  <c r="E62" i="2" s="1"/>
  <c r="B193" i="2"/>
  <c r="E193" i="2" s="1"/>
  <c r="B164" i="2"/>
  <c r="E164" i="2" s="1"/>
  <c r="B183" i="2"/>
  <c r="E183" i="2" s="1"/>
  <c r="B170" i="2"/>
  <c r="E170" i="2" s="1"/>
  <c r="B229" i="2"/>
  <c r="E229" i="2" s="1"/>
  <c r="B152" i="2"/>
  <c r="E152" i="2" s="1"/>
  <c r="B151" i="2"/>
  <c r="E151" i="2" s="1"/>
  <c r="B182" i="2"/>
  <c r="E182" i="2" s="1"/>
  <c r="B23" i="2"/>
  <c r="E23" i="2" s="1"/>
</calcChain>
</file>

<file path=xl/sharedStrings.xml><?xml version="1.0" encoding="utf-8"?>
<sst xmlns="http://schemas.openxmlformats.org/spreadsheetml/2006/main" count="395" uniqueCount="308">
  <si>
    <t>IMPORTE</t>
  </si>
  <si>
    <t>KILOS</t>
  </si>
  <si>
    <t>Serrano Culatella</t>
  </si>
  <si>
    <t>Pechuga Rellena</t>
  </si>
  <si>
    <t>Lomo Relleno</t>
  </si>
  <si>
    <t>Pierna Rellena</t>
  </si>
  <si>
    <t>Lomo Navideño Metz</t>
  </si>
  <si>
    <t xml:space="preserve">Pierna Navideña </t>
  </si>
  <si>
    <t>Pierna Envinada</t>
  </si>
  <si>
    <t>Pierna Adobada</t>
  </si>
  <si>
    <t>Lomo Embuchado Metz</t>
  </si>
  <si>
    <t xml:space="preserve">Jamon Serrano Metz </t>
  </si>
  <si>
    <t>Roastbeef Metz</t>
  </si>
  <si>
    <t>Jamon Holandez Metz</t>
  </si>
  <si>
    <t>Pierna Envinada 1/2</t>
  </si>
  <si>
    <t>Chistorra Metz 1/4</t>
  </si>
  <si>
    <t xml:space="preserve">Chistorra Metz 1/2 </t>
  </si>
  <si>
    <t xml:space="preserve">Chorizo Argentino Mtz </t>
  </si>
  <si>
    <t xml:space="preserve">Linea Premium Metz </t>
  </si>
  <si>
    <t>Leberkaise</t>
  </si>
  <si>
    <t xml:space="preserve">Salchicha Frankfurt </t>
  </si>
  <si>
    <t>Serrano Cinta de Oro</t>
  </si>
  <si>
    <t>Serrano Taverneta</t>
  </si>
  <si>
    <t>Mini York Taverneta</t>
  </si>
  <si>
    <t>Lomo Embuchado Tavernetta</t>
  </si>
  <si>
    <t xml:space="preserve">Cabeza de Lomo Tavernetta </t>
  </si>
  <si>
    <t>Salami Nu3</t>
  </si>
  <si>
    <t>Peperoni Nu3 Rebanada</t>
  </si>
  <si>
    <t>Pechuga Peñaranda</t>
  </si>
  <si>
    <t>York Extra Fino Peñaranda</t>
  </si>
  <si>
    <t xml:space="preserve">Pechuga Nu3 </t>
  </si>
  <si>
    <t>York Bonna Carne</t>
  </si>
  <si>
    <t>Urby Miel y Mostaza</t>
  </si>
  <si>
    <t>Urby Almendrado</t>
  </si>
  <si>
    <t>Queso de Puerco Nu3</t>
  </si>
  <si>
    <t>Queso de Puerco FUD</t>
  </si>
  <si>
    <t>Queso de Puerco Peñaranda</t>
  </si>
  <si>
    <t>Queso de Puerco Capistrano</t>
  </si>
  <si>
    <t>Peperonni El Patron</t>
  </si>
  <si>
    <t xml:space="preserve">Salami El Patron </t>
  </si>
  <si>
    <t>Pechuga de Pavo Ahumada</t>
  </si>
  <si>
    <t xml:space="preserve">Pierna Ahumada </t>
  </si>
  <si>
    <t>Salchicha Hot Dog FUD</t>
  </si>
  <si>
    <t>Salchicha Pavo FUD</t>
  </si>
  <si>
    <t xml:space="preserve">Salchicha Anny </t>
  </si>
  <si>
    <t>Chuleta Ahumada</t>
  </si>
  <si>
    <t>Carne Arabe</t>
  </si>
  <si>
    <t>Alitas</t>
  </si>
  <si>
    <t>Chorizo Argentino Ledo</t>
  </si>
  <si>
    <t>Chorizo Oaxaca Ledo</t>
  </si>
  <si>
    <t>Longaniza Economica</t>
  </si>
  <si>
    <t>Longaniza Casera</t>
  </si>
  <si>
    <t>Chistorra Winnis</t>
  </si>
  <si>
    <t>Chistorra Bonna Carne</t>
  </si>
  <si>
    <t>Jamon Serrano Bonna Carne</t>
  </si>
  <si>
    <t>Jamon York Bonna Carne</t>
  </si>
  <si>
    <t>Pechuga de Pavo Bonna Carne</t>
  </si>
  <si>
    <t>Jamon Extra Fino Bonna Carne</t>
  </si>
  <si>
    <t>Jamon Sabori Pierna</t>
  </si>
  <si>
    <t>Jamon Sabori Pechuga de Pavo</t>
  </si>
  <si>
    <t>Jamon Pierna Capistrano</t>
  </si>
  <si>
    <t>Jamon Marietta</t>
  </si>
  <si>
    <t>Jamon de Espaldilla</t>
  </si>
  <si>
    <t xml:space="preserve">Carne Enchilada </t>
  </si>
  <si>
    <t>Cecina</t>
  </si>
  <si>
    <t>Jamon York Ledo</t>
  </si>
  <si>
    <t>Jamon Virginia Ahumado</t>
  </si>
  <si>
    <t>Jamon Americano Ledo</t>
  </si>
  <si>
    <t>Pata Natural</t>
  </si>
  <si>
    <t>Pata Preparada</t>
  </si>
  <si>
    <t>Carne Enchilada Especial</t>
  </si>
  <si>
    <t>Pierna Ahumada Nu3</t>
  </si>
  <si>
    <t>Tocino Salado</t>
  </si>
  <si>
    <t>Tocino Winnis</t>
  </si>
  <si>
    <t>Tocino de Pierna</t>
  </si>
  <si>
    <t xml:space="preserve">Recorte de Jamon </t>
  </si>
  <si>
    <t>Recorte de Tocino</t>
  </si>
  <si>
    <t>Recorte de Chuleta</t>
  </si>
  <si>
    <t>Leche en Galon</t>
  </si>
  <si>
    <t xml:space="preserve">Yogurth 1 Ltro </t>
  </si>
  <si>
    <t xml:space="preserve">Yogurth 1/2 </t>
  </si>
  <si>
    <t>Gelatina</t>
  </si>
  <si>
    <t>Flan</t>
  </si>
  <si>
    <t>Arroz con Leche</t>
  </si>
  <si>
    <t>Botanero</t>
  </si>
  <si>
    <t>Mantequilla Panfilo</t>
  </si>
  <si>
    <t>Boursin Cenizo</t>
  </si>
  <si>
    <t>Boursin Nuez</t>
  </si>
  <si>
    <t>Boursin Natural</t>
  </si>
  <si>
    <t>Boruesin Paquete</t>
  </si>
  <si>
    <t>Nata 1/4</t>
  </si>
  <si>
    <t>Quesillo Panfilo 1/2</t>
  </si>
  <si>
    <t>Queso Fresco de Vaca Panfilo</t>
  </si>
  <si>
    <t>Queso Fresco de Cabra Panfilo</t>
  </si>
  <si>
    <t>Requeson de Cabra Panfilo</t>
  </si>
  <si>
    <t>Maiz Poblana</t>
  </si>
  <si>
    <t>Maiz Abuela</t>
  </si>
  <si>
    <t>Maiz Morelos</t>
  </si>
  <si>
    <t>Manteca</t>
  </si>
  <si>
    <t>Salsa California 1 Lt</t>
  </si>
  <si>
    <t>Pzas</t>
  </si>
  <si>
    <t xml:space="preserve">Salsa California 1/2 </t>
  </si>
  <si>
    <t>Salsa California 1/4</t>
  </si>
  <si>
    <t>Iberia 1/2</t>
  </si>
  <si>
    <t>Iberia 1 Kg</t>
  </si>
  <si>
    <t>Iberia  90 Gr</t>
  </si>
  <si>
    <t>Mantequilla Butter</t>
  </si>
  <si>
    <t xml:space="preserve">Margarina Villita </t>
  </si>
  <si>
    <t>Mantequilla Gloria Verde</t>
  </si>
  <si>
    <t>Mantequilla Gloria Plata</t>
  </si>
  <si>
    <t>Mantequilla Azul Untable</t>
  </si>
  <si>
    <t>Mantequilla Untable Amarilla</t>
  </si>
  <si>
    <t xml:space="preserve">Mantequilla Untable Verde </t>
  </si>
  <si>
    <t xml:space="preserve">Mole Tradicional </t>
  </si>
  <si>
    <t>Mole Almendrado</t>
  </si>
  <si>
    <t>Mole de la Casa</t>
  </si>
  <si>
    <t>Manchego Villita</t>
  </si>
  <si>
    <t>Gouda Aleman</t>
  </si>
  <si>
    <t>Zorayda Chico</t>
  </si>
  <si>
    <t>Zorayda Grande</t>
  </si>
  <si>
    <t>Philladelphia</t>
  </si>
  <si>
    <t>Paq</t>
  </si>
  <si>
    <t>Queso Singles</t>
  </si>
  <si>
    <t>Queso Asadero Natural</t>
  </si>
  <si>
    <t>Queso Asadero Ahumado</t>
  </si>
  <si>
    <t>Queso Asadero Finas Hierbas</t>
  </si>
  <si>
    <t>Queso Asadero Habanero</t>
  </si>
  <si>
    <t>Queso Misionero Ahumado</t>
  </si>
  <si>
    <t>Queso Trapola Rojo</t>
  </si>
  <si>
    <t>Queso Trapola Blanco</t>
  </si>
  <si>
    <t xml:space="preserve">Queso Misionero </t>
  </si>
  <si>
    <t>Queso Vicchio</t>
  </si>
  <si>
    <t>Queso Virg Lourde</t>
  </si>
  <si>
    <t>Queso Romance</t>
  </si>
  <si>
    <t>Queso Provensano Ahum</t>
  </si>
  <si>
    <t>Queso Semidesierto</t>
  </si>
  <si>
    <t>Mantequilla Lyncott 90 gr</t>
  </si>
  <si>
    <t>Mantequilla Lyncott 225 gr</t>
  </si>
  <si>
    <t>Mantequilla Lyncott Untable</t>
  </si>
  <si>
    <t xml:space="preserve">Manchego Lyncott </t>
  </si>
  <si>
    <t>Queso de Cabra Lyncott Ceniza</t>
  </si>
  <si>
    <t>Queso de Cabra Lyncott Albahaca</t>
  </si>
  <si>
    <t>Queso de Cabra Lyncott Romero</t>
  </si>
  <si>
    <t>Queso Brie</t>
  </si>
  <si>
    <t>Manchego Boca Negra</t>
  </si>
  <si>
    <t>Queso Chester Menonita</t>
  </si>
  <si>
    <t>Crema Alpura Reducido en Grasa</t>
  </si>
  <si>
    <t>Crema Alpura Tradicional</t>
  </si>
  <si>
    <t>Mantequilla Primavera</t>
  </si>
  <si>
    <t xml:space="preserve">Queso Redondo </t>
  </si>
  <si>
    <t>Queso Panela</t>
  </si>
  <si>
    <t>Quesillo Cremoso</t>
  </si>
  <si>
    <t>Queso Añejo</t>
  </si>
  <si>
    <t>Pza</t>
  </si>
  <si>
    <t>PRODUCTO</t>
  </si>
  <si>
    <t>PZAS</t>
  </si>
  <si>
    <t>COSTO</t>
  </si>
  <si>
    <t>INVENTARIO ZAVALETA</t>
  </si>
  <si>
    <t>MES DE NOVIEMBRE DEL 2021</t>
  </si>
  <si>
    <t>Sirloin</t>
  </si>
  <si>
    <t>Contra Americana</t>
  </si>
  <si>
    <t>Contra Nacional</t>
  </si>
  <si>
    <t>Pulpa de Res</t>
  </si>
  <si>
    <t>Molida Mixta</t>
  </si>
  <si>
    <t>Adobo</t>
  </si>
  <si>
    <t>Jamon s/h</t>
  </si>
  <si>
    <t>Capote</t>
  </si>
  <si>
    <t>Tomahawk de Pco</t>
  </si>
  <si>
    <t>Pork Chops</t>
  </si>
  <si>
    <t>Biffe De Paleta</t>
  </si>
  <si>
    <t>Filete Mignon</t>
  </si>
  <si>
    <t>Medallon de Lomo</t>
  </si>
  <si>
    <t>Molida de Pco</t>
  </si>
  <si>
    <t>Molida de Res</t>
  </si>
  <si>
    <t>Costilla</t>
  </si>
  <si>
    <t>Picada de Res</t>
  </si>
  <si>
    <t>Picada de Pco</t>
  </si>
  <si>
    <t>Cabeza de Lomo</t>
  </si>
  <si>
    <t>Vaciada</t>
  </si>
  <si>
    <t>Bistec Chico</t>
  </si>
  <si>
    <t>Bistec Grande</t>
  </si>
  <si>
    <t>Pulpa Espaldilla</t>
  </si>
  <si>
    <t>Lomo de Caña</t>
  </si>
  <si>
    <t>Plancha</t>
  </si>
  <si>
    <t xml:space="preserve">Barriga </t>
  </si>
  <si>
    <t>Falda de Pco</t>
  </si>
  <si>
    <t>Filete de Pco</t>
  </si>
  <si>
    <t>Pernil</t>
  </si>
  <si>
    <t>Rana</t>
  </si>
  <si>
    <t>Bola de Res</t>
  </si>
  <si>
    <t>Suadero</t>
  </si>
  <si>
    <t>Chambarete s/h</t>
  </si>
  <si>
    <t>Rib-Eye</t>
  </si>
  <si>
    <t>Hueso de Pco</t>
  </si>
  <si>
    <t>Centro de Codillo</t>
  </si>
  <si>
    <t>Chuleta Natural</t>
  </si>
  <si>
    <t>Panza Rebanada</t>
  </si>
  <si>
    <t>Espinazo</t>
  </si>
  <si>
    <t>Retazo</t>
  </si>
  <si>
    <t>Manita</t>
  </si>
  <si>
    <t>Trozo Economico</t>
  </si>
  <si>
    <t>Chambarete c/h</t>
  </si>
  <si>
    <t>Trozo Limpio</t>
  </si>
  <si>
    <t>Surtido</t>
  </si>
  <si>
    <t>Pecho de Res</t>
  </si>
  <si>
    <t>T-Bone</t>
  </si>
  <si>
    <t>Espaldilla</t>
  </si>
  <si>
    <t>Aguja Cortada</t>
  </si>
  <si>
    <t>Roastbeef Cortado</t>
  </si>
  <si>
    <t>Rib-Eye Prime</t>
  </si>
  <si>
    <t>New York Choice</t>
  </si>
  <si>
    <t>Paleta de res</t>
  </si>
  <si>
    <t>Concha de Res</t>
  </si>
  <si>
    <t>Abierta</t>
  </si>
  <si>
    <t>Picaña de Pco</t>
  </si>
  <si>
    <t>Cuero de Pierna</t>
  </si>
  <si>
    <t>Cuero Papel</t>
  </si>
  <si>
    <t>Pecho</t>
  </si>
  <si>
    <t>Rib-Eye Choice</t>
  </si>
  <si>
    <t>New York Prime</t>
  </si>
  <si>
    <t>Rib Eye Prime</t>
  </si>
  <si>
    <t>Sirloin Choice</t>
  </si>
  <si>
    <t>New york Choice</t>
  </si>
  <si>
    <t>Descarne</t>
  </si>
  <si>
    <t>Codillo Entero</t>
  </si>
  <si>
    <t>Diezmillo s/h</t>
  </si>
  <si>
    <t>Pescuezo</t>
  </si>
  <si>
    <t>Top Sirloin</t>
  </si>
  <si>
    <t>Bistec del 0</t>
  </si>
  <si>
    <t>Bandera</t>
  </si>
  <si>
    <t>Aguja de Res</t>
  </si>
  <si>
    <t>New York</t>
  </si>
  <si>
    <t>Roastbeef</t>
  </si>
  <si>
    <t>Diezmillo c/h</t>
  </si>
  <si>
    <t>Estrella</t>
  </si>
  <si>
    <t>Riño</t>
  </si>
  <si>
    <t>Perico</t>
  </si>
  <si>
    <t>Tuetano</t>
  </si>
  <si>
    <t>Espaldilla c/h</t>
  </si>
  <si>
    <t xml:space="preserve">Chuleta Natural </t>
  </si>
  <si>
    <t>Cabeza</t>
  </si>
  <si>
    <t>Pork Belly</t>
  </si>
  <si>
    <t>Camaron Grande</t>
  </si>
  <si>
    <t>Camaron Chico</t>
  </si>
  <si>
    <t>Mariscada</t>
  </si>
  <si>
    <t>Arrachera Taquera</t>
  </si>
  <si>
    <t>Arrachera Texana</t>
  </si>
  <si>
    <t>Surimi</t>
  </si>
  <si>
    <t>Papa</t>
  </si>
  <si>
    <t>Salmon</t>
  </si>
  <si>
    <t>Medallon de Atun</t>
  </si>
  <si>
    <t>Lengua de Res</t>
  </si>
  <si>
    <t>Arrachera Marinada</t>
  </si>
  <si>
    <t>Sesos</t>
  </si>
  <si>
    <t>Buche</t>
  </si>
  <si>
    <t>Tilapia</t>
  </si>
  <si>
    <t>Pangasius</t>
  </si>
  <si>
    <t>Espaldilla de Carnero</t>
  </si>
  <si>
    <t>Pierna de Carmero</t>
  </si>
  <si>
    <t>Panza Por Caja</t>
  </si>
  <si>
    <t>Costilla Para Asar</t>
  </si>
  <si>
    <t>Rack Costillar</t>
  </si>
  <si>
    <t>Cowboy</t>
  </si>
  <si>
    <t>Sabana de Res</t>
  </si>
  <si>
    <t>Tampiqueña</t>
  </si>
  <si>
    <t>Sancocho</t>
  </si>
  <si>
    <t>Prensado</t>
  </si>
  <si>
    <t>Chicharron de Cascara</t>
  </si>
  <si>
    <t>Tostadas La Tradicional</t>
  </si>
  <si>
    <t>Totopos</t>
  </si>
  <si>
    <t>Tostada Natural</t>
  </si>
  <si>
    <t>Tostadas Delicias</t>
  </si>
  <si>
    <t>Condimento  California</t>
  </si>
  <si>
    <t>Carpaccio</t>
  </si>
  <si>
    <t>Tortilla Burrito</t>
  </si>
  <si>
    <t>Tortilla Taquera</t>
  </si>
  <si>
    <t xml:space="preserve">Condimento Vivali </t>
  </si>
  <si>
    <t>Condimento 4 Carnes</t>
  </si>
  <si>
    <t>Porter House</t>
  </si>
  <si>
    <t>Chuleton</t>
  </si>
  <si>
    <t>Arrachera Natural</t>
  </si>
  <si>
    <t>Hamburguesa Especial</t>
  </si>
  <si>
    <t>Pierna de Carnero</t>
  </si>
  <si>
    <t>Asado de Tira</t>
  </si>
  <si>
    <t>Riñon</t>
  </si>
  <si>
    <t>Panza Picada</t>
  </si>
  <si>
    <t>Colitas</t>
  </si>
  <si>
    <t>Crema 1/2 Panfilo</t>
  </si>
  <si>
    <t>Mantequila Gloria Amarilla</t>
  </si>
  <si>
    <t>Peperoni Pieza nu3</t>
  </si>
  <si>
    <t>Pierna Adobada  1/2  metz</t>
  </si>
  <si>
    <t>Pierna Adobada metz</t>
  </si>
  <si>
    <t xml:space="preserve">Queso Castell </t>
  </si>
  <si>
    <t>Queso Dabehe</t>
  </si>
  <si>
    <t>Surtido 4 Carnes</t>
  </si>
  <si>
    <t>Grasa de pco</t>
  </si>
  <si>
    <t>Chambarete C/H</t>
  </si>
  <si>
    <t>Cortes de Puerco</t>
  </si>
  <si>
    <t>Carrillera</t>
  </si>
  <si>
    <t>Bistec del 7</t>
  </si>
  <si>
    <t>Baby Bck Ribs</t>
  </si>
  <si>
    <t>Pulpa de Espaldilla</t>
  </si>
  <si>
    <t>Bistec De Puerco</t>
  </si>
  <si>
    <t>Fajitas de Res</t>
  </si>
  <si>
    <t>Brocheta Preparada</t>
  </si>
  <si>
    <t>Bistec Para Asar</t>
  </si>
  <si>
    <t>Norteño</t>
  </si>
  <si>
    <t>Jamon York Nu3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</si>
</sst>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4" fillId="0" borderId="1" xfId="0" applyFont="1" applyBorder="1" applyAlignment="1">
      <alignment horizontal="center"/>
    </xf>
    <xf numFmtId="0" fontId="2" fillId="2" borderId="1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"/>
  <sheetViews>
    <sheetView tabSelected="1" topLeftCell="A228" workbookViewId="0">
      <selection activeCell="A49" sqref="A49"/>
    </sheetView>
  </sheetViews>
  <sheetFormatPr baseColWidth="10" defaultRowHeight="15" x14ac:dyDescent="0.25"/>
  <cols>
    <col min="1" max="1" width="30" bestFit="1" customWidth="1"/>
    <col min="2" max="2" width="12.28515625" customWidth="1"/>
  </cols>
  <sheetData>
    <row r="1" spans="1:5" ht="18.75" x14ac:dyDescent="0.3">
      <c r="A1" s="14" t="s">
        <v>157</v>
      </c>
      <c r="B1" s="14"/>
      <c r="C1" s="14"/>
      <c r="D1" s="14"/>
      <c r="E1" s="14"/>
    </row>
    <row r="2" spans="1:5" ht="18.75" x14ac:dyDescent="0.3">
      <c r="A2" s="14" t="s">
        <v>158</v>
      </c>
      <c r="B2" s="14"/>
      <c r="C2" s="14"/>
      <c r="D2" s="14"/>
      <c r="E2" s="14"/>
    </row>
    <row r="3" spans="1:5" x14ac:dyDescent="0.25">
      <c r="A3" s="9" t="s">
        <v>154</v>
      </c>
      <c r="B3" s="9" t="s">
        <v>1</v>
      </c>
      <c r="C3" s="9" t="s">
        <v>155</v>
      </c>
      <c r="D3" s="9" t="s">
        <v>156</v>
      </c>
      <c r="E3" s="9" t="s">
        <v>0</v>
      </c>
    </row>
    <row r="4" spans="1:5" x14ac:dyDescent="0.25">
      <c r="A4" s="5" t="s">
        <v>47</v>
      </c>
      <c r="B4" s="1">
        <v>10.9</v>
      </c>
      <c r="C4" s="1"/>
      <c r="D4" s="1">
        <v>90</v>
      </c>
      <c r="E4" s="1">
        <f>B4*D4</f>
        <v>981</v>
      </c>
    </row>
    <row r="5" spans="1:5" x14ac:dyDescent="0.25">
      <c r="A5" s="5" t="s">
        <v>83</v>
      </c>
      <c r="B5" s="1">
        <v>5</v>
      </c>
      <c r="C5" s="8" t="s">
        <v>100</v>
      </c>
      <c r="D5" s="1">
        <v>22</v>
      </c>
      <c r="E5" s="1">
        <f t="shared" ref="E5:E68" si="0">B5*D5</f>
        <v>110</v>
      </c>
    </row>
    <row r="6" spans="1:5" x14ac:dyDescent="0.25">
      <c r="A6" s="5" t="s">
        <v>89</v>
      </c>
      <c r="B6" s="1">
        <v>1</v>
      </c>
      <c r="C6" s="8" t="s">
        <v>153</v>
      </c>
      <c r="D6" s="1">
        <v>61</v>
      </c>
      <c r="E6" s="1">
        <f t="shared" si="0"/>
        <v>61</v>
      </c>
    </row>
    <row r="7" spans="1:5" x14ac:dyDescent="0.25">
      <c r="A7" s="5" t="s">
        <v>84</v>
      </c>
      <c r="B7" s="1">
        <v>1</v>
      </c>
      <c r="C7" s="8" t="s">
        <v>153</v>
      </c>
      <c r="D7" s="1">
        <v>59</v>
      </c>
      <c r="E7" s="1">
        <f t="shared" si="0"/>
        <v>59</v>
      </c>
    </row>
    <row r="8" spans="1:5" x14ac:dyDescent="0.25">
      <c r="A8" s="5" t="s">
        <v>86</v>
      </c>
      <c r="B8" s="1">
        <v>3</v>
      </c>
      <c r="C8" s="8" t="s">
        <v>100</v>
      </c>
      <c r="D8" s="1">
        <v>59</v>
      </c>
      <c r="E8" s="1">
        <f t="shared" si="0"/>
        <v>177</v>
      </c>
    </row>
    <row r="9" spans="1:5" x14ac:dyDescent="0.25">
      <c r="A9" s="5" t="s">
        <v>88</v>
      </c>
      <c r="B9" s="1">
        <v>1</v>
      </c>
      <c r="C9" s="8" t="s">
        <v>153</v>
      </c>
      <c r="D9" s="1">
        <v>59</v>
      </c>
      <c r="E9" s="1">
        <f t="shared" si="0"/>
        <v>59</v>
      </c>
    </row>
    <row r="10" spans="1:5" x14ac:dyDescent="0.25">
      <c r="A10" s="5" t="s">
        <v>87</v>
      </c>
      <c r="B10" s="1">
        <v>1</v>
      </c>
      <c r="C10" s="8" t="s">
        <v>153</v>
      </c>
      <c r="D10" s="1">
        <v>59</v>
      </c>
      <c r="E10" s="1">
        <f t="shared" si="0"/>
        <v>59</v>
      </c>
    </row>
    <row r="11" spans="1:5" x14ac:dyDescent="0.25">
      <c r="A11" s="5" t="s">
        <v>25</v>
      </c>
      <c r="B11" s="7">
        <v>10</v>
      </c>
      <c r="C11" s="8" t="s">
        <v>100</v>
      </c>
      <c r="D11" s="1">
        <v>530</v>
      </c>
      <c r="E11" s="1">
        <f t="shared" si="0"/>
        <v>5300</v>
      </c>
    </row>
    <row r="12" spans="1:5" x14ac:dyDescent="0.25">
      <c r="A12" s="5" t="s">
        <v>46</v>
      </c>
      <c r="B12" s="5">
        <f>14.5+5.5</f>
        <v>20</v>
      </c>
      <c r="C12" s="8"/>
      <c r="D12" s="1">
        <v>64</v>
      </c>
      <c r="E12" s="1">
        <f t="shared" si="0"/>
        <v>1280</v>
      </c>
    </row>
    <row r="13" spans="1:5" x14ac:dyDescent="0.25">
      <c r="A13" s="5" t="s">
        <v>63</v>
      </c>
      <c r="B13" s="1">
        <v>15.5</v>
      </c>
      <c r="C13" s="8"/>
      <c r="D13" s="1">
        <v>88</v>
      </c>
      <c r="E13" s="1">
        <f t="shared" si="0"/>
        <v>1364</v>
      </c>
    </row>
    <row r="14" spans="1:5" x14ac:dyDescent="0.25">
      <c r="A14" s="5" t="s">
        <v>70</v>
      </c>
      <c r="B14" s="1">
        <v>19.75</v>
      </c>
      <c r="C14" s="8"/>
      <c r="D14" s="1">
        <v>88</v>
      </c>
      <c r="E14" s="1">
        <f t="shared" si="0"/>
        <v>1738</v>
      </c>
    </row>
    <row r="15" spans="1:5" x14ac:dyDescent="0.25">
      <c r="A15" s="5" t="s">
        <v>64</v>
      </c>
      <c r="B15" s="1">
        <v>18.36</v>
      </c>
      <c r="C15" s="8"/>
      <c r="D15" s="1">
        <v>198</v>
      </c>
      <c r="E15" s="1">
        <f t="shared" si="0"/>
        <v>3635.2799999999997</v>
      </c>
    </row>
    <row r="16" spans="1:5" x14ac:dyDescent="0.25">
      <c r="A16" s="5" t="s">
        <v>53</v>
      </c>
      <c r="B16" s="2">
        <v>1</v>
      </c>
      <c r="C16" s="8" t="s">
        <v>153</v>
      </c>
      <c r="D16" s="1">
        <v>45</v>
      </c>
      <c r="E16" s="1">
        <f t="shared" si="0"/>
        <v>45</v>
      </c>
    </row>
    <row r="17" spans="1:5" x14ac:dyDescent="0.25">
      <c r="A17" s="4" t="s">
        <v>16</v>
      </c>
      <c r="B17" s="3">
        <v>6</v>
      </c>
      <c r="C17" s="10" t="s">
        <v>100</v>
      </c>
      <c r="D17">
        <v>78</v>
      </c>
      <c r="E17" s="1">
        <f t="shared" si="0"/>
        <v>468</v>
      </c>
    </row>
    <row r="18" spans="1:5" x14ac:dyDescent="0.25">
      <c r="A18" s="4" t="s">
        <v>15</v>
      </c>
      <c r="B18" s="3">
        <v>6</v>
      </c>
      <c r="C18" s="10" t="s">
        <v>100</v>
      </c>
      <c r="D18">
        <v>46</v>
      </c>
      <c r="E18" s="1">
        <f t="shared" si="0"/>
        <v>276</v>
      </c>
    </row>
    <row r="19" spans="1:5" x14ac:dyDescent="0.25">
      <c r="A19" s="5" t="s">
        <v>52</v>
      </c>
      <c r="B19" s="5">
        <v>15.2</v>
      </c>
      <c r="C19" s="8"/>
      <c r="D19">
        <v>175</v>
      </c>
      <c r="E19" s="1">
        <f t="shared" si="0"/>
        <v>2660</v>
      </c>
    </row>
    <row r="20" spans="1:5" ht="14.25" customHeight="1" x14ac:dyDescent="0.25">
      <c r="A20" s="5" t="s">
        <v>48</v>
      </c>
      <c r="B20" s="5">
        <v>85</v>
      </c>
      <c r="C20" s="8"/>
      <c r="D20">
        <v>80</v>
      </c>
      <c r="E20" s="1">
        <f t="shared" si="0"/>
        <v>6800</v>
      </c>
    </row>
    <row r="21" spans="1:5" x14ac:dyDescent="0.25">
      <c r="A21" s="4" t="s">
        <v>17</v>
      </c>
      <c r="B21" s="3">
        <v>3</v>
      </c>
      <c r="C21" s="10" t="s">
        <v>100</v>
      </c>
      <c r="D21">
        <v>48</v>
      </c>
      <c r="E21" s="1">
        <f t="shared" si="0"/>
        <v>144</v>
      </c>
    </row>
    <row r="22" spans="1:5" x14ac:dyDescent="0.25">
      <c r="A22" s="5" t="s">
        <v>49</v>
      </c>
      <c r="B22" s="1">
        <v>32.200000000000003</v>
      </c>
      <c r="C22" s="8"/>
      <c r="D22" s="1">
        <v>56</v>
      </c>
      <c r="E22" s="1">
        <f t="shared" si="0"/>
        <v>1803.2000000000003</v>
      </c>
    </row>
    <row r="23" spans="1:5" x14ac:dyDescent="0.25">
      <c r="A23" s="5" t="s">
        <v>45</v>
      </c>
      <c r="B23" s="1">
        <f>29.01+7.6</f>
        <v>36.61</v>
      </c>
      <c r="C23" s="8"/>
      <c r="D23" s="1">
        <v>84</v>
      </c>
      <c r="E23" s="1">
        <f t="shared" si="0"/>
        <v>3075.24</v>
      </c>
    </row>
    <row r="24" spans="1:5" x14ac:dyDescent="0.25">
      <c r="A24" s="5" t="s">
        <v>287</v>
      </c>
      <c r="B24" s="1">
        <v>1</v>
      </c>
      <c r="C24" s="8" t="s">
        <v>153</v>
      </c>
      <c r="D24" s="1">
        <v>35</v>
      </c>
      <c r="E24" s="1">
        <f t="shared" si="0"/>
        <v>35</v>
      </c>
    </row>
    <row r="25" spans="1:5" x14ac:dyDescent="0.25">
      <c r="A25" s="5" t="s">
        <v>146</v>
      </c>
      <c r="B25" s="1">
        <v>3</v>
      </c>
      <c r="C25" s="8" t="s">
        <v>100</v>
      </c>
      <c r="D25" s="1">
        <v>36</v>
      </c>
      <c r="E25" s="1">
        <f t="shared" si="0"/>
        <v>108</v>
      </c>
    </row>
    <row r="26" spans="1:5" x14ac:dyDescent="0.25">
      <c r="A26" s="5" t="s">
        <v>147</v>
      </c>
      <c r="B26" s="1">
        <v>5</v>
      </c>
      <c r="C26" s="8" t="s">
        <v>100</v>
      </c>
      <c r="D26" s="1">
        <v>36</v>
      </c>
      <c r="E26" s="1">
        <f t="shared" si="0"/>
        <v>180</v>
      </c>
    </row>
    <row r="27" spans="1:5" x14ac:dyDescent="0.25">
      <c r="A27" s="15" t="s">
        <v>307</v>
      </c>
      <c r="B27" s="5">
        <v>3</v>
      </c>
      <c r="C27" s="8"/>
      <c r="D27" s="1">
        <v>103</v>
      </c>
      <c r="E27" s="1">
        <f t="shared" si="0"/>
        <v>309</v>
      </c>
    </row>
    <row r="28" spans="1:5" x14ac:dyDescent="0.25">
      <c r="A28" s="5" t="s">
        <v>82</v>
      </c>
      <c r="B28" s="1">
        <v>6</v>
      </c>
      <c r="C28" s="8" t="s">
        <v>100</v>
      </c>
      <c r="D28" s="1">
        <v>22</v>
      </c>
      <c r="E28" s="1">
        <f t="shared" si="0"/>
        <v>132</v>
      </c>
    </row>
    <row r="29" spans="1:5" x14ac:dyDescent="0.25">
      <c r="A29" s="5" t="s">
        <v>81</v>
      </c>
      <c r="B29" s="1">
        <v>4</v>
      </c>
      <c r="C29" s="8" t="s">
        <v>100</v>
      </c>
      <c r="D29" s="1">
        <v>22</v>
      </c>
      <c r="E29" s="1">
        <f t="shared" si="0"/>
        <v>88</v>
      </c>
    </row>
    <row r="30" spans="1:5" x14ac:dyDescent="0.25">
      <c r="A30" s="5" t="s">
        <v>117</v>
      </c>
      <c r="B30" s="1">
        <v>114.5</v>
      </c>
      <c r="C30" s="8"/>
      <c r="D30" s="1">
        <v>118</v>
      </c>
      <c r="E30" s="1">
        <f t="shared" si="0"/>
        <v>13511</v>
      </c>
    </row>
    <row r="31" spans="1:5" x14ac:dyDescent="0.25">
      <c r="A31" s="5" t="s">
        <v>105</v>
      </c>
      <c r="B31" s="1">
        <v>18</v>
      </c>
      <c r="C31" s="8" t="s">
        <v>100</v>
      </c>
      <c r="D31" s="1">
        <v>12</v>
      </c>
      <c r="E31" s="1">
        <f t="shared" si="0"/>
        <v>216</v>
      </c>
    </row>
    <row r="32" spans="1:5" x14ac:dyDescent="0.25">
      <c r="A32" s="5" t="s">
        <v>104</v>
      </c>
      <c r="B32" s="1">
        <v>16</v>
      </c>
      <c r="C32" s="8" t="s">
        <v>100</v>
      </c>
      <c r="D32" s="1">
        <v>68</v>
      </c>
      <c r="E32" s="1">
        <f t="shared" si="0"/>
        <v>1088</v>
      </c>
    </row>
    <row r="33" spans="1:5" x14ac:dyDescent="0.25">
      <c r="A33" s="5" t="s">
        <v>103</v>
      </c>
      <c r="B33" s="1">
        <v>13</v>
      </c>
      <c r="C33" s="8" t="s">
        <v>100</v>
      </c>
      <c r="D33" s="1">
        <v>40</v>
      </c>
      <c r="E33" s="1">
        <f t="shared" si="0"/>
        <v>520</v>
      </c>
    </row>
    <row r="34" spans="1:5" x14ac:dyDescent="0.25">
      <c r="A34" s="5" t="s">
        <v>67</v>
      </c>
      <c r="B34" s="1">
        <v>5.5</v>
      </c>
      <c r="C34" s="8"/>
      <c r="D34" s="1">
        <v>80</v>
      </c>
      <c r="E34" s="1">
        <f t="shared" si="0"/>
        <v>440</v>
      </c>
    </row>
    <row r="35" spans="1:5" x14ac:dyDescent="0.25">
      <c r="A35" s="5" t="s">
        <v>62</v>
      </c>
      <c r="B35" s="1">
        <v>3.2</v>
      </c>
      <c r="C35" s="8"/>
      <c r="D35" s="1">
        <v>48</v>
      </c>
      <c r="E35" s="1">
        <f t="shared" si="0"/>
        <v>153.60000000000002</v>
      </c>
    </row>
    <row r="36" spans="1:5" x14ac:dyDescent="0.25">
      <c r="A36" s="5" t="s">
        <v>57</v>
      </c>
      <c r="B36" s="2">
        <v>6</v>
      </c>
      <c r="C36" s="8" t="s">
        <v>100</v>
      </c>
      <c r="D36" s="1">
        <v>115</v>
      </c>
      <c r="E36" s="1">
        <f t="shared" si="0"/>
        <v>690</v>
      </c>
    </row>
    <row r="37" spans="1:5" x14ac:dyDescent="0.25">
      <c r="A37" s="4" t="s">
        <v>13</v>
      </c>
      <c r="B37" s="3">
        <v>2</v>
      </c>
      <c r="C37" s="10" t="s">
        <v>100</v>
      </c>
      <c r="D37">
        <v>46</v>
      </c>
      <c r="E37" s="1">
        <f t="shared" si="0"/>
        <v>92</v>
      </c>
    </row>
    <row r="38" spans="1:5" x14ac:dyDescent="0.25">
      <c r="A38" s="5" t="s">
        <v>61</v>
      </c>
      <c r="B38" s="1">
        <v>2.9</v>
      </c>
      <c r="C38" s="8"/>
      <c r="D38" s="1">
        <v>58</v>
      </c>
      <c r="E38" s="1">
        <f t="shared" si="0"/>
        <v>168.2</v>
      </c>
    </row>
    <row r="39" spans="1:5" x14ac:dyDescent="0.25">
      <c r="A39" s="5" t="s">
        <v>60</v>
      </c>
      <c r="B39" s="1">
        <v>14.7</v>
      </c>
      <c r="C39" s="8"/>
      <c r="D39" s="1">
        <v>90</v>
      </c>
      <c r="E39" s="1">
        <f t="shared" si="0"/>
        <v>1323</v>
      </c>
    </row>
    <row r="40" spans="1:5" x14ac:dyDescent="0.25">
      <c r="A40" s="5" t="s">
        <v>59</v>
      </c>
      <c r="B40" s="1">
        <v>7.7</v>
      </c>
      <c r="C40" s="8"/>
      <c r="D40" s="1">
        <v>310</v>
      </c>
      <c r="E40" s="1">
        <f t="shared" si="0"/>
        <v>2387</v>
      </c>
    </row>
    <row r="41" spans="1:5" x14ac:dyDescent="0.25">
      <c r="A41" s="5" t="s">
        <v>58</v>
      </c>
      <c r="B41" s="1">
        <v>9.6999999999999993</v>
      </c>
      <c r="C41" s="8"/>
      <c r="D41" s="1">
        <v>290</v>
      </c>
      <c r="E41" s="1">
        <f t="shared" si="0"/>
        <v>2813</v>
      </c>
    </row>
    <row r="42" spans="1:5" x14ac:dyDescent="0.25">
      <c r="A42" s="5" t="s">
        <v>54</v>
      </c>
      <c r="B42" s="2">
        <v>1</v>
      </c>
      <c r="C42" s="8" t="s">
        <v>153</v>
      </c>
      <c r="D42" s="1">
        <v>76</v>
      </c>
      <c r="E42" s="1">
        <f t="shared" si="0"/>
        <v>76</v>
      </c>
    </row>
    <row r="43" spans="1:5" x14ac:dyDescent="0.25">
      <c r="A43" s="4" t="s">
        <v>11</v>
      </c>
      <c r="B43" s="3">
        <v>10</v>
      </c>
      <c r="C43" s="10" t="s">
        <v>100</v>
      </c>
      <c r="D43">
        <v>46</v>
      </c>
      <c r="E43" s="1">
        <f t="shared" si="0"/>
        <v>460</v>
      </c>
    </row>
    <row r="44" spans="1:5" x14ac:dyDescent="0.25">
      <c r="A44" s="5" t="s">
        <v>66</v>
      </c>
      <c r="B44" s="1">
        <v>14</v>
      </c>
      <c r="C44" s="8"/>
      <c r="D44" s="1">
        <v>90</v>
      </c>
      <c r="E44" s="1">
        <f t="shared" si="0"/>
        <v>1260</v>
      </c>
    </row>
    <row r="45" spans="1:5" x14ac:dyDescent="0.25">
      <c r="A45" s="5" t="s">
        <v>55</v>
      </c>
      <c r="B45" s="2">
        <v>6</v>
      </c>
      <c r="C45" s="8" t="s">
        <v>100</v>
      </c>
      <c r="D45" s="1">
        <v>110</v>
      </c>
      <c r="E45" s="1">
        <f t="shared" si="0"/>
        <v>660</v>
      </c>
    </row>
    <row r="46" spans="1:5" x14ac:dyDescent="0.25">
      <c r="A46" s="5" t="s">
        <v>65</v>
      </c>
      <c r="B46" s="1">
        <v>21.5</v>
      </c>
      <c r="C46" s="8"/>
      <c r="D46" s="1">
        <v>90</v>
      </c>
      <c r="E46" s="1">
        <f t="shared" si="0"/>
        <v>1935</v>
      </c>
    </row>
    <row r="47" spans="1:5" x14ac:dyDescent="0.25">
      <c r="A47" s="5" t="s">
        <v>19</v>
      </c>
      <c r="B47" s="7">
        <v>1</v>
      </c>
      <c r="C47" s="11" t="s">
        <v>153</v>
      </c>
      <c r="D47" s="1">
        <v>34</v>
      </c>
      <c r="E47" s="1">
        <f t="shared" si="0"/>
        <v>34</v>
      </c>
    </row>
    <row r="48" spans="1:5" x14ac:dyDescent="0.25">
      <c r="A48" s="5" t="s">
        <v>78</v>
      </c>
      <c r="B48" s="2">
        <v>3</v>
      </c>
      <c r="C48" s="8" t="s">
        <v>100</v>
      </c>
      <c r="D48" s="1">
        <v>49</v>
      </c>
      <c r="E48" s="1">
        <f t="shared" si="0"/>
        <v>147</v>
      </c>
    </row>
    <row r="49" spans="1:5" x14ac:dyDescent="0.25">
      <c r="A49" s="15" t="s">
        <v>18</v>
      </c>
      <c r="B49" s="7">
        <v>1</v>
      </c>
      <c r="C49" s="8" t="s">
        <v>100</v>
      </c>
      <c r="D49" s="1">
        <v>90</v>
      </c>
      <c r="E49" s="1">
        <f t="shared" si="0"/>
        <v>90</v>
      </c>
    </row>
    <row r="50" spans="1:5" x14ac:dyDescent="0.25">
      <c r="A50" s="4" t="s">
        <v>10</v>
      </c>
      <c r="B50" s="3">
        <v>10</v>
      </c>
      <c r="C50" s="10" t="s">
        <v>100</v>
      </c>
      <c r="D50">
        <v>31</v>
      </c>
      <c r="E50" s="1">
        <f t="shared" si="0"/>
        <v>310</v>
      </c>
    </row>
    <row r="51" spans="1:5" x14ac:dyDescent="0.25">
      <c r="A51" s="5" t="s">
        <v>24</v>
      </c>
      <c r="B51" s="7">
        <v>9</v>
      </c>
      <c r="C51" s="8" t="s">
        <v>100</v>
      </c>
      <c r="D51">
        <v>690</v>
      </c>
      <c r="E51" s="1">
        <f t="shared" si="0"/>
        <v>6210</v>
      </c>
    </row>
    <row r="52" spans="1:5" x14ac:dyDescent="0.25">
      <c r="A52" s="4" t="s">
        <v>6</v>
      </c>
      <c r="B52" s="4">
        <v>2.8</v>
      </c>
      <c r="C52" s="10"/>
      <c r="D52">
        <v>190</v>
      </c>
      <c r="E52" s="1">
        <f t="shared" si="0"/>
        <v>532</v>
      </c>
    </row>
    <row r="53" spans="1:5" x14ac:dyDescent="0.25">
      <c r="A53" s="4" t="s">
        <v>4</v>
      </c>
      <c r="B53" s="4">
        <v>1.766</v>
      </c>
      <c r="C53" s="10"/>
      <c r="D53">
        <v>144</v>
      </c>
      <c r="E53" s="1">
        <f t="shared" si="0"/>
        <v>254.304</v>
      </c>
    </row>
    <row r="54" spans="1:5" x14ac:dyDescent="0.25">
      <c r="A54" s="5" t="s">
        <v>51</v>
      </c>
      <c r="B54" s="1">
        <v>40.299999999999997</v>
      </c>
      <c r="C54" s="8"/>
      <c r="D54" s="1">
        <v>74</v>
      </c>
      <c r="E54" s="1">
        <f t="shared" si="0"/>
        <v>2982.2</v>
      </c>
    </row>
    <row r="55" spans="1:5" x14ac:dyDescent="0.25">
      <c r="A55" s="5" t="s">
        <v>50</v>
      </c>
      <c r="B55" s="5">
        <v>25.7</v>
      </c>
      <c r="C55" s="8"/>
      <c r="D55" s="1">
        <v>58</v>
      </c>
      <c r="E55" s="1">
        <f t="shared" si="0"/>
        <v>1490.6</v>
      </c>
    </row>
    <row r="56" spans="1:5" x14ac:dyDescent="0.25">
      <c r="A56" s="5" t="s">
        <v>96</v>
      </c>
      <c r="B56" s="1">
        <v>24</v>
      </c>
      <c r="C56" s="8" t="s">
        <v>100</v>
      </c>
      <c r="D56" s="1">
        <v>20</v>
      </c>
      <c r="E56" s="1">
        <f t="shared" si="0"/>
        <v>480</v>
      </c>
    </row>
    <row r="57" spans="1:5" x14ac:dyDescent="0.25">
      <c r="A57" s="5" t="s">
        <v>97</v>
      </c>
      <c r="B57" s="1">
        <v>23</v>
      </c>
      <c r="C57" s="8" t="s">
        <v>100</v>
      </c>
      <c r="D57" s="1">
        <v>22</v>
      </c>
      <c r="E57" s="1">
        <f t="shared" si="0"/>
        <v>506</v>
      </c>
    </row>
    <row r="58" spans="1:5" x14ac:dyDescent="0.25">
      <c r="A58" s="5" t="s">
        <v>95</v>
      </c>
      <c r="B58" s="1">
        <v>14</v>
      </c>
      <c r="C58" s="8" t="s">
        <v>100</v>
      </c>
      <c r="D58" s="1">
        <v>19</v>
      </c>
      <c r="E58" s="1">
        <f t="shared" si="0"/>
        <v>266</v>
      </c>
    </row>
    <row r="59" spans="1:5" x14ac:dyDescent="0.25">
      <c r="A59" s="5" t="s">
        <v>144</v>
      </c>
      <c r="B59" s="1">
        <v>2</v>
      </c>
      <c r="C59" s="8"/>
      <c r="D59" s="1">
        <v>210</v>
      </c>
      <c r="E59" s="1">
        <f t="shared" si="0"/>
        <v>420</v>
      </c>
    </row>
    <row r="60" spans="1:5" x14ac:dyDescent="0.25">
      <c r="A60" s="5" t="s">
        <v>139</v>
      </c>
      <c r="B60" s="1">
        <v>3</v>
      </c>
      <c r="C60" s="8" t="s">
        <v>100</v>
      </c>
      <c r="D60" s="1">
        <v>113</v>
      </c>
      <c r="E60" s="1">
        <f t="shared" si="0"/>
        <v>339</v>
      </c>
    </row>
    <row r="61" spans="1:5" x14ac:dyDescent="0.25">
      <c r="A61" s="5" t="s">
        <v>116</v>
      </c>
      <c r="B61" s="1">
        <v>1.41</v>
      </c>
      <c r="C61" s="8"/>
      <c r="D61" s="1">
        <v>140</v>
      </c>
      <c r="E61" s="1">
        <f t="shared" si="0"/>
        <v>197.39999999999998</v>
      </c>
    </row>
    <row r="62" spans="1:5" x14ac:dyDescent="0.25">
      <c r="A62" s="5" t="s">
        <v>98</v>
      </c>
      <c r="B62" s="1">
        <f>24+10</f>
        <v>34</v>
      </c>
      <c r="C62" s="8"/>
      <c r="D62" s="1">
        <v>45</v>
      </c>
      <c r="E62" s="1">
        <f t="shared" si="0"/>
        <v>1530</v>
      </c>
    </row>
    <row r="63" spans="1:5" x14ac:dyDescent="0.25">
      <c r="A63" s="5" t="s">
        <v>288</v>
      </c>
      <c r="B63" s="1">
        <v>10</v>
      </c>
      <c r="C63" s="8" t="s">
        <v>100</v>
      </c>
      <c r="D63" s="1">
        <v>46</v>
      </c>
      <c r="E63" s="1">
        <f t="shared" si="0"/>
        <v>460</v>
      </c>
    </row>
    <row r="64" spans="1:5" x14ac:dyDescent="0.25">
      <c r="A64" s="5" t="s">
        <v>110</v>
      </c>
      <c r="B64" s="1">
        <v>4</v>
      </c>
      <c r="C64" s="8" t="s">
        <v>100</v>
      </c>
      <c r="D64" s="1">
        <v>66</v>
      </c>
      <c r="E64" s="1">
        <f t="shared" si="0"/>
        <v>264</v>
      </c>
    </row>
    <row r="65" spans="1:5" x14ac:dyDescent="0.25">
      <c r="A65" s="5" t="s">
        <v>106</v>
      </c>
      <c r="B65" s="1">
        <v>6</v>
      </c>
      <c r="C65" s="8" t="s">
        <v>100</v>
      </c>
      <c r="D65" s="1">
        <v>88</v>
      </c>
      <c r="E65" s="1">
        <f t="shared" si="0"/>
        <v>528</v>
      </c>
    </row>
    <row r="66" spans="1:5" x14ac:dyDescent="0.25">
      <c r="A66" s="5" t="s">
        <v>109</v>
      </c>
      <c r="B66" s="1">
        <v>10</v>
      </c>
      <c r="C66" s="8" t="s">
        <v>100</v>
      </c>
      <c r="D66" s="1">
        <v>59</v>
      </c>
      <c r="E66" s="1">
        <f t="shared" si="0"/>
        <v>590</v>
      </c>
    </row>
    <row r="67" spans="1:5" x14ac:dyDescent="0.25">
      <c r="A67" s="5" t="s">
        <v>108</v>
      </c>
      <c r="B67" s="1">
        <v>7</v>
      </c>
      <c r="C67" s="8" t="s">
        <v>100</v>
      </c>
      <c r="D67" s="1">
        <v>82</v>
      </c>
      <c r="E67" s="1">
        <f t="shared" si="0"/>
        <v>574</v>
      </c>
    </row>
    <row r="68" spans="1:5" x14ac:dyDescent="0.25">
      <c r="A68" s="5" t="s">
        <v>137</v>
      </c>
      <c r="B68" s="1">
        <v>8</v>
      </c>
      <c r="C68" s="8" t="s">
        <v>100</v>
      </c>
      <c r="D68" s="1">
        <v>46</v>
      </c>
      <c r="E68" s="1">
        <f t="shared" si="0"/>
        <v>368</v>
      </c>
    </row>
    <row r="69" spans="1:5" x14ac:dyDescent="0.25">
      <c r="A69" s="5" t="s">
        <v>136</v>
      </c>
      <c r="B69" s="1">
        <v>15</v>
      </c>
      <c r="C69" s="8" t="s">
        <v>100</v>
      </c>
      <c r="D69" s="1">
        <v>23</v>
      </c>
      <c r="E69" s="1">
        <f t="shared" ref="E69:E132" si="1">B69*D69</f>
        <v>345</v>
      </c>
    </row>
    <row r="70" spans="1:5" x14ac:dyDescent="0.25">
      <c r="A70" s="5" t="s">
        <v>138</v>
      </c>
      <c r="B70" s="1">
        <v>7</v>
      </c>
      <c r="C70" s="8" t="s">
        <v>100</v>
      </c>
      <c r="D70" s="1">
        <v>42</v>
      </c>
      <c r="E70" s="1">
        <f t="shared" si="1"/>
        <v>294</v>
      </c>
    </row>
    <row r="71" spans="1:5" x14ac:dyDescent="0.25">
      <c r="A71" s="5" t="s">
        <v>85</v>
      </c>
      <c r="B71" s="1">
        <v>2</v>
      </c>
      <c r="C71" s="8" t="s">
        <v>100</v>
      </c>
      <c r="D71" s="1">
        <v>137</v>
      </c>
      <c r="E71" s="1">
        <f t="shared" si="1"/>
        <v>274</v>
      </c>
    </row>
    <row r="72" spans="1:5" x14ac:dyDescent="0.25">
      <c r="A72" s="5" t="s">
        <v>148</v>
      </c>
      <c r="B72" s="1">
        <v>3</v>
      </c>
      <c r="C72" s="8" t="s">
        <v>100</v>
      </c>
      <c r="D72" s="1">
        <v>38</v>
      </c>
      <c r="E72" s="1">
        <f t="shared" si="1"/>
        <v>114</v>
      </c>
    </row>
    <row r="73" spans="1:5" x14ac:dyDescent="0.25">
      <c r="A73" s="5" t="s">
        <v>111</v>
      </c>
      <c r="B73" s="1">
        <v>4</v>
      </c>
      <c r="C73" s="8" t="s">
        <v>100</v>
      </c>
      <c r="D73" s="1">
        <v>82</v>
      </c>
      <c r="E73" s="1">
        <f t="shared" si="1"/>
        <v>328</v>
      </c>
    </row>
    <row r="74" spans="1:5" x14ac:dyDescent="0.25">
      <c r="A74" s="5" t="s">
        <v>112</v>
      </c>
      <c r="B74" s="1">
        <v>3</v>
      </c>
      <c r="C74" s="8" t="s">
        <v>100</v>
      </c>
      <c r="D74" s="1">
        <v>82</v>
      </c>
      <c r="E74" s="1">
        <f t="shared" si="1"/>
        <v>246</v>
      </c>
    </row>
    <row r="75" spans="1:5" x14ac:dyDescent="0.25">
      <c r="A75" s="5" t="s">
        <v>107</v>
      </c>
      <c r="B75" s="1">
        <v>6</v>
      </c>
      <c r="C75" s="8" t="s">
        <v>100</v>
      </c>
      <c r="D75" s="1">
        <v>28</v>
      </c>
      <c r="E75" s="1">
        <f t="shared" si="1"/>
        <v>168</v>
      </c>
    </row>
    <row r="76" spans="1:5" x14ac:dyDescent="0.25">
      <c r="A76" s="5" t="s">
        <v>23</v>
      </c>
      <c r="B76" s="7">
        <v>1</v>
      </c>
      <c r="C76" s="8" t="s">
        <v>153</v>
      </c>
      <c r="D76" s="1">
        <v>110</v>
      </c>
      <c r="E76" s="1">
        <f t="shared" si="1"/>
        <v>110</v>
      </c>
    </row>
    <row r="77" spans="1:5" x14ac:dyDescent="0.25">
      <c r="A77" s="5" t="s">
        <v>114</v>
      </c>
      <c r="B77" s="1">
        <v>1.5</v>
      </c>
      <c r="C77" s="8"/>
      <c r="D77" s="1">
        <v>75</v>
      </c>
      <c r="E77" s="1">
        <f t="shared" si="1"/>
        <v>112.5</v>
      </c>
    </row>
    <row r="78" spans="1:5" x14ac:dyDescent="0.25">
      <c r="A78" s="5" t="s">
        <v>115</v>
      </c>
      <c r="B78" s="1">
        <v>13</v>
      </c>
      <c r="C78" s="8"/>
      <c r="D78" s="1">
        <v>60</v>
      </c>
      <c r="E78" s="1">
        <f t="shared" si="1"/>
        <v>780</v>
      </c>
    </row>
    <row r="79" spans="1:5" x14ac:dyDescent="0.25">
      <c r="A79" s="5" t="s">
        <v>113</v>
      </c>
      <c r="B79" s="1">
        <v>0.5</v>
      </c>
      <c r="C79" s="8"/>
      <c r="D79" s="1">
        <v>60</v>
      </c>
      <c r="E79" s="1">
        <f t="shared" si="1"/>
        <v>30</v>
      </c>
    </row>
    <row r="80" spans="1:5" x14ac:dyDescent="0.25">
      <c r="A80" s="5" t="s">
        <v>90</v>
      </c>
      <c r="B80" s="1">
        <v>4</v>
      </c>
      <c r="C80" s="8" t="s">
        <v>100</v>
      </c>
      <c r="D80" s="1">
        <v>54</v>
      </c>
      <c r="E80" s="1">
        <f t="shared" si="1"/>
        <v>216</v>
      </c>
    </row>
    <row r="81" spans="1:5" x14ac:dyDescent="0.25">
      <c r="A81" s="5" t="s">
        <v>68</v>
      </c>
      <c r="B81" s="1">
        <v>4.5</v>
      </c>
      <c r="C81" s="8"/>
      <c r="D81" s="1">
        <v>54</v>
      </c>
      <c r="E81" s="1">
        <f t="shared" si="1"/>
        <v>243</v>
      </c>
    </row>
    <row r="82" spans="1:5" x14ac:dyDescent="0.25">
      <c r="A82" s="5" t="s">
        <v>69</v>
      </c>
      <c r="B82" s="1">
        <v>1.04</v>
      </c>
      <c r="C82" s="8"/>
      <c r="D82" s="1">
        <v>60</v>
      </c>
      <c r="E82" s="1">
        <f t="shared" si="1"/>
        <v>62.400000000000006</v>
      </c>
    </row>
    <row r="83" spans="1:5" x14ac:dyDescent="0.25">
      <c r="A83" s="5" t="s">
        <v>40</v>
      </c>
      <c r="B83" s="5">
        <v>6.8</v>
      </c>
      <c r="C83" s="8"/>
      <c r="D83" s="1">
        <v>118</v>
      </c>
      <c r="E83" s="1">
        <f t="shared" si="1"/>
        <v>802.4</v>
      </c>
    </row>
    <row r="84" spans="1:5" x14ac:dyDescent="0.25">
      <c r="A84" s="5" t="s">
        <v>56</v>
      </c>
      <c r="B84" s="2">
        <v>6</v>
      </c>
      <c r="C84" s="8" t="s">
        <v>100</v>
      </c>
      <c r="D84" s="1">
        <v>105</v>
      </c>
      <c r="E84" s="1">
        <f t="shared" si="1"/>
        <v>630</v>
      </c>
    </row>
    <row r="85" spans="1:5" x14ac:dyDescent="0.25">
      <c r="A85" s="5" t="s">
        <v>30</v>
      </c>
      <c r="B85" s="1">
        <v>0.4</v>
      </c>
      <c r="C85" s="8"/>
      <c r="D85" s="1">
        <v>118</v>
      </c>
      <c r="E85" s="1">
        <f t="shared" si="1"/>
        <v>47.2</v>
      </c>
    </row>
    <row r="86" spans="1:5" x14ac:dyDescent="0.25">
      <c r="A86" s="5" t="s">
        <v>28</v>
      </c>
      <c r="B86" s="1">
        <v>6.9</v>
      </c>
      <c r="C86" s="8"/>
      <c r="D86" s="1">
        <v>590</v>
      </c>
      <c r="E86" s="1">
        <f t="shared" si="1"/>
        <v>4071</v>
      </c>
    </row>
    <row r="87" spans="1:5" x14ac:dyDescent="0.25">
      <c r="A87" s="4" t="s">
        <v>3</v>
      </c>
      <c r="B87" s="4">
        <v>1.1599999999999999</v>
      </c>
      <c r="C87" s="10"/>
      <c r="D87">
        <v>154</v>
      </c>
      <c r="E87" s="1">
        <f t="shared" si="1"/>
        <v>178.64</v>
      </c>
    </row>
    <row r="88" spans="1:5" x14ac:dyDescent="0.25">
      <c r="A88" s="5" t="s">
        <v>27</v>
      </c>
      <c r="B88" s="7">
        <v>1</v>
      </c>
      <c r="C88" s="8" t="s">
        <v>153</v>
      </c>
      <c r="D88">
        <v>106</v>
      </c>
      <c r="E88" s="1">
        <f t="shared" si="1"/>
        <v>106</v>
      </c>
    </row>
    <row r="89" spans="1:5" x14ac:dyDescent="0.25">
      <c r="A89" s="5" t="s">
        <v>289</v>
      </c>
      <c r="B89" s="5">
        <v>6.56</v>
      </c>
      <c r="C89" s="8"/>
      <c r="D89">
        <v>94</v>
      </c>
      <c r="E89" s="1">
        <f t="shared" si="1"/>
        <v>616.64</v>
      </c>
    </row>
    <row r="90" spans="1:5" x14ac:dyDescent="0.25">
      <c r="A90" s="5" t="s">
        <v>38</v>
      </c>
      <c r="B90" s="5">
        <v>9.6</v>
      </c>
      <c r="C90" s="8"/>
      <c r="D90">
        <v>88</v>
      </c>
      <c r="E90" s="1">
        <f t="shared" si="1"/>
        <v>844.8</v>
      </c>
    </row>
    <row r="91" spans="1:5" x14ac:dyDescent="0.25">
      <c r="A91" s="5" t="s">
        <v>120</v>
      </c>
      <c r="B91" s="1">
        <v>34</v>
      </c>
      <c r="C91" s="8" t="s">
        <v>100</v>
      </c>
      <c r="D91">
        <v>30</v>
      </c>
      <c r="E91" s="1">
        <f t="shared" si="1"/>
        <v>1020</v>
      </c>
    </row>
    <row r="92" spans="1:5" x14ac:dyDescent="0.25">
      <c r="A92" s="4" t="s">
        <v>9</v>
      </c>
      <c r="B92" s="4">
        <v>3.88</v>
      </c>
      <c r="C92" s="10"/>
      <c r="D92">
        <v>98</v>
      </c>
      <c r="E92" s="1">
        <f t="shared" si="1"/>
        <v>380.24</v>
      </c>
    </row>
    <row r="93" spans="1:5" x14ac:dyDescent="0.25">
      <c r="A93" s="4" t="s">
        <v>290</v>
      </c>
      <c r="B93" s="3">
        <v>7</v>
      </c>
      <c r="C93" s="10" t="s">
        <v>100</v>
      </c>
      <c r="D93">
        <v>95</v>
      </c>
      <c r="E93" s="1">
        <f t="shared" si="1"/>
        <v>665</v>
      </c>
    </row>
    <row r="94" spans="1:5" x14ac:dyDescent="0.25">
      <c r="A94" s="5" t="s">
        <v>291</v>
      </c>
      <c r="B94" s="1">
        <v>13.5</v>
      </c>
      <c r="C94" s="8"/>
      <c r="D94">
        <v>160</v>
      </c>
      <c r="E94" s="1">
        <f t="shared" si="1"/>
        <v>2160</v>
      </c>
    </row>
    <row r="95" spans="1:5" x14ac:dyDescent="0.25">
      <c r="A95" s="5" t="s">
        <v>41</v>
      </c>
      <c r="B95" s="1">
        <v>15.5</v>
      </c>
      <c r="C95" s="8"/>
      <c r="D95">
        <v>98</v>
      </c>
      <c r="E95" s="1">
        <f t="shared" si="1"/>
        <v>1519</v>
      </c>
    </row>
    <row r="96" spans="1:5" x14ac:dyDescent="0.25">
      <c r="A96" s="5" t="s">
        <v>71</v>
      </c>
      <c r="B96" s="1">
        <v>11.7</v>
      </c>
      <c r="C96" s="8"/>
      <c r="D96">
        <v>96</v>
      </c>
      <c r="E96" s="1">
        <f t="shared" si="1"/>
        <v>1123.1999999999998</v>
      </c>
    </row>
    <row r="97" spans="1:5" x14ac:dyDescent="0.25">
      <c r="A97" s="4" t="s">
        <v>8</v>
      </c>
      <c r="B97" s="4">
        <v>3.5</v>
      </c>
      <c r="C97" s="10"/>
      <c r="D97">
        <v>160</v>
      </c>
      <c r="E97" s="1">
        <f t="shared" si="1"/>
        <v>560</v>
      </c>
    </row>
    <row r="98" spans="1:5" x14ac:dyDescent="0.25">
      <c r="A98" s="4" t="s">
        <v>14</v>
      </c>
      <c r="B98" s="3">
        <v>4</v>
      </c>
      <c r="C98" s="10" t="s">
        <v>100</v>
      </c>
      <c r="D98">
        <v>95</v>
      </c>
      <c r="E98" s="1">
        <f t="shared" si="1"/>
        <v>380</v>
      </c>
    </row>
    <row r="99" spans="1:5" x14ac:dyDescent="0.25">
      <c r="A99" s="4" t="s">
        <v>7</v>
      </c>
      <c r="B99" s="4">
        <v>3</v>
      </c>
      <c r="C99" s="10"/>
      <c r="D99">
        <v>160</v>
      </c>
      <c r="E99" s="1">
        <f t="shared" si="1"/>
        <v>480</v>
      </c>
    </row>
    <row r="100" spans="1:5" x14ac:dyDescent="0.25">
      <c r="A100" s="4" t="s">
        <v>5</v>
      </c>
      <c r="B100" s="4">
        <v>4.1900000000000004</v>
      </c>
      <c r="C100" s="10"/>
      <c r="D100">
        <v>144</v>
      </c>
      <c r="E100" s="1">
        <f t="shared" si="1"/>
        <v>603.36</v>
      </c>
    </row>
    <row r="101" spans="1:5" x14ac:dyDescent="0.25">
      <c r="A101" s="5" t="s">
        <v>151</v>
      </c>
      <c r="B101" s="1">
        <v>8.6999999999999993</v>
      </c>
      <c r="C101" s="8"/>
      <c r="D101" s="1">
        <v>90</v>
      </c>
      <c r="E101" s="1">
        <f t="shared" si="1"/>
        <v>782.99999999999989</v>
      </c>
    </row>
    <row r="102" spans="1:5" x14ac:dyDescent="0.25">
      <c r="A102" s="5" t="s">
        <v>91</v>
      </c>
      <c r="B102" s="1">
        <v>3</v>
      </c>
      <c r="C102" s="8" t="s">
        <v>100</v>
      </c>
      <c r="D102" s="1">
        <v>60</v>
      </c>
      <c r="E102" s="1">
        <f t="shared" si="1"/>
        <v>180</v>
      </c>
    </row>
    <row r="103" spans="1:5" x14ac:dyDescent="0.25">
      <c r="A103" s="5" t="s">
        <v>152</v>
      </c>
      <c r="B103" s="1">
        <v>8.76</v>
      </c>
      <c r="C103" s="8"/>
      <c r="D103" s="1">
        <v>88</v>
      </c>
      <c r="E103" s="1">
        <f t="shared" si="1"/>
        <v>770.88</v>
      </c>
    </row>
    <row r="104" spans="1:5" x14ac:dyDescent="0.25">
      <c r="A104" s="5" t="s">
        <v>124</v>
      </c>
      <c r="B104" s="1">
        <v>5.6</v>
      </c>
      <c r="C104" s="8"/>
      <c r="D104" s="1">
        <v>210</v>
      </c>
      <c r="E104" s="1">
        <f t="shared" si="1"/>
        <v>1176</v>
      </c>
    </row>
    <row r="105" spans="1:5" x14ac:dyDescent="0.25">
      <c r="A105" s="5" t="s">
        <v>125</v>
      </c>
      <c r="B105" s="1">
        <v>1.7</v>
      </c>
      <c r="C105" s="8"/>
      <c r="D105" s="1">
        <v>210</v>
      </c>
      <c r="E105" s="1">
        <f t="shared" si="1"/>
        <v>357</v>
      </c>
    </row>
    <row r="106" spans="1:5" x14ac:dyDescent="0.25">
      <c r="A106" s="5" t="s">
        <v>126</v>
      </c>
      <c r="B106" s="1">
        <v>2.1</v>
      </c>
      <c r="C106" s="8"/>
      <c r="D106" s="1">
        <v>210</v>
      </c>
      <c r="E106" s="1">
        <f t="shared" si="1"/>
        <v>441</v>
      </c>
    </row>
    <row r="107" spans="1:5" x14ac:dyDescent="0.25">
      <c r="A107" s="5" t="s">
        <v>123</v>
      </c>
      <c r="B107" s="1">
        <v>1.6</v>
      </c>
      <c r="C107" s="8"/>
      <c r="D107" s="1">
        <v>210</v>
      </c>
      <c r="E107" s="1">
        <f t="shared" si="1"/>
        <v>336</v>
      </c>
    </row>
    <row r="108" spans="1:5" x14ac:dyDescent="0.25">
      <c r="A108" s="5" t="s">
        <v>143</v>
      </c>
      <c r="B108" s="1">
        <v>2</v>
      </c>
      <c r="C108" s="8" t="s">
        <v>100</v>
      </c>
      <c r="D108" s="1">
        <v>76</v>
      </c>
      <c r="E108" s="1">
        <f t="shared" si="1"/>
        <v>152</v>
      </c>
    </row>
    <row r="109" spans="1:5" x14ac:dyDescent="0.25">
      <c r="A109" s="5" t="s">
        <v>292</v>
      </c>
      <c r="B109" s="1">
        <v>77</v>
      </c>
      <c r="C109" s="8" t="s">
        <v>121</v>
      </c>
      <c r="D109" s="1">
        <v>12</v>
      </c>
      <c r="E109" s="1">
        <f t="shared" si="1"/>
        <v>924</v>
      </c>
    </row>
    <row r="110" spans="1:5" x14ac:dyDescent="0.25">
      <c r="A110" s="5" t="s">
        <v>145</v>
      </c>
      <c r="B110" s="1">
        <v>11.3</v>
      </c>
      <c r="C110" s="8"/>
      <c r="D110" s="1">
        <v>145</v>
      </c>
      <c r="E110" s="1">
        <f t="shared" si="1"/>
        <v>1638.5</v>
      </c>
    </row>
    <row r="111" spans="1:5" x14ac:dyDescent="0.25">
      <c r="A111" s="5" t="s">
        <v>293</v>
      </c>
      <c r="B111" s="1">
        <v>0.62</v>
      </c>
      <c r="C111" s="8"/>
      <c r="D111" s="1">
        <v>980</v>
      </c>
      <c r="E111" s="1">
        <f t="shared" si="1"/>
        <v>607.6</v>
      </c>
    </row>
    <row r="112" spans="1:5" x14ac:dyDescent="0.25">
      <c r="A112" s="5" t="s">
        <v>141</v>
      </c>
      <c r="B112" s="1">
        <v>3</v>
      </c>
      <c r="C112" s="8" t="s">
        <v>100</v>
      </c>
      <c r="D112" s="1">
        <v>49</v>
      </c>
      <c r="E112" s="1">
        <f t="shared" si="1"/>
        <v>147</v>
      </c>
    </row>
    <row r="113" spans="1:5" x14ac:dyDescent="0.25">
      <c r="A113" s="5" t="s">
        <v>140</v>
      </c>
      <c r="B113" s="1">
        <v>3</v>
      </c>
      <c r="C113" s="8" t="s">
        <v>100</v>
      </c>
      <c r="D113" s="1">
        <v>49</v>
      </c>
      <c r="E113" s="1">
        <f t="shared" si="1"/>
        <v>147</v>
      </c>
    </row>
    <row r="114" spans="1:5" x14ac:dyDescent="0.25">
      <c r="A114" s="5" t="s">
        <v>142</v>
      </c>
      <c r="B114" s="1">
        <v>2</v>
      </c>
      <c r="C114" s="8" t="s">
        <v>100</v>
      </c>
      <c r="D114" s="1">
        <v>49</v>
      </c>
      <c r="E114" s="1">
        <f t="shared" si="1"/>
        <v>98</v>
      </c>
    </row>
    <row r="115" spans="1:5" x14ac:dyDescent="0.25">
      <c r="A115" s="5" t="s">
        <v>37</v>
      </c>
      <c r="B115" s="1">
        <v>22.9</v>
      </c>
      <c r="C115" s="8"/>
      <c r="D115" s="1">
        <v>100</v>
      </c>
      <c r="E115" s="1">
        <f t="shared" si="1"/>
        <v>2290</v>
      </c>
    </row>
    <row r="116" spans="1:5" x14ac:dyDescent="0.25">
      <c r="A116" s="5" t="s">
        <v>35</v>
      </c>
      <c r="B116" s="1">
        <v>12.5</v>
      </c>
      <c r="C116" s="8"/>
      <c r="D116" s="1">
        <v>120</v>
      </c>
      <c r="E116" s="1">
        <f t="shared" si="1"/>
        <v>1500</v>
      </c>
    </row>
    <row r="117" spans="1:5" x14ac:dyDescent="0.25">
      <c r="A117" s="5" t="s">
        <v>34</v>
      </c>
      <c r="B117" s="5">
        <v>8.9</v>
      </c>
      <c r="C117" s="8"/>
      <c r="D117" s="1">
        <v>80</v>
      </c>
      <c r="E117" s="1">
        <f t="shared" si="1"/>
        <v>712</v>
      </c>
    </row>
    <row r="118" spans="1:5" x14ac:dyDescent="0.25">
      <c r="A118" s="5" t="s">
        <v>36</v>
      </c>
      <c r="B118" s="5">
        <v>1.2</v>
      </c>
      <c r="C118" s="8"/>
      <c r="D118" s="1">
        <v>280</v>
      </c>
      <c r="E118" s="1">
        <f t="shared" si="1"/>
        <v>336</v>
      </c>
    </row>
    <row r="119" spans="1:5" x14ac:dyDescent="0.25">
      <c r="A119" s="5" t="s">
        <v>93</v>
      </c>
      <c r="B119" s="1">
        <v>2</v>
      </c>
      <c r="C119" s="8" t="s">
        <v>100</v>
      </c>
      <c r="D119" s="1">
        <v>41</v>
      </c>
      <c r="E119" s="1">
        <f t="shared" si="1"/>
        <v>82</v>
      </c>
    </row>
    <row r="120" spans="1:5" x14ac:dyDescent="0.25">
      <c r="A120" s="5" t="s">
        <v>92</v>
      </c>
      <c r="B120" s="1">
        <v>3</v>
      </c>
      <c r="C120" s="8" t="s">
        <v>100</v>
      </c>
      <c r="D120" s="1">
        <v>35</v>
      </c>
      <c r="E120" s="1">
        <f t="shared" si="1"/>
        <v>105</v>
      </c>
    </row>
    <row r="121" spans="1:5" x14ac:dyDescent="0.25">
      <c r="A121" s="5" t="s">
        <v>130</v>
      </c>
      <c r="B121" s="1">
        <v>3.99</v>
      </c>
      <c r="C121" s="8"/>
      <c r="D121" s="1">
        <v>300</v>
      </c>
      <c r="E121" s="1">
        <f t="shared" si="1"/>
        <v>1197</v>
      </c>
    </row>
    <row r="122" spans="1:5" x14ac:dyDescent="0.25">
      <c r="A122" s="5" t="s">
        <v>127</v>
      </c>
      <c r="B122" s="1">
        <v>0.7</v>
      </c>
      <c r="C122" s="8"/>
      <c r="D122" s="1">
        <v>300</v>
      </c>
      <c r="E122" s="1">
        <f t="shared" si="1"/>
        <v>210</v>
      </c>
    </row>
    <row r="123" spans="1:5" x14ac:dyDescent="0.25">
      <c r="A123" s="5" t="s">
        <v>150</v>
      </c>
      <c r="B123" s="1">
        <v>3.9</v>
      </c>
      <c r="C123" s="8"/>
      <c r="D123" s="1">
        <v>75</v>
      </c>
      <c r="E123" s="1">
        <f t="shared" si="1"/>
        <v>292.5</v>
      </c>
    </row>
    <row r="124" spans="1:5" x14ac:dyDescent="0.25">
      <c r="A124" s="5" t="s">
        <v>134</v>
      </c>
      <c r="B124" s="1">
        <v>1.4</v>
      </c>
      <c r="C124" s="8"/>
      <c r="D124" s="1">
        <v>200</v>
      </c>
      <c r="E124" s="1">
        <f t="shared" si="1"/>
        <v>280</v>
      </c>
    </row>
    <row r="125" spans="1:5" x14ac:dyDescent="0.25">
      <c r="A125" s="5" t="s">
        <v>149</v>
      </c>
      <c r="B125" s="1">
        <v>7</v>
      </c>
      <c r="C125" s="8" t="s">
        <v>100</v>
      </c>
      <c r="D125" s="1">
        <v>28</v>
      </c>
      <c r="E125" s="1">
        <f t="shared" si="1"/>
        <v>196</v>
      </c>
    </row>
    <row r="126" spans="1:5" x14ac:dyDescent="0.25">
      <c r="A126" s="5" t="s">
        <v>133</v>
      </c>
      <c r="B126" s="1">
        <v>0.93</v>
      </c>
      <c r="C126" s="8"/>
      <c r="D126" s="1">
        <v>450</v>
      </c>
      <c r="E126" s="1">
        <f t="shared" si="1"/>
        <v>418.5</v>
      </c>
    </row>
    <row r="127" spans="1:5" x14ac:dyDescent="0.25">
      <c r="A127" s="5" t="s">
        <v>135</v>
      </c>
      <c r="B127" s="1">
        <v>0.8</v>
      </c>
      <c r="C127" s="8"/>
      <c r="D127" s="1">
        <v>300</v>
      </c>
      <c r="E127" s="1">
        <f t="shared" si="1"/>
        <v>240</v>
      </c>
    </row>
    <row r="128" spans="1:5" x14ac:dyDescent="0.25">
      <c r="A128" s="5" t="s">
        <v>122</v>
      </c>
      <c r="B128" s="1">
        <v>119</v>
      </c>
      <c r="C128" s="8" t="s">
        <v>121</v>
      </c>
      <c r="D128" s="1">
        <v>30</v>
      </c>
      <c r="E128" s="1">
        <f t="shared" si="1"/>
        <v>3570</v>
      </c>
    </row>
    <row r="129" spans="1:5" x14ac:dyDescent="0.25">
      <c r="A129" s="5" t="s">
        <v>129</v>
      </c>
      <c r="B129" s="1">
        <v>0.78</v>
      </c>
      <c r="C129" s="8"/>
      <c r="D129" s="1">
        <v>280</v>
      </c>
      <c r="E129" s="1">
        <f t="shared" si="1"/>
        <v>218.4</v>
      </c>
    </row>
    <row r="130" spans="1:5" x14ac:dyDescent="0.25">
      <c r="A130" s="5" t="s">
        <v>128</v>
      </c>
      <c r="B130" s="1">
        <v>1.87</v>
      </c>
      <c r="C130" s="8"/>
      <c r="D130" s="1">
        <v>300</v>
      </c>
      <c r="E130" s="1">
        <f t="shared" si="1"/>
        <v>561</v>
      </c>
    </row>
    <row r="131" spans="1:5" x14ac:dyDescent="0.25">
      <c r="A131" s="5" t="s">
        <v>131</v>
      </c>
      <c r="B131" s="1">
        <v>4.26</v>
      </c>
      <c r="C131" s="8"/>
      <c r="D131" s="1">
        <v>330</v>
      </c>
      <c r="E131" s="1">
        <f t="shared" si="1"/>
        <v>1405.8</v>
      </c>
    </row>
    <row r="132" spans="1:5" x14ac:dyDescent="0.25">
      <c r="A132" s="5" t="s">
        <v>132</v>
      </c>
      <c r="B132" s="1">
        <v>0.72</v>
      </c>
      <c r="C132" s="8"/>
      <c r="D132" s="1">
        <v>300</v>
      </c>
      <c r="E132" s="1">
        <f t="shared" si="1"/>
        <v>216</v>
      </c>
    </row>
    <row r="133" spans="1:5" x14ac:dyDescent="0.25">
      <c r="A133" s="5" t="s">
        <v>77</v>
      </c>
      <c r="B133" s="1">
        <v>0.5</v>
      </c>
      <c r="C133" s="8"/>
      <c r="D133" s="1">
        <v>60</v>
      </c>
      <c r="E133" s="1">
        <f t="shared" ref="E133:E196" si="2">B133*D133</f>
        <v>30</v>
      </c>
    </row>
    <row r="134" spans="1:5" x14ac:dyDescent="0.25">
      <c r="A134" s="5" t="s">
        <v>75</v>
      </c>
      <c r="B134" s="1">
        <v>1.9</v>
      </c>
      <c r="C134" s="8"/>
      <c r="D134" s="1">
        <v>65</v>
      </c>
      <c r="E134" s="1">
        <f t="shared" si="2"/>
        <v>123.5</v>
      </c>
    </row>
    <row r="135" spans="1:5" x14ac:dyDescent="0.25">
      <c r="A135" s="5" t="s">
        <v>76</v>
      </c>
      <c r="B135" s="1">
        <v>4.7</v>
      </c>
      <c r="C135" s="8"/>
      <c r="D135" s="1">
        <v>125</v>
      </c>
      <c r="E135" s="1">
        <f t="shared" si="2"/>
        <v>587.5</v>
      </c>
    </row>
    <row r="136" spans="1:5" x14ac:dyDescent="0.25">
      <c r="A136" s="5" t="s">
        <v>294</v>
      </c>
      <c r="B136" s="7">
        <v>3</v>
      </c>
      <c r="C136" s="8" t="s">
        <v>100</v>
      </c>
      <c r="D136" s="1">
        <v>130</v>
      </c>
      <c r="E136" s="1">
        <f t="shared" si="2"/>
        <v>390</v>
      </c>
    </row>
    <row r="137" spans="1:5" x14ac:dyDescent="0.25">
      <c r="A137" s="5" t="s">
        <v>94</v>
      </c>
      <c r="B137" s="1">
        <v>3</v>
      </c>
      <c r="C137" s="8" t="s">
        <v>100</v>
      </c>
      <c r="D137" s="1">
        <v>65</v>
      </c>
      <c r="E137" s="1">
        <f t="shared" si="2"/>
        <v>195</v>
      </c>
    </row>
    <row r="138" spans="1:5" x14ac:dyDescent="0.25">
      <c r="A138" s="4" t="s">
        <v>12</v>
      </c>
      <c r="B138" s="3">
        <v>2</v>
      </c>
      <c r="C138" s="10" t="s">
        <v>100</v>
      </c>
      <c r="D138">
        <v>92</v>
      </c>
      <c r="E138" s="1">
        <f t="shared" si="2"/>
        <v>184</v>
      </c>
    </row>
    <row r="139" spans="1:5" x14ac:dyDescent="0.25">
      <c r="A139" s="5" t="s">
        <v>39</v>
      </c>
      <c r="B139" s="1">
        <v>7.5</v>
      </c>
      <c r="C139" s="8"/>
      <c r="D139">
        <v>88</v>
      </c>
      <c r="E139" s="1">
        <f t="shared" si="2"/>
        <v>660</v>
      </c>
    </row>
    <row r="140" spans="1:5" x14ac:dyDescent="0.25">
      <c r="A140" s="5" t="s">
        <v>26</v>
      </c>
      <c r="B140" s="1">
        <v>3.1</v>
      </c>
      <c r="C140" s="8"/>
      <c r="D140">
        <v>83</v>
      </c>
      <c r="E140" s="1">
        <f t="shared" si="2"/>
        <v>257.3</v>
      </c>
    </row>
    <row r="141" spans="1:5" x14ac:dyDescent="0.25">
      <c r="A141" s="5" t="s">
        <v>44</v>
      </c>
      <c r="B141" s="5">
        <v>7.2</v>
      </c>
      <c r="C141" s="8"/>
      <c r="D141">
        <v>39</v>
      </c>
      <c r="E141" s="1">
        <f t="shared" si="2"/>
        <v>280.8</v>
      </c>
    </row>
    <row r="142" spans="1:5" x14ac:dyDescent="0.25">
      <c r="A142" s="5" t="s">
        <v>20</v>
      </c>
      <c r="B142" s="1">
        <v>7</v>
      </c>
      <c r="C142" s="8"/>
      <c r="D142">
        <v>102</v>
      </c>
      <c r="E142" s="1">
        <f t="shared" si="2"/>
        <v>714</v>
      </c>
    </row>
    <row r="143" spans="1:5" x14ac:dyDescent="0.25">
      <c r="A143" s="5" t="s">
        <v>42</v>
      </c>
      <c r="B143" s="5">
        <v>9</v>
      </c>
      <c r="C143" s="8"/>
      <c r="D143">
        <v>62</v>
      </c>
      <c r="E143" s="1">
        <f t="shared" si="2"/>
        <v>558</v>
      </c>
    </row>
    <row r="144" spans="1:5" x14ac:dyDescent="0.25">
      <c r="A144" s="5" t="s">
        <v>43</v>
      </c>
      <c r="B144" s="1">
        <v>6.4</v>
      </c>
      <c r="C144" s="8"/>
      <c r="D144">
        <v>64</v>
      </c>
      <c r="E144" s="1">
        <f t="shared" si="2"/>
        <v>409.6</v>
      </c>
    </row>
    <row r="145" spans="1:5" x14ac:dyDescent="0.25">
      <c r="A145" s="5" t="s">
        <v>99</v>
      </c>
      <c r="B145" s="1">
        <v>14</v>
      </c>
      <c r="C145" s="8" t="s">
        <v>100</v>
      </c>
      <c r="D145">
        <v>22</v>
      </c>
      <c r="E145" s="1">
        <f t="shared" si="2"/>
        <v>308</v>
      </c>
    </row>
    <row r="146" spans="1:5" x14ac:dyDescent="0.25">
      <c r="A146" s="5" t="s">
        <v>101</v>
      </c>
      <c r="B146" s="1">
        <v>24</v>
      </c>
      <c r="C146" s="8" t="s">
        <v>100</v>
      </c>
      <c r="D146">
        <v>15</v>
      </c>
      <c r="E146" s="1">
        <f t="shared" si="2"/>
        <v>360</v>
      </c>
    </row>
    <row r="147" spans="1:5" x14ac:dyDescent="0.25">
      <c r="A147" s="5" t="s">
        <v>102</v>
      </c>
      <c r="B147" s="1">
        <v>15</v>
      </c>
      <c r="C147" s="8" t="s">
        <v>153</v>
      </c>
      <c r="D147">
        <v>12</v>
      </c>
      <c r="E147" s="1">
        <f t="shared" si="2"/>
        <v>180</v>
      </c>
    </row>
    <row r="148" spans="1:5" x14ac:dyDescent="0.25">
      <c r="A148" s="5" t="s">
        <v>21</v>
      </c>
      <c r="B148" s="1">
        <v>2.4</v>
      </c>
      <c r="C148" s="8"/>
      <c r="D148">
        <v>630</v>
      </c>
      <c r="E148" s="1">
        <f t="shared" si="2"/>
        <v>1512</v>
      </c>
    </row>
    <row r="149" spans="1:5" x14ac:dyDescent="0.25">
      <c r="A149" s="5" t="s">
        <v>2</v>
      </c>
      <c r="B149" s="4">
        <v>6.1</v>
      </c>
      <c r="C149" s="10"/>
      <c r="D149">
        <v>650</v>
      </c>
      <c r="E149" s="1">
        <f t="shared" si="2"/>
        <v>3964.9999999999995</v>
      </c>
    </row>
    <row r="150" spans="1:5" x14ac:dyDescent="0.25">
      <c r="A150" s="5" t="s">
        <v>22</v>
      </c>
      <c r="B150" s="7">
        <v>8</v>
      </c>
      <c r="C150" s="8" t="s">
        <v>100</v>
      </c>
      <c r="D150" s="1">
        <v>533</v>
      </c>
      <c r="E150" s="1">
        <f t="shared" si="2"/>
        <v>4264</v>
      </c>
    </row>
    <row r="151" spans="1:5" x14ac:dyDescent="0.25">
      <c r="A151" s="5" t="s">
        <v>74</v>
      </c>
      <c r="B151" s="1">
        <f>3.1+34.9</f>
        <v>38</v>
      </c>
      <c r="C151" s="8"/>
      <c r="D151" s="1">
        <v>90</v>
      </c>
      <c r="E151" s="1">
        <f t="shared" si="2"/>
        <v>3420</v>
      </c>
    </row>
    <row r="152" spans="1:5" x14ac:dyDescent="0.25">
      <c r="A152" s="5" t="s">
        <v>72</v>
      </c>
      <c r="B152" s="1">
        <f>4.6+45</f>
        <v>49.6</v>
      </c>
      <c r="C152" s="8"/>
      <c r="D152" s="1">
        <v>90</v>
      </c>
      <c r="E152" s="1">
        <f t="shared" si="2"/>
        <v>4464</v>
      </c>
    </row>
    <row r="153" spans="1:5" x14ac:dyDescent="0.25">
      <c r="A153" s="5" t="s">
        <v>73</v>
      </c>
      <c r="B153" s="1">
        <v>29.6</v>
      </c>
      <c r="C153" s="8"/>
      <c r="D153" s="1">
        <v>110</v>
      </c>
      <c r="E153" s="1">
        <f t="shared" si="2"/>
        <v>3256</v>
      </c>
    </row>
    <row r="154" spans="1:5" x14ac:dyDescent="0.25">
      <c r="A154" s="5" t="s">
        <v>33</v>
      </c>
      <c r="B154" s="1">
        <v>5.8</v>
      </c>
      <c r="C154" s="8"/>
      <c r="D154" s="1">
        <v>160</v>
      </c>
      <c r="E154" s="1">
        <f t="shared" si="2"/>
        <v>928</v>
      </c>
    </row>
    <row r="155" spans="1:5" x14ac:dyDescent="0.25">
      <c r="A155" s="5" t="s">
        <v>32</v>
      </c>
      <c r="B155" s="5">
        <v>5.6</v>
      </c>
      <c r="C155" s="8"/>
      <c r="D155" s="1">
        <v>160</v>
      </c>
      <c r="E155" s="1">
        <f t="shared" si="2"/>
        <v>896</v>
      </c>
    </row>
    <row r="156" spans="1:5" x14ac:dyDescent="0.25">
      <c r="A156" s="5" t="s">
        <v>79</v>
      </c>
      <c r="B156" s="1">
        <v>2</v>
      </c>
      <c r="C156" s="8" t="s">
        <v>100</v>
      </c>
      <c r="D156" s="1">
        <v>49</v>
      </c>
      <c r="E156" s="1">
        <f t="shared" si="2"/>
        <v>98</v>
      </c>
    </row>
    <row r="157" spans="1:5" x14ac:dyDescent="0.25">
      <c r="A157" s="5" t="s">
        <v>80</v>
      </c>
      <c r="B157" s="1">
        <v>3</v>
      </c>
      <c r="C157" s="8" t="s">
        <v>100</v>
      </c>
      <c r="D157" s="1">
        <v>26</v>
      </c>
      <c r="E157" s="1">
        <f t="shared" si="2"/>
        <v>78</v>
      </c>
    </row>
    <row r="158" spans="1:5" x14ac:dyDescent="0.25">
      <c r="A158" s="5" t="s">
        <v>31</v>
      </c>
      <c r="B158" s="1">
        <v>3.2</v>
      </c>
      <c r="C158" s="8"/>
      <c r="D158" s="1">
        <v>116</v>
      </c>
      <c r="E158" s="1">
        <f t="shared" si="2"/>
        <v>371.20000000000005</v>
      </c>
    </row>
    <row r="159" spans="1:5" x14ac:dyDescent="0.25">
      <c r="A159" s="5" t="s">
        <v>29</v>
      </c>
      <c r="B159" s="5">
        <v>8.3000000000000007</v>
      </c>
      <c r="C159" s="8"/>
      <c r="D159" s="1">
        <v>460</v>
      </c>
      <c r="E159" s="1">
        <f t="shared" si="2"/>
        <v>3818.0000000000005</v>
      </c>
    </row>
    <row r="160" spans="1:5" x14ac:dyDescent="0.25">
      <c r="A160" s="5" t="s">
        <v>118</v>
      </c>
      <c r="B160" s="1">
        <v>31</v>
      </c>
      <c r="C160" s="8" t="s">
        <v>100</v>
      </c>
      <c r="D160" s="1">
        <v>45</v>
      </c>
      <c r="E160" s="1">
        <f t="shared" si="2"/>
        <v>1395</v>
      </c>
    </row>
    <row r="161" spans="1:5" x14ac:dyDescent="0.25">
      <c r="A161" s="5" t="s">
        <v>119</v>
      </c>
      <c r="B161" s="1">
        <v>15</v>
      </c>
      <c r="C161" s="8" t="s">
        <v>100</v>
      </c>
      <c r="D161" s="1">
        <v>75</v>
      </c>
      <c r="E161" s="1">
        <f t="shared" si="2"/>
        <v>1125</v>
      </c>
    </row>
    <row r="162" spans="1:5" x14ac:dyDescent="0.25">
      <c r="A162" s="5" t="s">
        <v>159</v>
      </c>
      <c r="B162" s="13">
        <f>3.5+4.78</f>
        <v>8.2800000000000011</v>
      </c>
      <c r="C162" s="1"/>
      <c r="D162" s="1">
        <v>176</v>
      </c>
      <c r="E162" s="1">
        <f t="shared" si="2"/>
        <v>1457.2800000000002</v>
      </c>
    </row>
    <row r="163" spans="1:5" x14ac:dyDescent="0.25">
      <c r="A163" s="5" t="s">
        <v>160</v>
      </c>
      <c r="B163" s="13">
        <f>39.5+86.54</f>
        <v>126.04</v>
      </c>
      <c r="C163" s="1"/>
      <c r="D163" s="1">
        <v>156</v>
      </c>
      <c r="E163" s="1">
        <f t="shared" si="2"/>
        <v>19662.240000000002</v>
      </c>
    </row>
    <row r="164" spans="1:5" x14ac:dyDescent="0.25">
      <c r="A164" s="5" t="s">
        <v>161</v>
      </c>
      <c r="B164" s="13">
        <f>47.4+83.6</f>
        <v>131</v>
      </c>
      <c r="C164" s="1"/>
      <c r="D164" s="1">
        <v>156</v>
      </c>
      <c r="E164" s="1">
        <f t="shared" si="2"/>
        <v>20436</v>
      </c>
    </row>
    <row r="165" spans="1:5" x14ac:dyDescent="0.25">
      <c r="A165" s="5" t="s">
        <v>64</v>
      </c>
      <c r="B165" s="13">
        <v>67.3</v>
      </c>
      <c r="C165" s="1"/>
      <c r="D165" s="1">
        <v>198</v>
      </c>
      <c r="E165" s="1">
        <f t="shared" si="2"/>
        <v>13325.4</v>
      </c>
    </row>
    <row r="166" spans="1:5" x14ac:dyDescent="0.25">
      <c r="A166" s="5" t="s">
        <v>162</v>
      </c>
      <c r="B166" s="13">
        <v>19.100000000000001</v>
      </c>
      <c r="C166" s="1"/>
      <c r="D166" s="1">
        <v>176</v>
      </c>
      <c r="E166" s="1">
        <f t="shared" si="2"/>
        <v>3361.6000000000004</v>
      </c>
    </row>
    <row r="167" spans="1:5" x14ac:dyDescent="0.25">
      <c r="A167" s="5" t="s">
        <v>163</v>
      </c>
      <c r="B167" s="13">
        <f>6.3+19+9.6+45.7+9.62</f>
        <v>90.22</v>
      </c>
      <c r="C167" s="1"/>
      <c r="D167" s="1">
        <v>64</v>
      </c>
      <c r="E167" s="1">
        <f t="shared" si="2"/>
        <v>5774.08</v>
      </c>
    </row>
    <row r="168" spans="1:5" x14ac:dyDescent="0.25">
      <c r="A168" s="5" t="s">
        <v>164</v>
      </c>
      <c r="B168" s="13">
        <v>16.5</v>
      </c>
      <c r="C168" s="1"/>
      <c r="D168" s="1">
        <v>110</v>
      </c>
      <c r="E168" s="1">
        <f t="shared" si="2"/>
        <v>1815</v>
      </c>
    </row>
    <row r="169" spans="1:5" x14ac:dyDescent="0.25">
      <c r="A169" s="5" t="s">
        <v>165</v>
      </c>
      <c r="B169" s="13">
        <v>743.8</v>
      </c>
      <c r="C169" s="1"/>
      <c r="D169" s="1">
        <v>54</v>
      </c>
      <c r="E169" s="1">
        <f t="shared" si="2"/>
        <v>40165.199999999997</v>
      </c>
    </row>
    <row r="170" spans="1:5" x14ac:dyDescent="0.25">
      <c r="A170" s="5" t="s">
        <v>295</v>
      </c>
      <c r="B170" s="13">
        <f>11.1+34.4</f>
        <v>45.5</v>
      </c>
      <c r="C170" s="1"/>
      <c r="D170" s="1">
        <v>38</v>
      </c>
      <c r="E170" s="1">
        <f t="shared" si="2"/>
        <v>1729</v>
      </c>
    </row>
    <row r="171" spans="1:5" x14ac:dyDescent="0.25">
      <c r="A171" s="5" t="s">
        <v>166</v>
      </c>
      <c r="B171" s="13">
        <v>75.5</v>
      </c>
      <c r="C171" s="1"/>
      <c r="D171" s="1">
        <v>60</v>
      </c>
      <c r="E171" s="1">
        <f t="shared" si="2"/>
        <v>4530</v>
      </c>
    </row>
    <row r="172" spans="1:5" x14ac:dyDescent="0.25">
      <c r="A172" s="5" t="s">
        <v>167</v>
      </c>
      <c r="B172" s="13">
        <v>0.98</v>
      </c>
      <c r="C172" s="1"/>
      <c r="D172" s="1">
        <v>120</v>
      </c>
      <c r="E172" s="1">
        <f t="shared" si="2"/>
        <v>117.6</v>
      </c>
    </row>
    <row r="173" spans="1:5" x14ac:dyDescent="0.25">
      <c r="A173" s="5" t="s">
        <v>168</v>
      </c>
      <c r="B173" s="13">
        <v>0.56000000000000005</v>
      </c>
      <c r="C173" s="1"/>
      <c r="D173" s="1">
        <v>120</v>
      </c>
      <c r="E173" s="1">
        <f t="shared" si="2"/>
        <v>67.2</v>
      </c>
    </row>
    <row r="174" spans="1:5" x14ac:dyDescent="0.25">
      <c r="A174" s="5" t="s">
        <v>169</v>
      </c>
      <c r="B174" s="13">
        <v>5.52</v>
      </c>
      <c r="C174" s="1"/>
      <c r="D174" s="1">
        <v>120</v>
      </c>
      <c r="E174" s="1">
        <f t="shared" si="2"/>
        <v>662.4</v>
      </c>
    </row>
    <row r="175" spans="1:5" x14ac:dyDescent="0.25">
      <c r="A175" s="5" t="s">
        <v>170</v>
      </c>
      <c r="B175" s="13">
        <v>1.44</v>
      </c>
      <c r="C175" s="1"/>
      <c r="D175" s="1">
        <v>120</v>
      </c>
      <c r="E175" s="1">
        <f t="shared" si="2"/>
        <v>172.79999999999998</v>
      </c>
    </row>
    <row r="176" spans="1:5" x14ac:dyDescent="0.25">
      <c r="A176" s="5" t="s">
        <v>171</v>
      </c>
      <c r="B176" s="13">
        <f>1.84+1.74+0.7</f>
        <v>4.28</v>
      </c>
      <c r="C176" s="1"/>
      <c r="D176" s="1">
        <v>90</v>
      </c>
      <c r="E176" s="1">
        <f t="shared" si="2"/>
        <v>385.20000000000005</v>
      </c>
    </row>
    <row r="177" spans="1:5" x14ac:dyDescent="0.25">
      <c r="A177" s="5" t="s">
        <v>172</v>
      </c>
      <c r="B177" s="13">
        <f>17.1+9.46</f>
        <v>26.560000000000002</v>
      </c>
      <c r="C177" s="1"/>
      <c r="D177" s="1">
        <v>64</v>
      </c>
      <c r="E177" s="1">
        <f t="shared" si="2"/>
        <v>1699.8400000000001</v>
      </c>
    </row>
    <row r="178" spans="1:5" x14ac:dyDescent="0.25">
      <c r="A178" s="5" t="s">
        <v>173</v>
      </c>
      <c r="B178" s="13">
        <f>8.6+0.66+6.06</f>
        <v>15.32</v>
      </c>
      <c r="C178" s="1"/>
      <c r="D178" s="1">
        <v>154</v>
      </c>
      <c r="E178" s="1">
        <f t="shared" si="2"/>
        <v>2359.2800000000002</v>
      </c>
    </row>
    <row r="179" spans="1:5" x14ac:dyDescent="0.25">
      <c r="A179" s="5" t="s">
        <v>174</v>
      </c>
      <c r="B179" s="13">
        <f>17.6+22.6+6.12</f>
        <v>46.32</v>
      </c>
      <c r="C179" s="1"/>
      <c r="D179" s="1">
        <v>90</v>
      </c>
      <c r="E179" s="1">
        <f t="shared" si="2"/>
        <v>4168.8</v>
      </c>
    </row>
    <row r="180" spans="1:5" x14ac:dyDescent="0.25">
      <c r="A180" s="5" t="s">
        <v>175</v>
      </c>
      <c r="B180" s="13">
        <f>8.3744</f>
        <v>8.3743999999999996</v>
      </c>
      <c r="C180" s="1"/>
      <c r="D180" s="1">
        <v>154</v>
      </c>
      <c r="E180" s="1">
        <f t="shared" si="2"/>
        <v>1289.6576</v>
      </c>
    </row>
    <row r="181" spans="1:5" x14ac:dyDescent="0.25">
      <c r="A181" s="5" t="s">
        <v>176</v>
      </c>
      <c r="B181" s="13">
        <f>11.1+6.44</f>
        <v>17.54</v>
      </c>
      <c r="C181" s="1"/>
      <c r="D181" s="1">
        <v>64</v>
      </c>
      <c r="E181" s="1">
        <f t="shared" si="2"/>
        <v>1122.56</v>
      </c>
    </row>
    <row r="182" spans="1:5" x14ac:dyDescent="0.25">
      <c r="A182" s="5" t="s">
        <v>177</v>
      </c>
      <c r="B182" s="13">
        <f>8.6+73</f>
        <v>81.599999999999994</v>
      </c>
      <c r="C182" s="1"/>
      <c r="D182" s="1">
        <v>85</v>
      </c>
      <c r="E182" s="1">
        <f t="shared" si="2"/>
        <v>6935.9999999999991</v>
      </c>
    </row>
    <row r="183" spans="1:5" x14ac:dyDescent="0.25">
      <c r="A183" s="5" t="s">
        <v>178</v>
      </c>
      <c r="B183" s="13">
        <f>56.2+427.3</f>
        <v>483.5</v>
      </c>
      <c r="C183" s="1"/>
      <c r="D183" s="1">
        <v>78</v>
      </c>
      <c r="E183" s="1">
        <f t="shared" si="2"/>
        <v>37713</v>
      </c>
    </row>
    <row r="184" spans="1:5" x14ac:dyDescent="0.25">
      <c r="A184" s="5" t="s">
        <v>179</v>
      </c>
      <c r="B184" s="13">
        <v>12.3</v>
      </c>
      <c r="C184" s="1"/>
      <c r="D184" s="1">
        <v>84</v>
      </c>
      <c r="E184" s="1">
        <f t="shared" si="2"/>
        <v>1033.2</v>
      </c>
    </row>
    <row r="185" spans="1:5" x14ac:dyDescent="0.25">
      <c r="A185" s="5" t="s">
        <v>180</v>
      </c>
      <c r="B185" s="13">
        <v>30.9</v>
      </c>
      <c r="C185" s="1"/>
      <c r="D185" s="1">
        <v>82</v>
      </c>
      <c r="E185" s="1">
        <f t="shared" si="2"/>
        <v>2533.7999999999997</v>
      </c>
    </row>
    <row r="186" spans="1:5" x14ac:dyDescent="0.25">
      <c r="A186" s="5" t="s">
        <v>181</v>
      </c>
      <c r="B186" s="13">
        <v>86.5</v>
      </c>
      <c r="C186" s="1"/>
      <c r="D186" s="1">
        <v>66</v>
      </c>
      <c r="E186" s="1">
        <f t="shared" si="2"/>
        <v>5709</v>
      </c>
    </row>
    <row r="187" spans="1:5" x14ac:dyDescent="0.25">
      <c r="A187" s="5" t="s">
        <v>182</v>
      </c>
      <c r="B187" s="13">
        <f>43.7+60.3+124.2+0.64</f>
        <v>228.83999999999997</v>
      </c>
      <c r="C187" s="1"/>
      <c r="D187" s="1">
        <v>82</v>
      </c>
      <c r="E187" s="1">
        <f t="shared" si="2"/>
        <v>18764.879999999997</v>
      </c>
    </row>
    <row r="188" spans="1:5" x14ac:dyDescent="0.25">
      <c r="A188" s="5" t="s">
        <v>183</v>
      </c>
      <c r="B188" s="13">
        <v>77.099999999999994</v>
      </c>
      <c r="C188" s="1"/>
      <c r="D188" s="1">
        <v>90</v>
      </c>
      <c r="E188" s="1">
        <f t="shared" si="2"/>
        <v>6938.9999999999991</v>
      </c>
    </row>
    <row r="189" spans="1:5" x14ac:dyDescent="0.25">
      <c r="A189" s="5" t="s">
        <v>184</v>
      </c>
      <c r="B189" s="13">
        <f>9.6+15.1+6.84+2.46</f>
        <v>34</v>
      </c>
      <c r="C189" s="1"/>
      <c r="D189" s="1">
        <v>70</v>
      </c>
      <c r="E189" s="1">
        <f t="shared" si="2"/>
        <v>2380</v>
      </c>
    </row>
    <row r="190" spans="1:5" x14ac:dyDescent="0.25">
      <c r="A190" s="5" t="s">
        <v>185</v>
      </c>
      <c r="B190" s="13">
        <f>11.1+0.36</f>
        <v>11.459999999999999</v>
      </c>
      <c r="C190" s="1"/>
      <c r="D190" s="1">
        <v>90</v>
      </c>
      <c r="E190" s="1">
        <f t="shared" si="2"/>
        <v>1031.3999999999999</v>
      </c>
    </row>
    <row r="191" spans="1:5" x14ac:dyDescent="0.25">
      <c r="A191" s="5" t="s">
        <v>186</v>
      </c>
      <c r="B191" s="13">
        <f>16.9+20+0.5+0.66</f>
        <v>38.059999999999995</v>
      </c>
      <c r="C191" s="1"/>
      <c r="D191" s="1">
        <v>86</v>
      </c>
      <c r="E191" s="1">
        <f t="shared" si="2"/>
        <v>3273.1599999999994</v>
      </c>
    </row>
    <row r="192" spans="1:5" x14ac:dyDescent="0.25">
      <c r="A192" s="5" t="s">
        <v>187</v>
      </c>
      <c r="B192" s="13">
        <v>237.3</v>
      </c>
      <c r="C192" s="1"/>
      <c r="D192" s="1">
        <v>48</v>
      </c>
      <c r="E192" s="1">
        <f t="shared" si="2"/>
        <v>11390.400000000001</v>
      </c>
    </row>
    <row r="193" spans="1:5" x14ac:dyDescent="0.25">
      <c r="A193" s="5" t="s">
        <v>188</v>
      </c>
      <c r="B193" s="13">
        <f>10.1+91.6</f>
        <v>101.69999999999999</v>
      </c>
      <c r="C193" s="1"/>
      <c r="D193" s="1">
        <v>106</v>
      </c>
      <c r="E193" s="1">
        <f t="shared" si="2"/>
        <v>10780.199999999999</v>
      </c>
    </row>
    <row r="194" spans="1:5" x14ac:dyDescent="0.25">
      <c r="A194" s="5" t="s">
        <v>189</v>
      </c>
      <c r="B194" s="13">
        <f>31.6+6.4</f>
        <v>38</v>
      </c>
      <c r="C194" s="1"/>
      <c r="D194" s="1">
        <v>164</v>
      </c>
      <c r="E194" s="1">
        <f t="shared" si="2"/>
        <v>6232</v>
      </c>
    </row>
    <row r="195" spans="1:5" x14ac:dyDescent="0.25">
      <c r="A195" s="5" t="s">
        <v>190</v>
      </c>
      <c r="B195" s="13">
        <f>32.1+2.74+7.48</f>
        <v>42.320000000000007</v>
      </c>
      <c r="C195" s="1"/>
      <c r="D195" s="1">
        <v>120</v>
      </c>
      <c r="E195" s="1">
        <f t="shared" si="2"/>
        <v>5078.4000000000005</v>
      </c>
    </row>
    <row r="196" spans="1:5" x14ac:dyDescent="0.25">
      <c r="A196" s="5" t="s">
        <v>191</v>
      </c>
      <c r="B196" s="13">
        <f>17.1+1.22</f>
        <v>18.32</v>
      </c>
      <c r="C196" s="1"/>
      <c r="D196" s="1">
        <v>158</v>
      </c>
      <c r="E196" s="1">
        <f t="shared" si="2"/>
        <v>2894.56</v>
      </c>
    </row>
    <row r="197" spans="1:5" x14ac:dyDescent="0.25">
      <c r="A197" s="5" t="s">
        <v>192</v>
      </c>
      <c r="B197" s="13">
        <f>2.5+2.5+0.42+2.16+1.74+3</f>
        <v>12.32</v>
      </c>
      <c r="C197" s="1"/>
      <c r="D197" s="1">
        <v>176</v>
      </c>
      <c r="E197" s="1">
        <f t="shared" ref="E197:E260" si="3">B197*D197</f>
        <v>2168.3200000000002</v>
      </c>
    </row>
    <row r="198" spans="1:5" x14ac:dyDescent="0.25">
      <c r="A198" s="5" t="s">
        <v>193</v>
      </c>
      <c r="B198" s="13">
        <f>35.2+35.4+7.92+4.2</f>
        <v>82.72</v>
      </c>
      <c r="C198" s="1"/>
      <c r="D198" s="1">
        <v>6</v>
      </c>
      <c r="E198" s="1">
        <f t="shared" si="3"/>
        <v>496.32</v>
      </c>
    </row>
    <row r="199" spans="1:5" x14ac:dyDescent="0.25">
      <c r="A199" s="5" t="s">
        <v>194</v>
      </c>
      <c r="B199" s="13">
        <f>10.3+5.98+4.86</f>
        <v>21.14</v>
      </c>
      <c r="C199" s="1"/>
      <c r="D199" s="1">
        <v>34</v>
      </c>
      <c r="E199" s="1">
        <f t="shared" si="3"/>
        <v>718.76</v>
      </c>
    </row>
    <row r="200" spans="1:5" x14ac:dyDescent="0.25">
      <c r="A200" s="5" t="s">
        <v>195</v>
      </c>
      <c r="B200" s="13">
        <f>23.9+5.2</f>
        <v>29.099999999999998</v>
      </c>
      <c r="C200" s="1"/>
      <c r="D200" s="1">
        <v>72</v>
      </c>
      <c r="E200" s="1">
        <f t="shared" si="3"/>
        <v>2095.1999999999998</v>
      </c>
    </row>
    <row r="201" spans="1:5" x14ac:dyDescent="0.25">
      <c r="A201" s="5" t="s">
        <v>196</v>
      </c>
      <c r="B201" s="13">
        <f>23.1+2.82</f>
        <v>25.92</v>
      </c>
      <c r="C201" s="1"/>
      <c r="D201" s="1">
        <v>84</v>
      </c>
      <c r="E201" s="1">
        <f t="shared" si="3"/>
        <v>2177.2800000000002</v>
      </c>
    </row>
    <row r="202" spans="1:5" x14ac:dyDescent="0.25">
      <c r="A202" s="5" t="s">
        <v>197</v>
      </c>
      <c r="B202" s="13">
        <f>13.1+3.08+3.2</f>
        <v>19.38</v>
      </c>
      <c r="C202" s="1"/>
      <c r="D202" s="1">
        <v>60</v>
      </c>
      <c r="E202" s="1">
        <f t="shared" si="3"/>
        <v>1162.8</v>
      </c>
    </row>
    <row r="203" spans="1:5" x14ac:dyDescent="0.25">
      <c r="A203" s="5" t="s">
        <v>198</v>
      </c>
      <c r="B203" s="13">
        <f>19.6+5.14+8.76</f>
        <v>33.5</v>
      </c>
      <c r="C203" s="1"/>
      <c r="D203" s="1">
        <v>100</v>
      </c>
      <c r="E203" s="1">
        <f t="shared" si="3"/>
        <v>3350</v>
      </c>
    </row>
    <row r="204" spans="1:5" x14ac:dyDescent="0.25">
      <c r="A204" s="5" t="s">
        <v>199</v>
      </c>
      <c r="B204" s="13">
        <f>11.1+145.87+6.26+4.8</f>
        <v>168.03</v>
      </c>
      <c r="C204" s="1"/>
      <c r="D204" s="1">
        <v>46</v>
      </c>
      <c r="E204" s="1">
        <f t="shared" si="3"/>
        <v>7729.38</v>
      </c>
    </row>
    <row r="205" spans="1:5" x14ac:dyDescent="0.25">
      <c r="A205" s="5" t="s">
        <v>200</v>
      </c>
      <c r="B205" s="13">
        <f>29.9+6.02</f>
        <v>35.92</v>
      </c>
      <c r="C205" s="1"/>
      <c r="D205" s="1">
        <v>58</v>
      </c>
      <c r="E205" s="1">
        <f t="shared" si="3"/>
        <v>2083.36</v>
      </c>
    </row>
    <row r="206" spans="1:5" x14ac:dyDescent="0.25">
      <c r="A206" s="5" t="s">
        <v>201</v>
      </c>
      <c r="B206" s="13">
        <f>10.1+5.6</f>
        <v>15.7</v>
      </c>
      <c r="C206" s="1"/>
      <c r="D206" s="1">
        <v>112</v>
      </c>
      <c r="E206" s="1">
        <f t="shared" si="3"/>
        <v>1758.3999999999999</v>
      </c>
    </row>
    <row r="207" spans="1:5" x14ac:dyDescent="0.25">
      <c r="A207" s="5" t="s">
        <v>202</v>
      </c>
      <c r="B207" s="13">
        <f>22.6186</f>
        <v>22.618600000000001</v>
      </c>
      <c r="C207" s="1"/>
      <c r="D207" s="1">
        <v>72</v>
      </c>
      <c r="E207" s="1">
        <f t="shared" si="3"/>
        <v>1628.5392000000002</v>
      </c>
    </row>
    <row r="208" spans="1:5" x14ac:dyDescent="0.25">
      <c r="A208" s="5" t="s">
        <v>203</v>
      </c>
      <c r="B208" s="13">
        <v>11.1</v>
      </c>
      <c r="C208" s="1"/>
      <c r="D208" s="1">
        <v>30</v>
      </c>
      <c r="E208" s="1">
        <f t="shared" si="3"/>
        <v>333</v>
      </c>
    </row>
    <row r="209" spans="1:5" x14ac:dyDescent="0.25">
      <c r="A209" s="5" t="s">
        <v>204</v>
      </c>
      <c r="B209" s="13">
        <v>10.3</v>
      </c>
      <c r="C209" s="1"/>
      <c r="D209" s="1">
        <v>87</v>
      </c>
      <c r="E209" s="1">
        <f t="shared" si="3"/>
        <v>896.1</v>
      </c>
    </row>
    <row r="210" spans="1:5" x14ac:dyDescent="0.25">
      <c r="A210" s="5" t="s">
        <v>205</v>
      </c>
      <c r="B210" s="13">
        <f>22.1+2</f>
        <v>24.1</v>
      </c>
      <c r="C210" s="1"/>
      <c r="D210" s="1">
        <v>176</v>
      </c>
      <c r="E210" s="1">
        <f t="shared" si="3"/>
        <v>4241.6000000000004</v>
      </c>
    </row>
    <row r="211" spans="1:5" x14ac:dyDescent="0.25">
      <c r="A211" s="5" t="s">
        <v>206</v>
      </c>
      <c r="B211" s="13">
        <v>22.6</v>
      </c>
      <c r="C211" s="1"/>
      <c r="D211" s="1">
        <v>60</v>
      </c>
      <c r="E211" s="1">
        <f t="shared" si="3"/>
        <v>1356</v>
      </c>
    </row>
    <row r="212" spans="1:5" x14ac:dyDescent="0.25">
      <c r="A212" s="5" t="s">
        <v>207</v>
      </c>
      <c r="B212" s="13">
        <v>9.6</v>
      </c>
      <c r="C212" s="1"/>
      <c r="D212" s="1">
        <v>124</v>
      </c>
      <c r="E212" s="1">
        <f t="shared" si="3"/>
        <v>1190.3999999999999</v>
      </c>
    </row>
    <row r="213" spans="1:5" x14ac:dyDescent="0.25">
      <c r="A213" s="5" t="s">
        <v>208</v>
      </c>
      <c r="B213" s="13">
        <v>4.0999999999999996</v>
      </c>
      <c r="C213" s="1"/>
      <c r="D213" s="1">
        <v>176</v>
      </c>
      <c r="E213" s="1">
        <f t="shared" si="3"/>
        <v>721.59999999999991</v>
      </c>
    </row>
    <row r="214" spans="1:5" x14ac:dyDescent="0.25">
      <c r="A214" s="5" t="s">
        <v>209</v>
      </c>
      <c r="B214" s="13">
        <v>19.600000000000001</v>
      </c>
      <c r="C214" s="1"/>
      <c r="D214" s="1">
        <v>900</v>
      </c>
      <c r="E214" s="1">
        <f t="shared" si="3"/>
        <v>17640</v>
      </c>
    </row>
    <row r="215" spans="1:5" x14ac:dyDescent="0.25">
      <c r="A215" s="5" t="s">
        <v>210</v>
      </c>
      <c r="B215" s="13">
        <v>20.100000000000001</v>
      </c>
      <c r="C215" s="1"/>
      <c r="D215" s="1">
        <v>600</v>
      </c>
      <c r="E215" s="1">
        <f t="shared" si="3"/>
        <v>12060</v>
      </c>
    </row>
    <row r="216" spans="1:5" x14ac:dyDescent="0.25">
      <c r="A216" s="5" t="s">
        <v>211</v>
      </c>
      <c r="B216" s="13">
        <f>23.4+2.02</f>
        <v>25.419999999999998</v>
      </c>
      <c r="C216" s="1"/>
      <c r="D216" s="1">
        <v>176</v>
      </c>
      <c r="E216" s="1">
        <f t="shared" si="3"/>
        <v>4473.92</v>
      </c>
    </row>
    <row r="217" spans="1:5" x14ac:dyDescent="0.25">
      <c r="A217" s="5" t="s">
        <v>212</v>
      </c>
      <c r="B217" s="13">
        <f>27.4+2.26+0.78</f>
        <v>30.439999999999998</v>
      </c>
      <c r="C217" s="1"/>
      <c r="D217" s="1">
        <v>154</v>
      </c>
      <c r="E217" s="1">
        <f t="shared" si="3"/>
        <v>4687.7599999999993</v>
      </c>
    </row>
    <row r="218" spans="1:5" x14ac:dyDescent="0.25">
      <c r="A218" s="5" t="s">
        <v>197</v>
      </c>
      <c r="B218" s="13">
        <v>35.700000000000003</v>
      </c>
      <c r="C218" s="1"/>
      <c r="D218" s="1">
        <v>60</v>
      </c>
      <c r="E218" s="1">
        <f t="shared" si="3"/>
        <v>2142</v>
      </c>
    </row>
    <row r="219" spans="1:5" x14ac:dyDescent="0.25">
      <c r="A219" s="5" t="s">
        <v>213</v>
      </c>
      <c r="B219" s="13">
        <f>110.5+1.64+1.36</f>
        <v>113.5</v>
      </c>
      <c r="C219" s="1"/>
      <c r="D219" s="1">
        <v>58</v>
      </c>
      <c r="E219" s="1">
        <f t="shared" si="3"/>
        <v>6583</v>
      </c>
    </row>
    <row r="220" spans="1:5" x14ac:dyDescent="0.25">
      <c r="A220" s="5" t="s">
        <v>214</v>
      </c>
      <c r="B220" s="13">
        <v>12.3</v>
      </c>
      <c r="C220" s="1"/>
      <c r="D220" s="1">
        <v>120</v>
      </c>
      <c r="E220" s="1">
        <f t="shared" si="3"/>
        <v>1476</v>
      </c>
    </row>
    <row r="221" spans="1:5" x14ac:dyDescent="0.25">
      <c r="A221" s="5" t="s">
        <v>215</v>
      </c>
      <c r="B221" s="13">
        <v>10.1</v>
      </c>
      <c r="C221" s="1"/>
      <c r="D221" s="1">
        <v>26</v>
      </c>
      <c r="E221" s="1">
        <f t="shared" si="3"/>
        <v>262.59999999999997</v>
      </c>
    </row>
    <row r="222" spans="1:5" x14ac:dyDescent="0.25">
      <c r="A222" s="5" t="s">
        <v>216</v>
      </c>
      <c r="B222" s="13">
        <v>17.399999999999999</v>
      </c>
      <c r="C222" s="1"/>
      <c r="D222" s="1">
        <v>28</v>
      </c>
      <c r="E222" s="1">
        <f t="shared" si="3"/>
        <v>487.19999999999993</v>
      </c>
    </row>
    <row r="223" spans="1:5" x14ac:dyDescent="0.25">
      <c r="A223" s="5" t="s">
        <v>217</v>
      </c>
      <c r="B223" s="13">
        <v>50</v>
      </c>
      <c r="C223" s="1"/>
      <c r="D223" s="1">
        <v>87</v>
      </c>
      <c r="E223" s="1">
        <f t="shared" si="3"/>
        <v>4350</v>
      </c>
    </row>
    <row r="224" spans="1:5" x14ac:dyDescent="0.25">
      <c r="A224" s="5" t="s">
        <v>218</v>
      </c>
      <c r="B224" s="13">
        <v>5</v>
      </c>
      <c r="C224" s="1"/>
      <c r="D224" s="1">
        <v>600</v>
      </c>
      <c r="E224" s="1">
        <f t="shared" si="3"/>
        <v>3000</v>
      </c>
    </row>
    <row r="225" spans="1:5" x14ac:dyDescent="0.25">
      <c r="A225" s="5" t="s">
        <v>219</v>
      </c>
      <c r="B225" s="13">
        <v>4.5</v>
      </c>
      <c r="C225" s="1"/>
      <c r="D225" s="1">
        <v>900</v>
      </c>
      <c r="E225" s="1">
        <f t="shared" si="3"/>
        <v>4050</v>
      </c>
    </row>
    <row r="226" spans="1:5" x14ac:dyDescent="0.25">
      <c r="A226" s="5" t="s">
        <v>220</v>
      </c>
      <c r="B226" s="13">
        <v>2.5</v>
      </c>
      <c r="C226" s="1"/>
      <c r="D226" s="1">
        <v>900</v>
      </c>
      <c r="E226" s="1">
        <f t="shared" si="3"/>
        <v>2250</v>
      </c>
    </row>
    <row r="227" spans="1:5" x14ac:dyDescent="0.25">
      <c r="A227" s="5" t="s">
        <v>221</v>
      </c>
      <c r="B227" s="13">
        <v>6.5</v>
      </c>
      <c r="C227" s="1"/>
      <c r="D227" s="1">
        <v>400</v>
      </c>
      <c r="E227" s="1">
        <f t="shared" si="3"/>
        <v>2600</v>
      </c>
    </row>
    <row r="228" spans="1:5" x14ac:dyDescent="0.25">
      <c r="A228" s="5" t="s">
        <v>222</v>
      </c>
      <c r="B228" s="13">
        <v>5</v>
      </c>
      <c r="C228" s="1"/>
      <c r="D228" s="1">
        <v>600</v>
      </c>
      <c r="E228" s="1">
        <f t="shared" si="3"/>
        <v>3000</v>
      </c>
    </row>
    <row r="229" spans="1:5" x14ac:dyDescent="0.25">
      <c r="A229" s="5" t="s">
        <v>223</v>
      </c>
      <c r="B229" s="13">
        <f>170.5+188.9</f>
        <v>359.4</v>
      </c>
      <c r="C229" s="1"/>
      <c r="D229" s="1">
        <v>52</v>
      </c>
      <c r="E229" s="1">
        <f t="shared" si="3"/>
        <v>18688.8</v>
      </c>
    </row>
    <row r="230" spans="1:5" x14ac:dyDescent="0.25">
      <c r="A230" s="5" t="s">
        <v>224</v>
      </c>
      <c r="B230" s="13">
        <f>160.6+5.68</f>
        <v>166.28</v>
      </c>
      <c r="C230" s="1"/>
      <c r="D230" s="1">
        <v>22</v>
      </c>
      <c r="E230" s="1">
        <f t="shared" si="3"/>
        <v>3658.16</v>
      </c>
    </row>
    <row r="231" spans="1:5" x14ac:dyDescent="0.25">
      <c r="A231" s="5" t="s">
        <v>225</v>
      </c>
      <c r="B231" s="13">
        <v>33.4</v>
      </c>
      <c r="C231" s="1"/>
      <c r="D231" s="1">
        <v>160</v>
      </c>
      <c r="E231" s="1">
        <f t="shared" si="3"/>
        <v>5344</v>
      </c>
    </row>
    <row r="232" spans="1:5" x14ac:dyDescent="0.25">
      <c r="A232" s="5" t="s">
        <v>226</v>
      </c>
      <c r="B232" s="13">
        <v>80.8</v>
      </c>
      <c r="C232" s="1"/>
      <c r="D232" s="1">
        <v>98</v>
      </c>
      <c r="E232" s="1">
        <f t="shared" si="3"/>
        <v>7918.4</v>
      </c>
    </row>
    <row r="233" spans="1:5" x14ac:dyDescent="0.25">
      <c r="A233" s="5" t="s">
        <v>227</v>
      </c>
      <c r="B233" s="13">
        <f>37.7+6.78+7.3</f>
        <v>51.78</v>
      </c>
      <c r="C233" s="1"/>
      <c r="D233" s="1">
        <v>176</v>
      </c>
      <c r="E233" s="1">
        <f t="shared" si="3"/>
        <v>9113.2800000000007</v>
      </c>
    </row>
    <row r="234" spans="1:5" x14ac:dyDescent="0.25">
      <c r="A234" s="5" t="s">
        <v>198</v>
      </c>
      <c r="B234" s="13">
        <v>28.2</v>
      </c>
      <c r="C234" s="1"/>
      <c r="D234" s="1">
        <v>100</v>
      </c>
      <c r="E234" s="1">
        <f t="shared" si="3"/>
        <v>2820</v>
      </c>
    </row>
    <row r="235" spans="1:5" x14ac:dyDescent="0.25">
      <c r="A235" s="5" t="s">
        <v>228</v>
      </c>
      <c r="B235" s="13">
        <v>23.4</v>
      </c>
      <c r="C235" s="1"/>
      <c r="D235" s="1">
        <v>124</v>
      </c>
      <c r="E235" s="1">
        <f t="shared" si="3"/>
        <v>2901.6</v>
      </c>
    </row>
    <row r="236" spans="1:5" x14ac:dyDescent="0.25">
      <c r="A236" s="5" t="s">
        <v>296</v>
      </c>
      <c r="B236" s="13">
        <f>58.2+2.34+2.74</f>
        <v>63.280000000000008</v>
      </c>
      <c r="C236" s="1"/>
      <c r="D236" s="1">
        <v>112</v>
      </c>
      <c r="E236" s="1">
        <f t="shared" si="3"/>
        <v>7087.3600000000006</v>
      </c>
    </row>
    <row r="237" spans="1:5" x14ac:dyDescent="0.25">
      <c r="A237" s="5" t="s">
        <v>229</v>
      </c>
      <c r="B237" s="13">
        <v>47.2</v>
      </c>
      <c r="C237" s="1"/>
      <c r="D237" s="1">
        <v>118</v>
      </c>
      <c r="E237" s="1">
        <f t="shared" si="3"/>
        <v>5569.6</v>
      </c>
    </row>
    <row r="238" spans="1:5" x14ac:dyDescent="0.25">
      <c r="A238" s="5" t="s">
        <v>159</v>
      </c>
      <c r="B238" s="13">
        <f>38.9+0.82</f>
        <v>39.72</v>
      </c>
      <c r="C238" s="1"/>
      <c r="D238" s="1">
        <v>176</v>
      </c>
      <c r="E238" s="1">
        <f t="shared" si="3"/>
        <v>6990.7199999999993</v>
      </c>
    </row>
    <row r="239" spans="1:5" x14ac:dyDescent="0.25">
      <c r="A239" s="5" t="s">
        <v>230</v>
      </c>
      <c r="B239" s="13">
        <f>74.8+6.48</f>
        <v>81.28</v>
      </c>
      <c r="C239" s="1"/>
      <c r="D239" s="1">
        <v>124</v>
      </c>
      <c r="E239" s="1">
        <f t="shared" si="3"/>
        <v>10078.719999999999</v>
      </c>
    </row>
    <row r="240" spans="1:5" x14ac:dyDescent="0.25">
      <c r="A240" s="5" t="s">
        <v>231</v>
      </c>
      <c r="B240" s="13">
        <f>20.9+8.42</f>
        <v>29.32</v>
      </c>
      <c r="C240" s="1"/>
      <c r="D240" s="1">
        <v>176</v>
      </c>
      <c r="E240" s="1">
        <f t="shared" si="3"/>
        <v>5160.32</v>
      </c>
    </row>
    <row r="241" spans="1:5" x14ac:dyDescent="0.25">
      <c r="A241" s="5" t="s">
        <v>232</v>
      </c>
      <c r="B241" s="13">
        <f>79.8+0.54+6.46+6.8</f>
        <v>93.6</v>
      </c>
      <c r="C241" s="1"/>
      <c r="D241" s="1">
        <v>176</v>
      </c>
      <c r="E241" s="1">
        <f t="shared" si="3"/>
        <v>16473.599999999999</v>
      </c>
    </row>
    <row r="242" spans="1:5" x14ac:dyDescent="0.25">
      <c r="A242" s="5" t="s">
        <v>233</v>
      </c>
      <c r="B242" s="13">
        <v>73.5</v>
      </c>
      <c r="C242" s="1"/>
      <c r="D242" s="1">
        <v>124</v>
      </c>
      <c r="E242" s="1">
        <f t="shared" si="3"/>
        <v>9114</v>
      </c>
    </row>
    <row r="243" spans="1:5" x14ac:dyDescent="0.25">
      <c r="A243" s="5" t="s">
        <v>234</v>
      </c>
      <c r="B243" s="13">
        <v>12.3</v>
      </c>
      <c r="C243" s="1"/>
      <c r="D243" s="1">
        <v>176</v>
      </c>
      <c r="E243" s="1">
        <f t="shared" si="3"/>
        <v>2164.8000000000002</v>
      </c>
    </row>
    <row r="244" spans="1:5" x14ac:dyDescent="0.25">
      <c r="A244" s="5" t="s">
        <v>235</v>
      </c>
      <c r="B244" s="13">
        <v>10.3</v>
      </c>
      <c r="C244" s="1"/>
      <c r="D244" s="1">
        <v>10</v>
      </c>
      <c r="E244" s="1">
        <f t="shared" si="3"/>
        <v>103</v>
      </c>
    </row>
    <row r="245" spans="1:5" x14ac:dyDescent="0.25">
      <c r="A245" s="5" t="s">
        <v>236</v>
      </c>
      <c r="B245" s="13">
        <f>30.8+1+1.18</f>
        <v>32.980000000000004</v>
      </c>
      <c r="C245" s="1"/>
      <c r="D245" s="1">
        <v>24</v>
      </c>
      <c r="E245" s="1">
        <f t="shared" si="3"/>
        <v>791.5200000000001</v>
      </c>
    </row>
    <row r="246" spans="1:5" x14ac:dyDescent="0.25">
      <c r="A246" s="5" t="s">
        <v>237</v>
      </c>
      <c r="B246" s="13">
        <f>13.3+4.34</f>
        <v>17.64</v>
      </c>
      <c r="C246" s="1"/>
      <c r="D246" s="1">
        <v>64</v>
      </c>
      <c r="E246" s="1">
        <f t="shared" si="3"/>
        <v>1128.96</v>
      </c>
    </row>
    <row r="247" spans="1:5" x14ac:dyDescent="0.25">
      <c r="A247" s="5" t="s">
        <v>238</v>
      </c>
      <c r="B247" s="13">
        <f>55.8+4.05</f>
        <v>59.849999999999994</v>
      </c>
      <c r="C247" s="1"/>
      <c r="D247" s="1">
        <v>60</v>
      </c>
      <c r="E247" s="1">
        <f t="shared" si="3"/>
        <v>3590.9999999999995</v>
      </c>
    </row>
    <row r="248" spans="1:5" x14ac:dyDescent="0.25">
      <c r="A248" s="5" t="s">
        <v>239</v>
      </c>
      <c r="B248" s="13">
        <f>91.8+3.3</f>
        <v>95.1</v>
      </c>
      <c r="C248" s="1"/>
      <c r="D248" s="1">
        <v>72</v>
      </c>
      <c r="E248" s="1">
        <f t="shared" si="3"/>
        <v>6847.2</v>
      </c>
    </row>
    <row r="249" spans="1:5" x14ac:dyDescent="0.25">
      <c r="A249" s="5" t="s">
        <v>240</v>
      </c>
      <c r="B249" s="13">
        <f>138.5+1.58+1.52</f>
        <v>141.60000000000002</v>
      </c>
      <c r="C249" s="1"/>
      <c r="D249" s="1">
        <v>30</v>
      </c>
      <c r="E249" s="1">
        <f t="shared" si="3"/>
        <v>4248.0000000000009</v>
      </c>
    </row>
    <row r="250" spans="1:5" x14ac:dyDescent="0.25">
      <c r="A250" s="5" t="s">
        <v>241</v>
      </c>
      <c r="B250" s="13">
        <f>55.3+11.82+0.82</f>
        <v>67.94</v>
      </c>
      <c r="C250" s="1"/>
      <c r="D250" s="1">
        <v>120</v>
      </c>
      <c r="E250" s="1">
        <f t="shared" si="3"/>
        <v>8152.7999999999993</v>
      </c>
    </row>
    <row r="251" spans="1:5" x14ac:dyDescent="0.25">
      <c r="A251" s="5" t="s">
        <v>242</v>
      </c>
      <c r="B251" s="13">
        <f>79.6+8</f>
        <v>87.6</v>
      </c>
      <c r="C251" s="1"/>
      <c r="D251" s="1">
        <v>120</v>
      </c>
      <c r="E251" s="1">
        <f t="shared" si="3"/>
        <v>10512</v>
      </c>
    </row>
    <row r="252" spans="1:5" x14ac:dyDescent="0.25">
      <c r="A252" s="5" t="s">
        <v>243</v>
      </c>
      <c r="B252" s="13">
        <v>90</v>
      </c>
      <c r="C252" s="1"/>
      <c r="D252" s="1">
        <v>105</v>
      </c>
      <c r="E252" s="1">
        <f t="shared" si="3"/>
        <v>9450</v>
      </c>
    </row>
    <row r="253" spans="1:5" x14ac:dyDescent="0.25">
      <c r="A253" s="5" t="s">
        <v>244</v>
      </c>
      <c r="B253" s="13">
        <f>13.36+7.28</f>
        <v>20.64</v>
      </c>
      <c r="C253" s="1"/>
      <c r="D253" s="1">
        <v>65</v>
      </c>
      <c r="E253" s="1">
        <f t="shared" si="3"/>
        <v>1341.6000000000001</v>
      </c>
    </row>
    <row r="254" spans="1:5" x14ac:dyDescent="0.25">
      <c r="A254" s="5" t="s">
        <v>245</v>
      </c>
      <c r="B254" s="13">
        <f>116.64+23.48</f>
        <v>140.12</v>
      </c>
      <c r="C254" s="1"/>
      <c r="D254" s="1">
        <v>92</v>
      </c>
      <c r="E254" s="1">
        <f t="shared" si="3"/>
        <v>12891.04</v>
      </c>
    </row>
    <row r="255" spans="1:5" x14ac:dyDescent="0.25">
      <c r="A255" s="5" t="s">
        <v>246</v>
      </c>
      <c r="B255" s="13">
        <f>151.91+24.28+23.3</f>
        <v>199.49</v>
      </c>
      <c r="C255" s="1"/>
      <c r="D255" s="1">
        <v>100</v>
      </c>
      <c r="E255" s="1">
        <f t="shared" si="3"/>
        <v>19949</v>
      </c>
    </row>
    <row r="256" spans="1:5" x14ac:dyDescent="0.25">
      <c r="A256" s="5" t="s">
        <v>247</v>
      </c>
      <c r="B256" s="13">
        <f>42.6+6.32</f>
        <v>48.92</v>
      </c>
      <c r="C256" s="1"/>
      <c r="D256" s="1">
        <v>93</v>
      </c>
      <c r="E256" s="1">
        <f t="shared" si="3"/>
        <v>4549.5600000000004</v>
      </c>
    </row>
    <row r="257" spans="1:5" x14ac:dyDescent="0.25">
      <c r="A257" s="5" t="s">
        <v>248</v>
      </c>
      <c r="B257" s="13">
        <f>36.98+9.48</f>
        <v>46.459999999999994</v>
      </c>
      <c r="C257" s="1"/>
      <c r="D257" s="1">
        <v>50</v>
      </c>
      <c r="E257" s="1">
        <f t="shared" si="3"/>
        <v>2322.9999999999995</v>
      </c>
    </row>
    <row r="258" spans="1:5" x14ac:dyDescent="0.25">
      <c r="A258" s="5" t="s">
        <v>249</v>
      </c>
      <c r="B258" s="13">
        <f>27.24+9.74</f>
        <v>36.979999999999997</v>
      </c>
      <c r="C258" s="1"/>
      <c r="D258" s="1">
        <v>280</v>
      </c>
      <c r="E258" s="1">
        <f t="shared" si="3"/>
        <v>10354.4</v>
      </c>
    </row>
    <row r="259" spans="1:5" x14ac:dyDescent="0.25">
      <c r="A259" s="5" t="s">
        <v>250</v>
      </c>
      <c r="B259" s="13">
        <f>60+5.26</f>
        <v>65.260000000000005</v>
      </c>
      <c r="C259" s="1"/>
      <c r="D259" s="1">
        <v>195</v>
      </c>
      <c r="E259" s="1">
        <f t="shared" si="3"/>
        <v>12725.7</v>
      </c>
    </row>
    <row r="260" spans="1:5" x14ac:dyDescent="0.25">
      <c r="A260" s="5" t="s">
        <v>251</v>
      </c>
      <c r="B260" s="13">
        <f>4.84+2.08</f>
        <v>6.92</v>
      </c>
      <c r="C260" s="1"/>
      <c r="D260" s="1">
        <v>420</v>
      </c>
      <c r="E260" s="1">
        <f t="shared" si="3"/>
        <v>2906.4</v>
      </c>
    </row>
    <row r="261" spans="1:5" x14ac:dyDescent="0.25">
      <c r="A261" s="5" t="s">
        <v>252</v>
      </c>
      <c r="B261" s="13">
        <f>29.6+11.78</f>
        <v>41.38</v>
      </c>
      <c r="C261" s="1"/>
      <c r="D261" s="1">
        <v>178</v>
      </c>
      <c r="E261" s="1">
        <f t="shared" ref="E261:E308" si="4">B261*D261</f>
        <v>7365.64</v>
      </c>
    </row>
    <row r="262" spans="1:5" x14ac:dyDescent="0.25">
      <c r="A262" s="5" t="s">
        <v>253</v>
      </c>
      <c r="B262" s="13">
        <v>71.7</v>
      </c>
      <c r="C262" s="1"/>
      <c r="D262" s="1">
        <v>110</v>
      </c>
      <c r="E262" s="1">
        <f t="shared" si="4"/>
        <v>7887</v>
      </c>
    </row>
    <row r="263" spans="1:5" x14ac:dyDescent="0.25">
      <c r="A263" s="5" t="s">
        <v>254</v>
      </c>
      <c r="B263" s="13">
        <v>11.4</v>
      </c>
      <c r="C263" s="1"/>
      <c r="D263" s="1">
        <v>72</v>
      </c>
      <c r="E263" s="1">
        <f t="shared" si="4"/>
        <v>820.80000000000007</v>
      </c>
    </row>
    <row r="264" spans="1:5" x14ac:dyDescent="0.25">
      <c r="A264" s="5" t="s">
        <v>255</v>
      </c>
      <c r="B264" s="13">
        <f>40+17.18-2.2</f>
        <v>54.98</v>
      </c>
      <c r="C264" s="1"/>
      <c r="D264" s="1">
        <v>66</v>
      </c>
      <c r="E264" s="1">
        <f t="shared" si="4"/>
        <v>3628.68</v>
      </c>
    </row>
    <row r="265" spans="1:5" x14ac:dyDescent="0.25">
      <c r="A265" s="5" t="s">
        <v>256</v>
      </c>
      <c r="B265" s="13">
        <f>40+3.18</f>
        <v>43.18</v>
      </c>
      <c r="C265" s="1"/>
      <c r="D265" s="1">
        <v>59</v>
      </c>
      <c r="E265" s="1">
        <f t="shared" si="4"/>
        <v>2547.62</v>
      </c>
    </row>
    <row r="266" spans="1:5" x14ac:dyDescent="0.25">
      <c r="A266" s="5" t="s">
        <v>257</v>
      </c>
      <c r="B266" s="13">
        <f>149.9+3.62</f>
        <v>153.52000000000001</v>
      </c>
      <c r="C266" s="1"/>
      <c r="D266" s="1">
        <v>144</v>
      </c>
      <c r="E266" s="1">
        <f t="shared" si="4"/>
        <v>22106.880000000001</v>
      </c>
    </row>
    <row r="267" spans="1:5" x14ac:dyDescent="0.25">
      <c r="A267" s="5" t="s">
        <v>258</v>
      </c>
      <c r="B267" s="13">
        <v>212.09</v>
      </c>
      <c r="C267" s="1"/>
      <c r="D267" s="1">
        <v>125</v>
      </c>
      <c r="E267" s="1">
        <f t="shared" si="4"/>
        <v>26511.25</v>
      </c>
    </row>
    <row r="268" spans="1:5" x14ac:dyDescent="0.25">
      <c r="A268" s="5" t="s">
        <v>259</v>
      </c>
      <c r="B268" s="13">
        <v>381.08</v>
      </c>
      <c r="C268" s="1"/>
      <c r="D268" s="1">
        <v>72</v>
      </c>
      <c r="E268" s="1">
        <f t="shared" si="4"/>
        <v>27437.759999999998</v>
      </c>
    </row>
    <row r="269" spans="1:5" x14ac:dyDescent="0.25">
      <c r="A269" s="5" t="s">
        <v>260</v>
      </c>
      <c r="B269" s="13">
        <v>5.08</v>
      </c>
      <c r="C269" s="1"/>
      <c r="D269" s="1">
        <v>94</v>
      </c>
      <c r="E269" s="1">
        <f t="shared" si="4"/>
        <v>477.52</v>
      </c>
    </row>
    <row r="270" spans="1:5" x14ac:dyDescent="0.25">
      <c r="A270" s="5" t="s">
        <v>261</v>
      </c>
      <c r="B270" s="13">
        <f>2.8+5.8+8.82</f>
        <v>17.420000000000002</v>
      </c>
      <c r="C270" s="1"/>
      <c r="D270" s="1">
        <v>120</v>
      </c>
      <c r="E270" s="1">
        <f t="shared" si="4"/>
        <v>2090.4</v>
      </c>
    </row>
    <row r="271" spans="1:5" x14ac:dyDescent="0.25">
      <c r="A271" s="5" t="s">
        <v>262</v>
      </c>
      <c r="B271" s="13">
        <f>3.66+2.82</f>
        <v>6.48</v>
      </c>
      <c r="C271" s="1"/>
      <c r="D271" s="1">
        <v>176</v>
      </c>
      <c r="E271" s="1">
        <f t="shared" si="4"/>
        <v>1140.48</v>
      </c>
    </row>
    <row r="272" spans="1:5" x14ac:dyDescent="0.25">
      <c r="A272" s="5" t="s">
        <v>263</v>
      </c>
      <c r="B272" s="13">
        <v>0.86</v>
      </c>
      <c r="C272" s="1"/>
      <c r="D272" s="1">
        <v>176</v>
      </c>
      <c r="E272" s="1">
        <f t="shared" si="4"/>
        <v>151.35999999999999</v>
      </c>
    </row>
    <row r="273" spans="1:5" x14ac:dyDescent="0.25">
      <c r="A273" s="5" t="s">
        <v>238</v>
      </c>
      <c r="B273" s="13">
        <v>1.26</v>
      </c>
      <c r="C273" s="1"/>
      <c r="D273" s="1">
        <v>60</v>
      </c>
      <c r="E273" s="1">
        <f t="shared" si="4"/>
        <v>75.599999999999994</v>
      </c>
    </row>
    <row r="274" spans="1:5" x14ac:dyDescent="0.25">
      <c r="A274" s="5" t="s">
        <v>264</v>
      </c>
      <c r="B274" s="13">
        <f>0.32+1.98</f>
        <v>2.2999999999999998</v>
      </c>
      <c r="C274" s="1"/>
      <c r="D274" s="1">
        <v>176</v>
      </c>
      <c r="E274" s="1">
        <f t="shared" si="4"/>
        <v>404.79999999999995</v>
      </c>
    </row>
    <row r="275" spans="1:5" x14ac:dyDescent="0.25">
      <c r="A275" s="5" t="s">
        <v>265</v>
      </c>
      <c r="B275" s="13">
        <v>1.7</v>
      </c>
      <c r="C275" s="1"/>
      <c r="D275" s="1">
        <v>104</v>
      </c>
      <c r="E275" s="1">
        <f t="shared" si="4"/>
        <v>176.79999999999998</v>
      </c>
    </row>
    <row r="276" spans="1:5" x14ac:dyDescent="0.25">
      <c r="A276" s="5" t="s">
        <v>266</v>
      </c>
      <c r="B276" s="13">
        <v>9.8800000000000008</v>
      </c>
      <c r="C276" s="1"/>
      <c r="D276" s="1">
        <v>88</v>
      </c>
      <c r="E276" s="1">
        <f t="shared" si="4"/>
        <v>869.44</v>
      </c>
    </row>
    <row r="277" spans="1:5" x14ac:dyDescent="0.25">
      <c r="A277" s="5" t="s">
        <v>267</v>
      </c>
      <c r="B277" s="13">
        <v>2.76</v>
      </c>
      <c r="C277" s="1"/>
      <c r="D277" s="1">
        <v>108</v>
      </c>
      <c r="E277" s="1">
        <f t="shared" si="4"/>
        <v>298.08</v>
      </c>
    </row>
    <row r="278" spans="1:5" x14ac:dyDescent="0.25">
      <c r="A278" s="5" t="s">
        <v>268</v>
      </c>
      <c r="B278" s="13">
        <v>8</v>
      </c>
      <c r="C278" s="1" t="s">
        <v>100</v>
      </c>
      <c r="D278" s="1">
        <v>23</v>
      </c>
      <c r="E278" s="1">
        <f t="shared" si="4"/>
        <v>184</v>
      </c>
    </row>
    <row r="279" spans="1:5" x14ac:dyDescent="0.25">
      <c r="A279" s="5" t="s">
        <v>271</v>
      </c>
      <c r="B279" s="13">
        <v>16</v>
      </c>
      <c r="C279" s="1" t="s">
        <v>100</v>
      </c>
      <c r="D279" s="1">
        <v>20</v>
      </c>
      <c r="E279" s="1">
        <f t="shared" si="4"/>
        <v>320</v>
      </c>
    </row>
    <row r="280" spans="1:5" x14ac:dyDescent="0.25">
      <c r="A280" s="5" t="s">
        <v>269</v>
      </c>
      <c r="B280" s="13">
        <v>34</v>
      </c>
      <c r="C280" s="1" t="s">
        <v>100</v>
      </c>
      <c r="D280" s="1">
        <v>24</v>
      </c>
      <c r="E280" s="1">
        <f t="shared" si="4"/>
        <v>816</v>
      </c>
    </row>
    <row r="281" spans="1:5" x14ac:dyDescent="0.25">
      <c r="A281" s="5" t="s">
        <v>270</v>
      </c>
      <c r="B281" s="13">
        <f>14+23</f>
        <v>37</v>
      </c>
      <c r="C281" s="1" t="s">
        <v>100</v>
      </c>
      <c r="D281" s="1">
        <v>24</v>
      </c>
      <c r="E281" s="1">
        <f t="shared" si="4"/>
        <v>888</v>
      </c>
    </row>
    <row r="282" spans="1:5" x14ac:dyDescent="0.25">
      <c r="A282" s="5" t="s">
        <v>272</v>
      </c>
      <c r="B282" s="13">
        <v>38</v>
      </c>
      <c r="C282" s="1" t="s">
        <v>100</v>
      </c>
      <c r="D282" s="1">
        <v>22</v>
      </c>
      <c r="E282" s="1">
        <f t="shared" si="4"/>
        <v>836</v>
      </c>
    </row>
    <row r="283" spans="1:5" x14ac:dyDescent="0.25">
      <c r="A283" s="5" t="s">
        <v>273</v>
      </c>
      <c r="B283" s="13">
        <f>3.42+0.72+0.28</f>
        <v>4.42</v>
      </c>
      <c r="C283" s="1"/>
      <c r="D283" s="1">
        <v>300</v>
      </c>
      <c r="E283" s="1">
        <f t="shared" si="4"/>
        <v>1326</v>
      </c>
    </row>
    <row r="284" spans="1:5" x14ac:dyDescent="0.25">
      <c r="A284" s="5" t="s">
        <v>274</v>
      </c>
      <c r="B284" s="13">
        <v>4</v>
      </c>
      <c r="C284" s="1" t="s">
        <v>100</v>
      </c>
      <c r="D284" s="1">
        <v>29</v>
      </c>
      <c r="E284" s="1">
        <f t="shared" si="4"/>
        <v>116</v>
      </c>
    </row>
    <row r="285" spans="1:5" x14ac:dyDescent="0.25">
      <c r="A285" s="5" t="s">
        <v>275</v>
      </c>
      <c r="B285" s="13">
        <v>4</v>
      </c>
      <c r="C285" s="1" t="s">
        <v>100</v>
      </c>
      <c r="D285" s="1">
        <v>22</v>
      </c>
      <c r="E285" s="1">
        <f t="shared" si="4"/>
        <v>88</v>
      </c>
    </row>
    <row r="286" spans="1:5" x14ac:dyDescent="0.25">
      <c r="A286" s="5" t="s">
        <v>277</v>
      </c>
      <c r="B286" s="13">
        <v>34</v>
      </c>
      <c r="C286" s="1" t="s">
        <v>100</v>
      </c>
      <c r="D286" s="1">
        <v>26</v>
      </c>
      <c r="E286" s="1">
        <f t="shared" si="4"/>
        <v>884</v>
      </c>
    </row>
    <row r="287" spans="1:5" x14ac:dyDescent="0.25">
      <c r="A287" s="5" t="s">
        <v>276</v>
      </c>
      <c r="B287" s="13">
        <v>19</v>
      </c>
      <c r="C287" s="1" t="s">
        <v>100</v>
      </c>
      <c r="D287" s="1">
        <v>26</v>
      </c>
      <c r="E287" s="1">
        <f t="shared" si="4"/>
        <v>494</v>
      </c>
    </row>
    <row r="288" spans="1:5" x14ac:dyDescent="0.25">
      <c r="A288" s="5" t="s">
        <v>278</v>
      </c>
      <c r="B288" s="13">
        <f>1.76+4.22</f>
        <v>5.9799999999999995</v>
      </c>
      <c r="C288" s="1"/>
      <c r="D288" s="1">
        <v>176</v>
      </c>
      <c r="E288" s="1">
        <f t="shared" si="4"/>
        <v>1052.48</v>
      </c>
    </row>
    <row r="289" spans="1:5" x14ac:dyDescent="0.25">
      <c r="A289" s="5" t="s">
        <v>279</v>
      </c>
      <c r="B289" s="13">
        <f>0.7+8.26</f>
        <v>8.9599999999999991</v>
      </c>
      <c r="C289" s="1"/>
      <c r="D289" s="1">
        <v>176</v>
      </c>
      <c r="E289" s="1">
        <f t="shared" si="4"/>
        <v>1576.9599999999998</v>
      </c>
    </row>
    <row r="290" spans="1:5" x14ac:dyDescent="0.25">
      <c r="A290" s="5" t="s">
        <v>254</v>
      </c>
      <c r="B290" s="13">
        <v>9.74</v>
      </c>
      <c r="C290" s="1"/>
      <c r="D290" s="1">
        <v>76</v>
      </c>
      <c r="E290" s="1">
        <f t="shared" si="4"/>
        <v>740.24</v>
      </c>
    </row>
    <row r="291" spans="1:5" x14ac:dyDescent="0.25">
      <c r="A291" s="5" t="s">
        <v>280</v>
      </c>
      <c r="B291" s="13">
        <v>1.2</v>
      </c>
      <c r="C291" s="1"/>
      <c r="D291" s="1">
        <v>176</v>
      </c>
      <c r="E291" s="1">
        <f t="shared" si="4"/>
        <v>211.2</v>
      </c>
    </row>
    <row r="292" spans="1:5" x14ac:dyDescent="0.25">
      <c r="A292" s="5" t="s">
        <v>281</v>
      </c>
      <c r="B292" s="13">
        <v>2.4</v>
      </c>
      <c r="C292" s="1"/>
      <c r="D292" s="1">
        <v>125</v>
      </c>
      <c r="E292" s="1">
        <f t="shared" si="4"/>
        <v>300</v>
      </c>
    </row>
    <row r="293" spans="1:5" x14ac:dyDescent="0.25">
      <c r="A293" s="5" t="s">
        <v>282</v>
      </c>
      <c r="B293" s="13">
        <v>3.88</v>
      </c>
      <c r="C293" s="1"/>
      <c r="D293" s="1">
        <v>125</v>
      </c>
      <c r="E293" s="1">
        <f t="shared" si="4"/>
        <v>485</v>
      </c>
    </row>
    <row r="294" spans="1:5" x14ac:dyDescent="0.25">
      <c r="A294" s="5" t="s">
        <v>283</v>
      </c>
      <c r="B294" s="13">
        <v>1.5</v>
      </c>
      <c r="C294" s="1"/>
      <c r="D294" s="1">
        <v>176</v>
      </c>
      <c r="E294" s="1">
        <f t="shared" si="4"/>
        <v>264</v>
      </c>
    </row>
    <row r="295" spans="1:5" x14ac:dyDescent="0.25">
      <c r="A295" s="5" t="s">
        <v>284</v>
      </c>
      <c r="B295" s="13">
        <v>1.48</v>
      </c>
      <c r="C295" s="1"/>
      <c r="D295" s="1">
        <v>10</v>
      </c>
      <c r="E295" s="1">
        <f t="shared" si="4"/>
        <v>14.8</v>
      </c>
    </row>
    <row r="296" spans="1:5" x14ac:dyDescent="0.25">
      <c r="A296" s="5" t="s">
        <v>285</v>
      </c>
      <c r="B296" s="13">
        <v>7.42</v>
      </c>
      <c r="C296" s="1"/>
      <c r="D296" s="1">
        <v>88</v>
      </c>
      <c r="E296" s="1">
        <f t="shared" si="4"/>
        <v>652.96</v>
      </c>
    </row>
    <row r="297" spans="1:5" x14ac:dyDescent="0.25">
      <c r="A297" s="6" t="s">
        <v>260</v>
      </c>
      <c r="B297" s="12">
        <v>1.56</v>
      </c>
      <c r="C297" s="1"/>
      <c r="D297" s="1">
        <v>94</v>
      </c>
      <c r="E297" s="1">
        <f t="shared" si="4"/>
        <v>146.64000000000001</v>
      </c>
    </row>
    <row r="298" spans="1:5" x14ac:dyDescent="0.25">
      <c r="A298" s="6" t="s">
        <v>297</v>
      </c>
      <c r="B298" s="12">
        <v>7.32</v>
      </c>
      <c r="C298" s="1"/>
      <c r="D298" s="1">
        <v>120</v>
      </c>
      <c r="E298" s="1">
        <f t="shared" si="4"/>
        <v>878.40000000000009</v>
      </c>
    </row>
    <row r="299" spans="1:5" x14ac:dyDescent="0.25">
      <c r="A299" s="6" t="s">
        <v>298</v>
      </c>
      <c r="B299" s="12">
        <v>3.4</v>
      </c>
      <c r="C299" s="1"/>
      <c r="D299" s="1">
        <v>90</v>
      </c>
      <c r="E299" s="1">
        <f t="shared" si="4"/>
        <v>306</v>
      </c>
    </row>
    <row r="300" spans="1:5" x14ac:dyDescent="0.25">
      <c r="A300" s="6" t="s">
        <v>299</v>
      </c>
      <c r="B300" s="12">
        <v>5.56</v>
      </c>
      <c r="C300" s="1"/>
      <c r="D300" s="1">
        <v>124</v>
      </c>
      <c r="E300" s="1">
        <f t="shared" si="4"/>
        <v>689.43999999999994</v>
      </c>
    </row>
    <row r="301" spans="1:5" x14ac:dyDescent="0.25">
      <c r="A301" s="6" t="s">
        <v>286</v>
      </c>
      <c r="B301" s="12">
        <v>0.8</v>
      </c>
      <c r="C301" s="1"/>
      <c r="D301" s="1">
        <v>30</v>
      </c>
      <c r="E301" s="1">
        <f t="shared" si="4"/>
        <v>24</v>
      </c>
    </row>
    <row r="302" spans="1:5" x14ac:dyDescent="0.25">
      <c r="A302" s="6" t="s">
        <v>300</v>
      </c>
      <c r="B302" s="12">
        <v>5.56</v>
      </c>
      <c r="C302" s="1"/>
      <c r="D302" s="1">
        <v>120</v>
      </c>
      <c r="E302" s="1">
        <f t="shared" si="4"/>
        <v>667.19999999999993</v>
      </c>
    </row>
    <row r="303" spans="1:5" x14ac:dyDescent="0.25">
      <c r="A303" s="6" t="s">
        <v>301</v>
      </c>
      <c r="B303" s="12">
        <v>12.74</v>
      </c>
      <c r="C303" s="1"/>
      <c r="D303" s="1">
        <v>66</v>
      </c>
      <c r="E303" s="1">
        <f t="shared" si="4"/>
        <v>840.84</v>
      </c>
    </row>
    <row r="304" spans="1:5" x14ac:dyDescent="0.25">
      <c r="A304" s="6" t="s">
        <v>302</v>
      </c>
      <c r="B304" s="12">
        <v>3.1</v>
      </c>
      <c r="C304" s="1"/>
      <c r="D304" s="1">
        <v>13</v>
      </c>
      <c r="E304" s="1">
        <f t="shared" si="4"/>
        <v>40.300000000000004</v>
      </c>
    </row>
    <row r="305" spans="1:5" x14ac:dyDescent="0.25">
      <c r="A305" s="6" t="s">
        <v>303</v>
      </c>
      <c r="B305" s="12">
        <v>0.9</v>
      </c>
      <c r="C305" s="1"/>
      <c r="D305" s="1">
        <v>176</v>
      </c>
      <c r="E305" s="1">
        <f t="shared" si="4"/>
        <v>158.4</v>
      </c>
    </row>
    <row r="306" spans="1:5" x14ac:dyDescent="0.25">
      <c r="A306" s="6" t="s">
        <v>304</v>
      </c>
      <c r="B306">
        <f>1.6+0.78</f>
        <v>2.38</v>
      </c>
      <c r="C306" s="1"/>
      <c r="D306" s="1">
        <v>180</v>
      </c>
      <c r="E306" s="1">
        <f t="shared" si="4"/>
        <v>428.4</v>
      </c>
    </row>
    <row r="307" spans="1:5" x14ac:dyDescent="0.25">
      <c r="A307" s="6" t="s">
        <v>305</v>
      </c>
      <c r="B307">
        <v>0.78</v>
      </c>
      <c r="C307" s="1"/>
      <c r="D307" s="1">
        <v>70</v>
      </c>
      <c r="E307" s="1">
        <f t="shared" si="4"/>
        <v>54.6</v>
      </c>
    </row>
    <row r="308" spans="1:5" x14ac:dyDescent="0.25">
      <c r="A308" s="6" t="s">
        <v>306</v>
      </c>
      <c r="B308">
        <v>0.16</v>
      </c>
      <c r="C308" s="1"/>
      <c r="D308" s="1">
        <v>168</v>
      </c>
      <c r="E308" s="1">
        <f t="shared" si="4"/>
        <v>26.88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Capturas</dc:creator>
  <cp:lastModifiedBy>SERVIDOR</cp:lastModifiedBy>
  <cp:lastPrinted>2021-11-30T12:55:23Z</cp:lastPrinted>
  <dcterms:created xsi:type="dcterms:W3CDTF">2021-11-15T12:13:57Z</dcterms:created>
  <dcterms:modified xsi:type="dcterms:W3CDTF">2021-12-07T18:14:46Z</dcterms:modified>
</cp:coreProperties>
</file>