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38" l="1"/>
  <c r="Q12" i="38"/>
  <c r="Q11" i="38"/>
  <c r="Q16" i="38" l="1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T103" i="38"/>
  <c r="S102" i="38"/>
  <c r="S103" i="38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K1" i="188"/>
  <c r="Y83" i="188" l="1"/>
  <c r="AA6" i="188"/>
  <c r="AB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O83" i="188"/>
  <c r="Q6" i="188"/>
  <c r="R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<sst xmlns="http://schemas.openxmlformats.org/spreadsheetml/2006/main" count="2876" uniqueCount="354">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</sst>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6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0" fontId="80" fillId="0" borderId="68" xfId="0" applyFont="1" applyFill="1" applyBorder="1" applyAlignment="1">
      <alignment vertical="center"/>
    </xf>
    <xf numFmtId="164" fontId="7" fillId="0" borderId="92" xfId="0" applyNumberFormat="1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48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49" xfId="0" applyFont="1" applyFill="1" applyBorder="1" applyAlignment="1">
      <alignment horizontal="center" vertical="center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1">
                  <c:v>2093538</c:v>
                </c:pt>
                <c:pt idx="12">
                  <c:v>1141340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1">
                  <c:v>1036204.9578000001</c:v>
                </c:pt>
                <c:pt idx="12">
                  <c:v>1031689.3869000002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45791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2.5043454746890279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R14" sqref="R1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57" t="s">
        <v>26</v>
      </c>
      <c r="L1" s="685"/>
      <c r="M1" s="959" t="s">
        <v>27</v>
      </c>
      <c r="N1" s="345"/>
      <c r="P1" s="97" t="s">
        <v>38</v>
      </c>
      <c r="Q1" s="955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58"/>
      <c r="L2" s="686" t="s">
        <v>29</v>
      </c>
      <c r="M2" s="960"/>
      <c r="N2" s="346" t="s">
        <v>29</v>
      </c>
      <c r="O2" s="395" t="s">
        <v>30</v>
      </c>
      <c r="P2" s="98" t="s">
        <v>39</v>
      </c>
      <c r="Q2" s="956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8" t="str">
        <f>PIERNA!C4</f>
        <v xml:space="preserve">I B P </v>
      </c>
      <c r="D4" s="889" t="str">
        <f>PIERNA!D4</f>
        <v>PED. 88013413</v>
      </c>
      <c r="E4" s="890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7" t="s">
        <v>293</v>
      </c>
      <c r="K4" s="750">
        <v>12161</v>
      </c>
      <c r="L4" s="626" t="s">
        <v>316</v>
      </c>
      <c r="M4" s="389">
        <v>33640</v>
      </c>
      <c r="N4" s="930" t="s">
        <v>317</v>
      </c>
      <c r="O4" s="397">
        <v>1123520</v>
      </c>
      <c r="P4" s="601"/>
      <c r="Q4" s="536">
        <f>48663.8*20.04</f>
        <v>975222.55200000003</v>
      </c>
      <c r="R4" s="929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61" t="s">
        <v>294</v>
      </c>
      <c r="K5" s="760">
        <v>11151</v>
      </c>
      <c r="L5" s="862" t="s">
        <v>316</v>
      </c>
      <c r="M5" s="842">
        <v>33640</v>
      </c>
      <c r="N5" s="863" t="s">
        <v>317</v>
      </c>
      <c r="O5" s="864">
        <v>2089822</v>
      </c>
      <c r="P5" s="865"/>
      <c r="Q5" s="560">
        <f>49724.65*20.34</f>
        <v>1011399.3810000001</v>
      </c>
      <c r="R5" s="910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61" t="s">
        <v>295</v>
      </c>
      <c r="K6" s="841">
        <v>12001</v>
      </c>
      <c r="L6" s="862" t="s">
        <v>316</v>
      </c>
      <c r="M6" s="842">
        <v>33640</v>
      </c>
      <c r="N6" s="863" t="s">
        <v>317</v>
      </c>
      <c r="O6" s="867">
        <v>2089821</v>
      </c>
      <c r="P6" s="865"/>
      <c r="Q6" s="911">
        <f>49273.13*20.34</f>
        <v>1002215.4641999999</v>
      </c>
      <c r="R6" s="912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6" t="s">
        <v>296</v>
      </c>
      <c r="K7" s="841">
        <v>11151</v>
      </c>
      <c r="L7" s="877" t="s">
        <v>313</v>
      </c>
      <c r="M7" s="842">
        <v>33640</v>
      </c>
      <c r="N7" s="863" t="s">
        <v>318</v>
      </c>
      <c r="O7" s="867">
        <v>1125993</v>
      </c>
      <c r="P7" s="865"/>
      <c r="Q7" s="394">
        <f>48708.33*19.98</f>
        <v>973192.4334000001</v>
      </c>
      <c r="R7" s="866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61" t="s">
        <v>297</v>
      </c>
      <c r="K8" s="841">
        <v>11151</v>
      </c>
      <c r="L8" s="862" t="s">
        <v>314</v>
      </c>
      <c r="M8" s="842">
        <v>33640</v>
      </c>
      <c r="N8" s="869" t="s">
        <v>318</v>
      </c>
      <c r="O8" s="867">
        <v>209454</v>
      </c>
      <c r="P8" s="865"/>
      <c r="Q8" s="913">
        <f>49026.12*20.173</f>
        <v>989003.91875999991</v>
      </c>
      <c r="R8" s="914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61" t="s">
        <v>301</v>
      </c>
      <c r="K9" s="841">
        <v>10101</v>
      </c>
      <c r="L9" s="870" t="s">
        <v>314</v>
      </c>
      <c r="M9" s="842">
        <v>33640</v>
      </c>
      <c r="N9" s="869" t="s">
        <v>319</v>
      </c>
      <c r="O9" s="871">
        <v>2090791</v>
      </c>
      <c r="P9" s="865"/>
      <c r="Q9" s="560">
        <f>48894.94*20.13</f>
        <v>984255.1422</v>
      </c>
      <c r="R9" s="915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3" t="s">
        <v>334</v>
      </c>
      <c r="K10" s="841">
        <v>12151</v>
      </c>
      <c r="L10" s="870" t="s">
        <v>347</v>
      </c>
      <c r="M10" s="842">
        <v>33640</v>
      </c>
      <c r="N10" s="869" t="s">
        <v>349</v>
      </c>
      <c r="O10" s="871">
        <v>1135545</v>
      </c>
      <c r="P10" s="865"/>
      <c r="Q10" s="536">
        <f>50100.02*19.98</f>
        <v>1000998.3996</v>
      </c>
      <c r="R10" s="872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61" t="s">
        <v>335</v>
      </c>
      <c r="K11" s="841">
        <v>12001</v>
      </c>
      <c r="L11" s="870" t="s">
        <v>349</v>
      </c>
      <c r="M11" s="842">
        <v>33640</v>
      </c>
      <c r="N11" s="869" t="s">
        <v>350</v>
      </c>
      <c r="O11" s="874">
        <v>2092736</v>
      </c>
      <c r="P11" s="865"/>
      <c r="Q11" s="536">
        <f>51749.84*19.975</f>
        <v>1033703.054</v>
      </c>
      <c r="R11" s="872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61" t="s">
        <v>336</v>
      </c>
      <c r="K12" s="841">
        <v>9851</v>
      </c>
      <c r="L12" s="870" t="s">
        <v>349</v>
      </c>
      <c r="M12" s="842">
        <v>33640</v>
      </c>
      <c r="N12" s="869" t="s">
        <v>350</v>
      </c>
      <c r="O12" s="874">
        <v>2092737</v>
      </c>
      <c r="P12" s="865"/>
      <c r="Q12" s="536">
        <f>50415.94*19.975</f>
        <v>1007058.4015000002</v>
      </c>
      <c r="R12" s="872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5" t="s">
        <v>340</v>
      </c>
      <c r="K13" s="841">
        <v>10101</v>
      </c>
      <c r="L13" s="870" t="s">
        <v>350</v>
      </c>
      <c r="M13" s="842">
        <v>33640</v>
      </c>
      <c r="N13" s="869" t="s">
        <v>351</v>
      </c>
      <c r="O13" s="874">
        <v>2092738</v>
      </c>
      <c r="P13" s="865"/>
      <c r="Q13" s="394">
        <f>52511.71*20.07</f>
        <v>1053910.0197000001</v>
      </c>
      <c r="R13" s="872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3" t="s">
        <v>341</v>
      </c>
      <c r="K14" s="841">
        <v>12151</v>
      </c>
      <c r="L14" s="870" t="s">
        <v>350</v>
      </c>
      <c r="M14" s="842">
        <v>33640</v>
      </c>
      <c r="N14" s="869" t="s">
        <v>351</v>
      </c>
      <c r="O14" s="871"/>
      <c r="P14" s="865"/>
      <c r="Q14" s="394"/>
      <c r="R14" s="876"/>
      <c r="S14" s="65">
        <f>Q14+M14+K14</f>
        <v>45791</v>
      </c>
      <c r="T14" s="65">
        <f t="shared" si="1"/>
        <v>2.5043454746890279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5" t="s">
        <v>342</v>
      </c>
      <c r="K15" s="841">
        <v>11151</v>
      </c>
      <c r="L15" s="870" t="s">
        <v>351</v>
      </c>
      <c r="M15" s="842">
        <v>33640</v>
      </c>
      <c r="N15" s="877" t="s">
        <v>352</v>
      </c>
      <c r="O15" s="878">
        <v>2093538</v>
      </c>
      <c r="P15" s="865"/>
      <c r="Q15" s="394">
        <f>51862.11*19.98</f>
        <v>1036204.9578000001</v>
      </c>
      <c r="R15" s="879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80" t="s">
        <v>343</v>
      </c>
      <c r="K16" s="841">
        <v>12161</v>
      </c>
      <c r="L16" s="870" t="s">
        <v>351</v>
      </c>
      <c r="M16" s="842">
        <v>33640</v>
      </c>
      <c r="N16" s="877" t="s">
        <v>352</v>
      </c>
      <c r="O16" s="874">
        <v>1141340</v>
      </c>
      <c r="P16" s="865"/>
      <c r="Q16" s="536">
        <f>51558.69*20.01</f>
        <v>1031689.3869000002</v>
      </c>
      <c r="R16" s="872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>
        <f>PIERNA!B17</f>
        <v>0</v>
      </c>
      <c r="C17" s="272">
        <f>PIERNA!C17</f>
        <v>0</v>
      </c>
      <c r="D17" s="629">
        <f>PIERNA!D17</f>
        <v>0</v>
      </c>
      <c r="E17" s="630">
        <f>PIERNA!E17</f>
        <v>0</v>
      </c>
      <c r="F17" s="631">
        <f>PIERNA!F17</f>
        <v>0</v>
      </c>
      <c r="G17" s="384">
        <f>PIERNA!G17</f>
        <v>0</v>
      </c>
      <c r="H17" s="418">
        <f>PIERNA!H17</f>
        <v>0</v>
      </c>
      <c r="I17" s="758">
        <f>PIERNA!I17</f>
        <v>0</v>
      </c>
      <c r="J17" s="881"/>
      <c r="K17" s="841"/>
      <c r="L17" s="870"/>
      <c r="M17" s="842"/>
      <c r="N17" s="877"/>
      <c r="O17" s="874"/>
      <c r="P17" s="865"/>
      <c r="Q17" s="536"/>
      <c r="R17" s="872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32">
        <f>PIERNA!B18</f>
        <v>0</v>
      </c>
      <c r="C18" s="272">
        <f>PIERNA!C18</f>
        <v>0</v>
      </c>
      <c r="D18" s="629">
        <f>PIERNA!D18</f>
        <v>0</v>
      </c>
      <c r="E18" s="630">
        <f>PIERNA!E18</f>
        <v>0</v>
      </c>
      <c r="F18" s="631">
        <f>PIERNA!F18</f>
        <v>0</v>
      </c>
      <c r="G18" s="384">
        <f>PIERNA!G18</f>
        <v>0</v>
      </c>
      <c r="H18" s="418">
        <f>PIERNA!H18</f>
        <v>0</v>
      </c>
      <c r="I18" s="758">
        <f>PIERNA!I18</f>
        <v>0</v>
      </c>
      <c r="J18" s="861"/>
      <c r="K18" s="841"/>
      <c r="L18" s="870"/>
      <c r="M18" s="842"/>
      <c r="N18" s="877"/>
      <c r="O18" s="864"/>
      <c r="P18" s="865"/>
      <c r="Q18" s="536"/>
      <c r="R18" s="876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32">
        <f>PIERNA!B19</f>
        <v>0</v>
      </c>
      <c r="C19" s="272">
        <f>PIERNA!C19</f>
        <v>0</v>
      </c>
      <c r="D19" s="629">
        <f>PIERNA!D19</f>
        <v>0</v>
      </c>
      <c r="E19" s="630">
        <f>PIERNA!E19</f>
        <v>0</v>
      </c>
      <c r="F19" s="631">
        <f>PIERNA!F19</f>
        <v>0</v>
      </c>
      <c r="G19" s="384">
        <f>PIERNA!G19</f>
        <v>0</v>
      </c>
      <c r="H19" s="418">
        <f>PIERNA!H19</f>
        <v>0</v>
      </c>
      <c r="I19" s="758">
        <f>PIERNA!I19</f>
        <v>0</v>
      </c>
      <c r="J19" s="882"/>
      <c r="K19" s="841"/>
      <c r="L19" s="870"/>
      <c r="M19" s="842"/>
      <c r="N19" s="869"/>
      <c r="O19" s="871"/>
      <c r="P19" s="802"/>
      <c r="Q19" s="536"/>
      <c r="R19" s="863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>
        <f>PIERNA!B20</f>
        <v>0</v>
      </c>
      <c r="C20" s="272">
        <f>PIERNA!C20</f>
        <v>0</v>
      </c>
      <c r="D20" s="629">
        <f>PIERNA!D20</f>
        <v>0</v>
      </c>
      <c r="E20" s="630">
        <f>PIERNA!E20</f>
        <v>0</v>
      </c>
      <c r="F20" s="631">
        <f>PIERNA!F20</f>
        <v>0</v>
      </c>
      <c r="G20" s="384">
        <f>PIERNA!G20</f>
        <v>0</v>
      </c>
      <c r="H20" s="418">
        <f>PIERNA!H20</f>
        <v>0</v>
      </c>
      <c r="I20" s="758">
        <f>PIERNA!I20</f>
        <v>0</v>
      </c>
      <c r="J20" s="861"/>
      <c r="K20" s="841"/>
      <c r="L20" s="870"/>
      <c r="M20" s="842"/>
      <c r="N20" s="869"/>
      <c r="O20" s="871"/>
      <c r="P20" s="865"/>
      <c r="Q20" s="536"/>
      <c r="R20" s="863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9">
        <f>PIERNA!D21</f>
        <v>0</v>
      </c>
      <c r="E21" s="630">
        <f>PIERNA!E21</f>
        <v>0</v>
      </c>
      <c r="F21" s="631">
        <f>PIERNA!F21</f>
        <v>0</v>
      </c>
      <c r="G21" s="384">
        <f>PIERNA!G21</f>
        <v>0</v>
      </c>
      <c r="H21" s="418">
        <f>PIERNA!H21</f>
        <v>0</v>
      </c>
      <c r="I21" s="758">
        <f>PIERNA!I21</f>
        <v>0</v>
      </c>
      <c r="J21" s="861"/>
      <c r="K21" s="841"/>
      <c r="L21" s="870"/>
      <c r="M21" s="842"/>
      <c r="N21" s="869"/>
      <c r="O21" s="874"/>
      <c r="P21" s="865"/>
      <c r="Q21" s="536"/>
      <c r="R21" s="863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9">
        <f>PIERNA!D22</f>
        <v>0</v>
      </c>
      <c r="E22" s="630">
        <f>PIERNA!E22</f>
        <v>0</v>
      </c>
      <c r="F22" s="631">
        <f>PIERNA!F22</f>
        <v>0</v>
      </c>
      <c r="G22" s="384">
        <f>PIERNA!G22</f>
        <v>0</v>
      </c>
      <c r="H22" s="418">
        <f>PIERNA!H22</f>
        <v>0</v>
      </c>
      <c r="I22" s="758">
        <f>PIERNA!I22</f>
        <v>0</v>
      </c>
      <c r="J22" s="873"/>
      <c r="K22" s="841"/>
      <c r="L22" s="870"/>
      <c r="M22" s="842"/>
      <c r="N22" s="869"/>
      <c r="O22" s="874"/>
      <c r="P22" s="883"/>
      <c r="Q22" s="536"/>
      <c r="R22" s="863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9">
        <f>PIERNA!D23</f>
        <v>0</v>
      </c>
      <c r="E23" s="630">
        <f>PIERNA!E23</f>
        <v>0</v>
      </c>
      <c r="F23" s="631">
        <f>PIERNA!F23</f>
        <v>0</v>
      </c>
      <c r="G23" s="384">
        <f>PIERNA!G23</f>
        <v>0</v>
      </c>
      <c r="H23" s="418">
        <f>PIERNA!H23</f>
        <v>0</v>
      </c>
      <c r="I23" s="758">
        <f>PIERNA!I23</f>
        <v>0</v>
      </c>
      <c r="J23" s="861"/>
      <c r="K23" s="841"/>
      <c r="L23" s="870"/>
      <c r="M23" s="842"/>
      <c r="N23" s="869"/>
      <c r="O23" s="864"/>
      <c r="P23" s="865"/>
      <c r="Q23" s="536"/>
      <c r="R23" s="863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32">
        <f>PIERNA!B24</f>
        <v>0</v>
      </c>
      <c r="C24" s="272">
        <f>PIERNA!C24</f>
        <v>0</v>
      </c>
      <c r="D24" s="635">
        <f>PIERNA!D24</f>
        <v>0</v>
      </c>
      <c r="E24" s="630">
        <f>PIERNA!E24</f>
        <v>0</v>
      </c>
      <c r="F24" s="631">
        <f>PIERNA!F24</f>
        <v>0</v>
      </c>
      <c r="G24" s="384">
        <f>PIERNA!G24</f>
        <v>0</v>
      </c>
      <c r="H24" s="418">
        <f>PIERNA!H24</f>
        <v>0</v>
      </c>
      <c r="I24" s="758">
        <f>PIERNA!I24</f>
        <v>0</v>
      </c>
      <c r="J24" s="861"/>
      <c r="K24" s="841"/>
      <c r="L24" s="870"/>
      <c r="M24" s="842"/>
      <c r="N24" s="869"/>
      <c r="O24" s="871"/>
      <c r="P24" s="865"/>
      <c r="Q24" s="536"/>
      <c r="R24" s="86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5">
        <f>PIERNA!HO5</f>
        <v>0</v>
      </c>
      <c r="E25" s="630">
        <f>PIERNA!E25</f>
        <v>0</v>
      </c>
      <c r="F25" s="631">
        <f>PIERNA!HQ5</f>
        <v>0</v>
      </c>
      <c r="G25" s="384">
        <f>PIERNA!HR5</f>
        <v>0</v>
      </c>
      <c r="H25" s="418">
        <f>PIERNA!HS5</f>
        <v>0</v>
      </c>
      <c r="I25" s="758">
        <f>PIERNA!I25</f>
        <v>0</v>
      </c>
      <c r="J25" s="861"/>
      <c r="K25" s="841"/>
      <c r="L25" s="870"/>
      <c r="M25" s="842"/>
      <c r="N25" s="869"/>
      <c r="O25" s="871"/>
      <c r="P25" s="883"/>
      <c r="Q25" s="536"/>
      <c r="R25" s="86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9">
        <f>PIERNA!HW5</f>
        <v>0</v>
      </c>
      <c r="C26" s="272">
        <f>PIERNA!HX5</f>
        <v>0</v>
      </c>
      <c r="D26" s="635">
        <f>PIERNA!HY5</f>
        <v>0</v>
      </c>
      <c r="E26" s="630">
        <f>PIERNA!HZ5</f>
        <v>0</v>
      </c>
      <c r="F26" s="631">
        <f>PIERNA!IA5</f>
        <v>0</v>
      </c>
      <c r="G26" s="636">
        <f>PIERNA!IB5</f>
        <v>0</v>
      </c>
      <c r="H26" s="418">
        <f>PIERNA!IC5</f>
        <v>0</v>
      </c>
      <c r="I26" s="758">
        <f>PIERNA!I26</f>
        <v>0</v>
      </c>
      <c r="J26" s="861"/>
      <c r="K26" s="841"/>
      <c r="L26" s="862"/>
      <c r="M26" s="842"/>
      <c r="N26" s="863"/>
      <c r="O26" s="871"/>
      <c r="P26" s="865"/>
      <c r="Q26" s="536"/>
      <c r="R26" s="86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5">
        <f>PIERNA!II5</f>
        <v>0</v>
      </c>
      <c r="E27" s="630">
        <f>PIERNA!IJ5</f>
        <v>0</v>
      </c>
      <c r="F27" s="631">
        <f>PIERNA!IK5</f>
        <v>0</v>
      </c>
      <c r="G27" s="636">
        <f>PIERNA!IL5</f>
        <v>0</v>
      </c>
      <c r="H27" s="418">
        <f>PIERNA!IM5</f>
        <v>0</v>
      </c>
      <c r="I27" s="758">
        <f>PIERNA!I27</f>
        <v>0</v>
      </c>
      <c r="J27" s="861"/>
      <c r="K27" s="841"/>
      <c r="L27" s="862"/>
      <c r="M27" s="842"/>
      <c r="N27" s="863"/>
      <c r="O27" s="871"/>
      <c r="P27" s="883"/>
      <c r="Q27" s="536"/>
      <c r="R27" s="86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5">
        <f>PIERNA!IS5</f>
        <v>0</v>
      </c>
      <c r="E28" s="630">
        <f>PIERNA!IT5</f>
        <v>0</v>
      </c>
      <c r="F28" s="631">
        <f>PIERNA!IU5</f>
        <v>0</v>
      </c>
      <c r="G28" s="636">
        <f>PIERNA!IV5</f>
        <v>0</v>
      </c>
      <c r="H28" s="418">
        <f>PIERNA!IW5</f>
        <v>0</v>
      </c>
      <c r="I28" s="758">
        <f>PIERNA!I28</f>
        <v>0</v>
      </c>
      <c r="J28" s="873"/>
      <c r="K28" s="841"/>
      <c r="L28" s="862"/>
      <c r="M28" s="842"/>
      <c r="N28" s="863"/>
      <c r="O28" s="871"/>
      <c r="P28" s="865"/>
      <c r="Q28" s="536"/>
      <c r="R28" s="86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>
        <f>PIERNA!JA5</f>
        <v>0</v>
      </c>
      <c r="C29" s="272">
        <f>PIERNA!JB5</f>
        <v>0</v>
      </c>
      <c r="D29" s="635">
        <f>PIERNA!JC5</f>
        <v>0</v>
      </c>
      <c r="E29" s="630">
        <f>PIERNA!JD5</f>
        <v>0</v>
      </c>
      <c r="F29" s="631">
        <f>PIERNA!JE5</f>
        <v>0</v>
      </c>
      <c r="G29" s="636">
        <f>PIERNA!JF5</f>
        <v>0</v>
      </c>
      <c r="H29" s="418">
        <f>PIERNA!JG5</f>
        <v>0</v>
      </c>
      <c r="I29" s="758">
        <f>PIERNA!I29</f>
        <v>0</v>
      </c>
      <c r="J29" s="882"/>
      <c r="K29" s="760"/>
      <c r="L29" s="862"/>
      <c r="M29" s="842"/>
      <c r="N29" s="863"/>
      <c r="O29" s="864"/>
      <c r="P29" s="865"/>
      <c r="Q29" s="536"/>
      <c r="R29" s="86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61"/>
      <c r="K30" s="841"/>
      <c r="L30" s="862"/>
      <c r="M30" s="842"/>
      <c r="N30" s="863"/>
      <c r="O30" s="864"/>
      <c r="P30" s="865"/>
      <c r="Q30" s="536"/>
      <c r="R30" s="86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61"/>
      <c r="K31" s="841"/>
      <c r="L31" s="862"/>
      <c r="M31" s="842"/>
      <c r="N31" s="863"/>
      <c r="O31" s="864"/>
      <c r="P31" s="865"/>
      <c r="Q31" s="536"/>
      <c r="R31" s="86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61"/>
      <c r="K32" s="841"/>
      <c r="L32" s="862"/>
      <c r="M32" s="842"/>
      <c r="N32" s="863"/>
      <c r="O32" s="864"/>
      <c r="P32" s="865"/>
      <c r="Q32" s="536"/>
      <c r="R32" s="86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61"/>
      <c r="K33" s="760"/>
      <c r="L33" s="862"/>
      <c r="M33" s="842"/>
      <c r="N33" s="863"/>
      <c r="O33" s="864"/>
      <c r="P33" s="884"/>
      <c r="Q33" s="536"/>
      <c r="R33" s="86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61"/>
      <c r="K34" s="841"/>
      <c r="L34" s="862"/>
      <c r="M34" s="842"/>
      <c r="N34" s="863"/>
      <c r="O34" s="867"/>
      <c r="P34" s="865"/>
      <c r="Q34" s="537"/>
      <c r="R34" s="86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61"/>
      <c r="K35" s="841"/>
      <c r="L35" s="862"/>
      <c r="M35" s="842"/>
      <c r="N35" s="863"/>
      <c r="O35" s="867"/>
      <c r="P35" s="884"/>
      <c r="Q35" s="394"/>
      <c r="R35" s="86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61"/>
      <c r="K36" s="841"/>
      <c r="L36" s="862"/>
      <c r="M36" s="842"/>
      <c r="N36" s="869"/>
      <c r="O36" s="867"/>
      <c r="P36" s="884"/>
      <c r="Q36" s="394"/>
      <c r="R36" s="86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61"/>
      <c r="K37" s="841"/>
      <c r="L37" s="862"/>
      <c r="M37" s="842"/>
      <c r="N37" s="863"/>
      <c r="O37" s="871"/>
      <c r="P37" s="865"/>
      <c r="Q37" s="536"/>
      <c r="R37" s="86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5"/>
      <c r="K38" s="841"/>
      <c r="L38" s="886"/>
      <c r="M38" s="842"/>
      <c r="N38" s="863"/>
      <c r="O38" s="871"/>
      <c r="P38" s="865"/>
      <c r="Q38" s="536"/>
      <c r="R38" s="86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7"/>
      <c r="K39" s="394"/>
      <c r="L39" s="886"/>
      <c r="M39" s="842"/>
      <c r="N39" s="863"/>
      <c r="O39" s="864"/>
      <c r="P39" s="865"/>
      <c r="Q39" s="536"/>
      <c r="R39" s="86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2"/>
      <c r="K40" s="842"/>
      <c r="L40" s="862"/>
      <c r="M40" s="842"/>
      <c r="N40" s="863"/>
      <c r="O40" s="864"/>
      <c r="P40" s="865"/>
      <c r="Q40" s="536"/>
      <c r="R40" s="86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2"/>
      <c r="K41" s="394"/>
      <c r="L41" s="862"/>
      <c r="M41" s="842"/>
      <c r="N41" s="863"/>
      <c r="O41" s="864"/>
      <c r="P41" s="865"/>
      <c r="Q41" s="536"/>
      <c r="R41" s="86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2"/>
      <c r="K42" s="842"/>
      <c r="L42" s="862"/>
      <c r="M42" s="842"/>
      <c r="N42" s="863"/>
      <c r="O42" s="864"/>
      <c r="P42" s="865"/>
      <c r="Q42" s="536"/>
      <c r="R42" s="86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2"/>
      <c r="K43" s="842"/>
      <c r="L43" s="862"/>
      <c r="M43" s="842"/>
      <c r="N43" s="863"/>
      <c r="O43" s="864"/>
      <c r="P43" s="865"/>
      <c r="Q43" s="536"/>
      <c r="R43" s="86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4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3"/>
      <c r="O99" s="925" t="s">
        <v>311</v>
      </c>
      <c r="P99" s="924"/>
      <c r="Q99" s="535">
        <v>7031</v>
      </c>
      <c r="R99" s="927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61" t="s">
        <v>290</v>
      </c>
      <c r="C100" s="908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63" t="s">
        <v>292</v>
      </c>
      <c r="P100" s="902"/>
      <c r="Q100" s="926">
        <v>51170.34</v>
      </c>
      <c r="R100" s="953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62"/>
      <c r="C101" s="908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64"/>
      <c r="P101" s="903"/>
      <c r="Q101" s="926">
        <v>15000</v>
      </c>
      <c r="R101" s="954"/>
      <c r="S101" s="65">
        <f t="shared" ref="S101:S104" si="21">Q101+M101+K101</f>
        <v>15000</v>
      </c>
      <c r="T101" s="170">
        <f t="shared" ref="T101:T104" si="22">S101/H101</f>
        <v>100</v>
      </c>
    </row>
    <row r="102" spans="1:20" s="152" customFormat="1" ht="28.5" x14ac:dyDescent="0.25">
      <c r="A102" s="100">
        <v>64</v>
      </c>
      <c r="B102" s="922" t="s">
        <v>306</v>
      </c>
      <c r="C102" s="908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21" t="s">
        <v>308</v>
      </c>
      <c r="P102" s="903"/>
      <c r="Q102" s="538">
        <v>12313.4</v>
      </c>
      <c r="R102" s="928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9" t="s">
        <v>298</v>
      </c>
      <c r="C103" s="891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05"/>
      <c r="P103" s="844"/>
      <c r="Q103" s="538"/>
      <c r="R103" s="857"/>
      <c r="S103" s="65">
        <f t="shared" si="21"/>
        <v>0</v>
      </c>
      <c r="T103" s="170">
        <f t="shared" si="22"/>
        <v>0</v>
      </c>
    </row>
    <row r="104" spans="1:20" s="152" customFormat="1" ht="28.5" x14ac:dyDescent="0.25">
      <c r="A104" s="100">
        <v>66</v>
      </c>
      <c r="B104" s="896" t="s">
        <v>288</v>
      </c>
      <c r="C104" s="895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50" t="s">
        <v>300</v>
      </c>
      <c r="P104" s="842"/>
      <c r="Q104" s="538">
        <v>172000</v>
      </c>
      <c r="R104" s="857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6" t="s">
        <v>288</v>
      </c>
      <c r="C105" s="895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50" t="s">
        <v>331</v>
      </c>
      <c r="P105" s="842"/>
      <c r="Q105" s="538"/>
      <c r="R105" s="857"/>
      <c r="S105" s="65"/>
      <c r="T105" s="170"/>
    </row>
    <row r="106" spans="1:20" s="152" customFormat="1" ht="28.5" customHeight="1" x14ac:dyDescent="0.25">
      <c r="A106" s="100">
        <v>68</v>
      </c>
      <c r="B106" s="897" t="s">
        <v>290</v>
      </c>
      <c r="C106" s="895" t="s">
        <v>43</v>
      </c>
      <c r="D106" s="752"/>
      <c r="E106" s="837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5" t="s">
        <v>305</v>
      </c>
      <c r="P106" s="842"/>
      <c r="Q106" s="538">
        <v>102109.14</v>
      </c>
      <c r="R106" s="858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6" t="s">
        <v>63</v>
      </c>
      <c r="C107" s="892" t="s">
        <v>332</v>
      </c>
      <c r="D107" s="728"/>
      <c r="E107" s="942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9" t="s">
        <v>333</v>
      </c>
      <c r="P107" s="842"/>
      <c r="Q107" s="538">
        <v>25533.15</v>
      </c>
      <c r="R107" s="843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44" t="s">
        <v>337</v>
      </c>
      <c r="C108" s="934" t="s">
        <v>72</v>
      </c>
      <c r="D108" s="940"/>
      <c r="E108" s="947">
        <v>44846</v>
      </c>
      <c r="F108" s="941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50"/>
      <c r="P108" s="841"/>
      <c r="Q108" s="538"/>
      <c r="R108" s="843"/>
      <c r="S108" s="65">
        <f t="shared" si="15"/>
        <v>0</v>
      </c>
      <c r="T108" s="170">
        <f t="shared" si="17"/>
        <v>0</v>
      </c>
    </row>
    <row r="109" spans="1:20" s="152" customFormat="1" ht="31.5" customHeight="1" x14ac:dyDescent="0.25">
      <c r="A109" s="100">
        <v>71</v>
      </c>
      <c r="B109" s="945"/>
      <c r="C109" s="935" t="s">
        <v>338</v>
      </c>
      <c r="D109" s="940"/>
      <c r="E109" s="948"/>
      <c r="F109" s="941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51"/>
      <c r="P109" s="938"/>
      <c r="Q109" s="538"/>
      <c r="R109" s="843"/>
      <c r="S109" s="65">
        <f t="shared" si="15"/>
        <v>0</v>
      </c>
      <c r="T109" s="170">
        <f t="shared" ref="T109:T112" si="23">S109/H109</f>
        <v>0</v>
      </c>
    </row>
    <row r="110" spans="1:20" s="152" customFormat="1" ht="34.5" customHeight="1" thickBot="1" x14ac:dyDescent="0.3">
      <c r="A110" s="100">
        <v>72</v>
      </c>
      <c r="B110" s="946"/>
      <c r="C110" s="935" t="s">
        <v>339</v>
      </c>
      <c r="D110" s="940"/>
      <c r="E110" s="949"/>
      <c r="F110" s="941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52"/>
      <c r="P110" s="938"/>
      <c r="Q110" s="538"/>
      <c r="R110" s="843"/>
      <c r="S110" s="65">
        <f t="shared" si="15"/>
        <v>0</v>
      </c>
      <c r="T110" s="170">
        <f t="shared" si="23"/>
        <v>0</v>
      </c>
    </row>
    <row r="111" spans="1:20" s="152" customFormat="1" ht="34.5" customHeight="1" x14ac:dyDescent="0.25">
      <c r="A111" s="100">
        <v>73</v>
      </c>
      <c r="B111" s="937"/>
      <c r="C111" s="894"/>
      <c r="D111" s="728"/>
      <c r="E111" s="943"/>
      <c r="F111" s="724"/>
      <c r="G111" s="729"/>
      <c r="H111" s="724"/>
      <c r="I111" s="477">
        <f t="shared" si="20"/>
        <v>0</v>
      </c>
      <c r="J111" s="451"/>
      <c r="K111" s="389"/>
      <c r="L111" s="688"/>
      <c r="M111" s="389"/>
      <c r="N111" s="621"/>
      <c r="O111" s="905"/>
      <c r="P111" s="844"/>
      <c r="Q111" s="538"/>
      <c r="R111" s="843"/>
      <c r="S111" s="65">
        <f t="shared" si="15"/>
        <v>0</v>
      </c>
      <c r="T111" s="170" t="e">
        <f t="shared" si="23"/>
        <v>#DIV/0!</v>
      </c>
    </row>
    <row r="112" spans="1:20" s="152" customFormat="1" ht="28.5" customHeight="1" x14ac:dyDescent="0.25">
      <c r="A112" s="100">
        <v>74</v>
      </c>
      <c r="B112" s="894"/>
      <c r="C112" s="894"/>
      <c r="D112" s="728"/>
      <c r="E112" s="726"/>
      <c r="F112" s="724"/>
      <c r="G112" s="729"/>
      <c r="H112" s="724"/>
      <c r="I112" s="105">
        <f t="shared" si="20"/>
        <v>0</v>
      </c>
      <c r="J112" s="451"/>
      <c r="K112" s="389"/>
      <c r="L112" s="688"/>
      <c r="M112" s="389"/>
      <c r="N112" s="621"/>
      <c r="O112" s="845"/>
      <c r="P112" s="846"/>
      <c r="Q112" s="535"/>
      <c r="R112" s="843"/>
      <c r="S112" s="65">
        <f t="shared" si="15"/>
        <v>0</v>
      </c>
      <c r="T112" s="170" t="e">
        <f t="shared" si="23"/>
        <v>#DIV/0!</v>
      </c>
    </row>
    <row r="113" spans="1:20" s="152" customFormat="1" ht="38.25" customHeight="1" x14ac:dyDescent="0.25">
      <c r="A113" s="100">
        <v>75</v>
      </c>
      <c r="B113" s="894"/>
      <c r="C113" s="893"/>
      <c r="D113" s="728"/>
      <c r="E113" s="726"/>
      <c r="F113" s="724"/>
      <c r="G113" s="729"/>
      <c r="H113" s="730"/>
      <c r="I113" s="105">
        <f t="shared" si="20"/>
        <v>0</v>
      </c>
      <c r="J113" s="451"/>
      <c r="K113" s="389"/>
      <c r="L113" s="688"/>
      <c r="M113" s="389"/>
      <c r="N113" s="621"/>
      <c r="O113" s="847"/>
      <c r="P113" s="848"/>
      <c r="Q113" s="535"/>
      <c r="R113" s="849"/>
      <c r="S113" s="65">
        <f t="shared" ref="S113:S126" si="24">Q113+M113+K113</f>
        <v>0</v>
      </c>
      <c r="T113" s="170" t="e">
        <f t="shared" ref="T113:T126" si="25">S113/H113</f>
        <v>#DIV/0!</v>
      </c>
    </row>
    <row r="114" spans="1:20" s="152" customFormat="1" ht="38.25" customHeight="1" x14ac:dyDescent="0.25">
      <c r="A114" s="100">
        <v>76</v>
      </c>
      <c r="B114" s="894"/>
      <c r="C114" s="894"/>
      <c r="D114" s="728"/>
      <c r="E114" s="726"/>
      <c r="F114" s="724"/>
      <c r="G114" s="729"/>
      <c r="H114" s="730"/>
      <c r="I114" s="105">
        <f t="shared" si="20"/>
        <v>0</v>
      </c>
      <c r="J114" s="451"/>
      <c r="K114" s="389"/>
      <c r="L114" s="688"/>
      <c r="M114" s="389"/>
      <c r="N114" s="621"/>
      <c r="O114" s="850"/>
      <c r="P114" s="848"/>
      <c r="Q114" s="535"/>
      <c r="R114" s="851"/>
      <c r="S114" s="65">
        <f t="shared" si="24"/>
        <v>0</v>
      </c>
      <c r="T114" s="170" t="e">
        <f t="shared" si="25"/>
        <v>#DIV/0!</v>
      </c>
    </row>
    <row r="115" spans="1:20" s="152" customFormat="1" ht="21" customHeight="1" x14ac:dyDescent="0.25">
      <c r="A115" s="100">
        <v>77</v>
      </c>
      <c r="B115" s="894"/>
      <c r="C115" s="894"/>
      <c r="D115" s="838"/>
      <c r="E115" s="726"/>
      <c r="F115" s="724"/>
      <c r="G115" s="729"/>
      <c r="H115" s="730"/>
      <c r="I115" s="105">
        <f t="shared" si="20"/>
        <v>0</v>
      </c>
      <c r="J115" s="451"/>
      <c r="K115" s="389"/>
      <c r="L115" s="688"/>
      <c r="M115" s="389"/>
      <c r="N115" s="621"/>
      <c r="O115" s="850"/>
      <c r="P115" s="848"/>
      <c r="Q115" s="535"/>
      <c r="R115" s="843"/>
      <c r="S115" s="65">
        <f t="shared" si="24"/>
        <v>0</v>
      </c>
      <c r="T115" s="170" t="e">
        <f t="shared" si="25"/>
        <v>#DIV/0!</v>
      </c>
    </row>
    <row r="116" spans="1:20" s="152" customFormat="1" ht="18.75" customHeight="1" x14ac:dyDescent="0.25">
      <c r="A116" s="100">
        <v>78</v>
      </c>
      <c r="B116" s="894"/>
      <c r="C116" s="894"/>
      <c r="D116" s="838"/>
      <c r="E116" s="726"/>
      <c r="F116" s="724"/>
      <c r="G116" s="729"/>
      <c r="H116" s="730"/>
      <c r="I116" s="105">
        <f t="shared" si="20"/>
        <v>0</v>
      </c>
      <c r="J116" s="451"/>
      <c r="K116" s="389"/>
      <c r="L116" s="688"/>
      <c r="M116" s="389"/>
      <c r="N116" s="621"/>
      <c r="O116" s="850"/>
      <c r="P116" s="848"/>
      <c r="Q116" s="535"/>
      <c r="R116" s="843"/>
      <c r="S116" s="65">
        <f t="shared" si="24"/>
        <v>0</v>
      </c>
      <c r="T116" s="170" t="e">
        <f t="shared" si="25"/>
        <v>#DIV/0!</v>
      </c>
    </row>
    <row r="117" spans="1:20" s="152" customFormat="1" ht="19.5" customHeight="1" x14ac:dyDescent="0.25">
      <c r="A117" s="100">
        <v>79</v>
      </c>
      <c r="B117" s="894"/>
      <c r="C117" s="894"/>
      <c r="D117" s="838"/>
      <c r="E117" s="726"/>
      <c r="F117" s="724"/>
      <c r="G117" s="729"/>
      <c r="H117" s="730"/>
      <c r="I117" s="105">
        <f t="shared" si="20"/>
        <v>0</v>
      </c>
      <c r="J117" s="451"/>
      <c r="K117" s="389"/>
      <c r="L117" s="688"/>
      <c r="M117" s="389"/>
      <c r="N117" s="621"/>
      <c r="O117" s="850"/>
      <c r="P117" s="848"/>
      <c r="Q117" s="535"/>
      <c r="R117" s="843"/>
      <c r="S117" s="65">
        <f t="shared" si="24"/>
        <v>0</v>
      </c>
      <c r="T117" s="170" t="e">
        <f t="shared" si="25"/>
        <v>#DIV/0!</v>
      </c>
    </row>
    <row r="118" spans="1:20" s="152" customFormat="1" ht="28.5" customHeight="1" x14ac:dyDescent="0.25">
      <c r="A118" s="100">
        <v>80</v>
      </c>
      <c r="B118" s="894"/>
      <c r="C118" s="894"/>
      <c r="D118" s="838"/>
      <c r="E118" s="726"/>
      <c r="F118" s="724"/>
      <c r="G118" s="729"/>
      <c r="H118" s="730"/>
      <c r="I118" s="105">
        <f t="shared" si="20"/>
        <v>0</v>
      </c>
      <c r="J118" s="451"/>
      <c r="K118" s="389"/>
      <c r="L118" s="688"/>
      <c r="M118" s="389"/>
      <c r="N118" s="621"/>
      <c r="O118" s="850"/>
      <c r="P118" s="848"/>
      <c r="Q118" s="535"/>
      <c r="R118" s="851"/>
      <c r="S118" s="65">
        <f t="shared" si="24"/>
        <v>0</v>
      </c>
      <c r="T118" s="170" t="e">
        <f t="shared" si="25"/>
        <v>#DIV/0!</v>
      </c>
    </row>
    <row r="119" spans="1:20" s="152" customFormat="1" ht="18.75" x14ac:dyDescent="0.25">
      <c r="A119" s="100">
        <v>81</v>
      </c>
      <c r="B119" s="894"/>
      <c r="C119" s="894"/>
      <c r="D119" s="838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50"/>
      <c r="P119" s="848"/>
      <c r="Q119" s="535"/>
      <c r="R119" s="851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4"/>
      <c r="C120" s="894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52"/>
      <c r="P120" s="848"/>
      <c r="Q120" s="535"/>
      <c r="R120" s="843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4"/>
      <c r="C121" s="894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52"/>
      <c r="P121" s="848"/>
      <c r="Q121" s="535"/>
      <c r="R121" s="843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3"/>
      <c r="C122" s="894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5"/>
      <c r="P122" s="846"/>
      <c r="Q122" s="535"/>
      <c r="R122" s="843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3"/>
      <c r="C123" s="894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5"/>
      <c r="P123" s="846"/>
      <c r="Q123" s="535"/>
      <c r="R123" s="843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6"/>
      <c r="C124" s="894"/>
      <c r="D124" s="728"/>
      <c r="E124" s="839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9"/>
      <c r="P124" s="846"/>
      <c r="Q124" s="535"/>
      <c r="R124" s="853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6"/>
      <c r="C125" s="895"/>
      <c r="D125" s="538"/>
      <c r="E125" s="839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9"/>
      <c r="P125" s="842"/>
      <c r="Q125" s="538"/>
      <c r="R125" s="843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6"/>
      <c r="C126" s="894"/>
      <c r="D126" s="379"/>
      <c r="E126" s="839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9"/>
      <c r="P126" s="848"/>
      <c r="Q126" s="535"/>
      <c r="R126" s="853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6"/>
      <c r="C127" s="893"/>
      <c r="D127" s="658"/>
      <c r="E127" s="839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9"/>
      <c r="P127" s="848"/>
      <c r="Q127" s="535"/>
      <c r="R127" s="853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4"/>
      <c r="C128" s="894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4"/>
      <c r="P128" s="846"/>
      <c r="Q128" s="535"/>
      <c r="R128" s="853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4"/>
      <c r="C129" s="894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5"/>
      <c r="P129" s="846"/>
      <c r="Q129" s="535"/>
      <c r="R129" s="853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4"/>
      <c r="C130" s="894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5"/>
      <c r="P130" s="846"/>
      <c r="Q130" s="535"/>
      <c r="R130" s="853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4"/>
      <c r="C131" s="894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4"/>
      <c r="P131" s="846"/>
      <c r="Q131" s="535"/>
      <c r="R131" s="853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4"/>
      <c r="C132" s="894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4"/>
      <c r="P132" s="846"/>
      <c r="Q132" s="535"/>
      <c r="R132" s="853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4"/>
      <c r="C133" s="894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5"/>
      <c r="P133" s="846"/>
      <c r="Q133" s="535"/>
      <c r="R133" s="853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4"/>
      <c r="C134" s="894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60"/>
      <c r="P134" s="848"/>
      <c r="Q134" s="535"/>
      <c r="R134" s="853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4"/>
      <c r="C135" s="894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5"/>
      <c r="P135" s="846"/>
      <c r="Q135" s="535"/>
      <c r="R135" s="853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4"/>
      <c r="C136" s="894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5"/>
      <c r="P136" s="848"/>
      <c r="Q136" s="535"/>
      <c r="R136" s="853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4"/>
      <c r="C137" s="894"/>
      <c r="D137" s="379"/>
      <c r="E137" s="840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50"/>
      <c r="P137" s="848"/>
      <c r="Q137" s="535"/>
      <c r="R137" s="853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4"/>
      <c r="C138" s="894"/>
      <c r="D138" s="379"/>
      <c r="E138" s="840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50"/>
      <c r="P138" s="848"/>
      <c r="Q138" s="535"/>
      <c r="R138" s="853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4"/>
      <c r="C139" s="894"/>
      <c r="D139" s="379"/>
      <c r="E139" s="840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50"/>
      <c r="P139" s="848"/>
      <c r="Q139" s="535"/>
      <c r="R139" s="853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4"/>
      <c r="C140" s="894"/>
      <c r="D140" s="379"/>
      <c r="E140" s="840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50"/>
      <c r="P140" s="848"/>
      <c r="Q140" s="535"/>
      <c r="R140" s="853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4"/>
      <c r="C141" s="894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5"/>
      <c r="P141" s="846"/>
      <c r="Q141" s="535"/>
      <c r="R141" s="853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7"/>
      <c r="C142" s="894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4"/>
      <c r="P142" s="848"/>
      <c r="Q142" s="535"/>
      <c r="R142" s="856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4"/>
      <c r="C143" s="894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5"/>
      <c r="P143" s="848"/>
      <c r="Q143" s="535"/>
      <c r="R143" s="856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4"/>
      <c r="C144" s="894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5"/>
      <c r="P144" s="848"/>
      <c r="Q144" s="535"/>
      <c r="R144" s="856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4"/>
      <c r="C145" s="894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4"/>
      <c r="C146" s="894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4"/>
      <c r="C147" s="894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8"/>
      <c r="C148" s="894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1586</v>
      </c>
      <c r="H181" s="376">
        <f>SUM(H3:H180)</f>
        <v>270722.43000000005</v>
      </c>
      <c r="I181" s="478">
        <f>PIERNA!I37</f>
        <v>0</v>
      </c>
      <c r="J181" s="46"/>
      <c r="K181" s="164">
        <f>SUM(K5:K180)</f>
        <v>135122</v>
      </c>
      <c r="L181" s="692"/>
      <c r="M181" s="164">
        <f>SUM(M5:M180)</f>
        <v>403680</v>
      </c>
      <c r="N181" s="349"/>
      <c r="O181" s="399"/>
      <c r="P181" s="117"/>
      <c r="Q181" s="544">
        <f>SUM(Q5:Q180)</f>
        <v>11508787.589060001</v>
      </c>
      <c r="R181" s="708"/>
      <c r="S181" s="167">
        <f>Q181+M181+K181</f>
        <v>12047589.589060001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90"/>
      <c r="B5" s="991" t="s">
        <v>78</v>
      </c>
      <c r="C5" s="231"/>
      <c r="D5" s="134"/>
      <c r="E5" s="78"/>
      <c r="F5" s="62"/>
      <c r="G5" s="5"/>
    </row>
    <row r="6" spans="1:9" x14ac:dyDescent="0.25">
      <c r="A6" s="990"/>
      <c r="B6" s="991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90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80" t="s">
        <v>11</v>
      </c>
      <c r="D40" s="98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982" t="s">
        <v>159</v>
      </c>
      <c r="B1" s="982"/>
      <c r="C1" s="982"/>
      <c r="D1" s="982"/>
      <c r="E1" s="982"/>
      <c r="F1" s="982"/>
      <c r="G1" s="982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990"/>
      <c r="B5" s="992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990"/>
      <c r="B6" s="992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4"/>
      <c r="F10" s="771">
        <f t="shared" ref="F10:F33" si="0">D10</f>
        <v>0</v>
      </c>
      <c r="G10" s="769"/>
      <c r="H10" s="770"/>
      <c r="I10" s="805">
        <f>E4+E5+E6+E7-F10+E8</f>
        <v>0</v>
      </c>
      <c r="J10" s="806"/>
    </row>
    <row r="11" spans="1:10" x14ac:dyDescent="0.25">
      <c r="A11" s="195"/>
      <c r="B11" s="236">
        <f>B10-C11</f>
        <v>0</v>
      </c>
      <c r="C11" s="15"/>
      <c r="D11" s="69"/>
      <c r="E11" s="804"/>
      <c r="F11" s="771">
        <f t="shared" si="0"/>
        <v>0</v>
      </c>
      <c r="G11" s="769"/>
      <c r="H11" s="770"/>
      <c r="I11" s="805">
        <f>I10-F11</f>
        <v>0</v>
      </c>
      <c r="J11" s="806"/>
    </row>
    <row r="12" spans="1:10" x14ac:dyDescent="0.25">
      <c r="A12" s="183"/>
      <c r="B12" s="236">
        <f t="shared" ref="B12:B28" si="1">B11-C12</f>
        <v>0</v>
      </c>
      <c r="C12" s="15"/>
      <c r="D12" s="69"/>
      <c r="E12" s="804"/>
      <c r="F12" s="771">
        <f t="shared" si="0"/>
        <v>0</v>
      </c>
      <c r="G12" s="769"/>
      <c r="H12" s="770"/>
      <c r="I12" s="805">
        <f t="shared" ref="I12:I30" si="2">I11-F12</f>
        <v>0</v>
      </c>
      <c r="J12" s="806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4"/>
      <c r="F13" s="771">
        <f t="shared" si="0"/>
        <v>0</v>
      </c>
      <c r="G13" s="769"/>
      <c r="H13" s="770"/>
      <c r="I13" s="805">
        <f t="shared" si="2"/>
        <v>0</v>
      </c>
      <c r="J13" s="806"/>
    </row>
    <row r="14" spans="1:10" x14ac:dyDescent="0.25">
      <c r="A14" s="73"/>
      <c r="B14" s="236">
        <f t="shared" si="1"/>
        <v>0</v>
      </c>
      <c r="C14" s="15"/>
      <c r="D14" s="69"/>
      <c r="E14" s="804"/>
      <c r="F14" s="771">
        <f t="shared" si="0"/>
        <v>0</v>
      </c>
      <c r="G14" s="769"/>
      <c r="H14" s="770"/>
      <c r="I14" s="805">
        <f t="shared" si="2"/>
        <v>0</v>
      </c>
      <c r="J14" s="806"/>
    </row>
    <row r="15" spans="1:10" x14ac:dyDescent="0.25">
      <c r="A15" s="73"/>
      <c r="B15" s="236">
        <f t="shared" si="1"/>
        <v>0</v>
      </c>
      <c r="C15" s="15"/>
      <c r="D15" s="69"/>
      <c r="E15" s="804"/>
      <c r="F15" s="771">
        <f t="shared" si="0"/>
        <v>0</v>
      </c>
      <c r="G15" s="769"/>
      <c r="H15" s="770"/>
      <c r="I15" s="805">
        <f t="shared" si="2"/>
        <v>0</v>
      </c>
      <c r="J15" s="806"/>
    </row>
    <row r="16" spans="1:10" x14ac:dyDescent="0.25">
      <c r="B16" s="236">
        <f t="shared" si="1"/>
        <v>0</v>
      </c>
      <c r="C16" s="15"/>
      <c r="D16" s="69"/>
      <c r="E16" s="804"/>
      <c r="F16" s="771">
        <f t="shared" si="0"/>
        <v>0</v>
      </c>
      <c r="G16" s="769"/>
      <c r="H16" s="770"/>
      <c r="I16" s="805">
        <f t="shared" si="2"/>
        <v>0</v>
      </c>
      <c r="J16" s="806"/>
    </row>
    <row r="17" spans="1:10" x14ac:dyDescent="0.25">
      <c r="B17" s="236">
        <f t="shared" si="1"/>
        <v>0</v>
      </c>
      <c r="C17" s="15"/>
      <c r="D17" s="69"/>
      <c r="E17" s="804"/>
      <c r="F17" s="771">
        <f t="shared" si="0"/>
        <v>0</v>
      </c>
      <c r="G17" s="769"/>
      <c r="H17" s="770"/>
      <c r="I17" s="805">
        <f t="shared" si="2"/>
        <v>0</v>
      </c>
      <c r="J17" s="806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80" t="s">
        <v>11</v>
      </c>
      <c r="D40" s="98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982" t="s">
        <v>320</v>
      </c>
      <c r="B1" s="982"/>
      <c r="C1" s="982"/>
      <c r="D1" s="982"/>
      <c r="E1" s="982"/>
      <c r="F1" s="982"/>
      <c r="G1" s="982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993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986" t="s">
        <v>52</v>
      </c>
      <c r="B5" s="994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986"/>
      <c r="B6" s="994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4"/>
      <c r="F16" s="771">
        <f t="shared" si="0"/>
        <v>0</v>
      </c>
      <c r="G16" s="769"/>
      <c r="H16" s="770"/>
      <c r="I16" s="807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4"/>
      <c r="F17" s="771">
        <f t="shared" si="0"/>
        <v>0</v>
      </c>
      <c r="G17" s="769"/>
      <c r="H17" s="770"/>
      <c r="I17" s="807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4"/>
      <c r="F18" s="771">
        <f t="shared" si="0"/>
        <v>0</v>
      </c>
      <c r="G18" s="769"/>
      <c r="H18" s="770"/>
      <c r="I18" s="807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4"/>
      <c r="F19" s="771">
        <f t="shared" si="0"/>
        <v>0</v>
      </c>
      <c r="G19" s="769"/>
      <c r="H19" s="770"/>
      <c r="I19" s="807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4"/>
      <c r="F20" s="771">
        <f t="shared" si="0"/>
        <v>0</v>
      </c>
      <c r="G20" s="769"/>
      <c r="H20" s="770"/>
      <c r="I20" s="807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4"/>
      <c r="F21" s="771">
        <f t="shared" si="0"/>
        <v>0</v>
      </c>
      <c r="G21" s="769"/>
      <c r="H21" s="770"/>
      <c r="I21" s="807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4"/>
      <c r="F22" s="771">
        <f t="shared" si="0"/>
        <v>0</v>
      </c>
      <c r="G22" s="769"/>
      <c r="H22" s="770"/>
      <c r="I22" s="807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4"/>
      <c r="F23" s="771">
        <f t="shared" si="0"/>
        <v>0</v>
      </c>
      <c r="G23" s="769"/>
      <c r="H23" s="770"/>
      <c r="I23" s="807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4"/>
      <c r="F24" s="771">
        <f t="shared" si="0"/>
        <v>0</v>
      </c>
      <c r="G24" s="769"/>
      <c r="H24" s="770"/>
      <c r="I24" s="807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4"/>
      <c r="F25" s="771">
        <f t="shared" si="0"/>
        <v>0</v>
      </c>
      <c r="G25" s="769"/>
      <c r="H25" s="770"/>
      <c r="I25" s="807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4"/>
      <c r="F26" s="771">
        <f t="shared" si="0"/>
        <v>0</v>
      </c>
      <c r="G26" s="769"/>
      <c r="H26" s="770"/>
      <c r="I26" s="807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4"/>
      <c r="F27" s="771">
        <v>0</v>
      </c>
      <c r="G27" s="769"/>
      <c r="H27" s="770"/>
      <c r="I27" s="807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980" t="s">
        <v>11</v>
      </c>
      <c r="D40" s="981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86"/>
      <c r="B5" s="995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986"/>
      <c r="B6" s="995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4"/>
      <c r="F11" s="771">
        <f t="shared" si="0"/>
        <v>0</v>
      </c>
      <c r="G11" s="769"/>
      <c r="H11" s="770"/>
      <c r="I11" s="805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4"/>
      <c r="F12" s="771">
        <f t="shared" si="0"/>
        <v>0</v>
      </c>
      <c r="G12" s="769"/>
      <c r="H12" s="770"/>
      <c r="I12" s="805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4"/>
      <c r="F13" s="771">
        <f t="shared" si="0"/>
        <v>0</v>
      </c>
      <c r="G13" s="769"/>
      <c r="H13" s="770"/>
      <c r="I13" s="805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4"/>
      <c r="F14" s="771">
        <f t="shared" si="0"/>
        <v>0</v>
      </c>
      <c r="G14" s="769"/>
      <c r="H14" s="770"/>
      <c r="I14" s="805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4"/>
      <c r="F15" s="771">
        <f t="shared" si="0"/>
        <v>0</v>
      </c>
      <c r="G15" s="769"/>
      <c r="H15" s="770"/>
      <c r="I15" s="805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80" t="s">
        <v>11</v>
      </c>
      <c r="D40" s="98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978" t="s">
        <v>265</v>
      </c>
      <c r="B1" s="978"/>
      <c r="C1" s="978"/>
      <c r="D1" s="978"/>
      <c r="E1" s="978"/>
      <c r="F1" s="978"/>
      <c r="G1" s="97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990" t="s">
        <v>82</v>
      </c>
      <c r="B5" s="995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990"/>
      <c r="B6" s="996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965" t="s">
        <v>21</v>
      </c>
      <c r="E38" s="966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86"/>
      <c r="B5" s="997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986"/>
      <c r="B6" s="998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8">
        <f t="shared" si="0"/>
        <v>0</v>
      </c>
      <c r="G9" s="769"/>
      <c r="H9" s="770"/>
      <c r="I9" s="809">
        <f>I8-F9</f>
        <v>0</v>
      </c>
      <c r="J9" s="810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8">
        <f t="shared" si="0"/>
        <v>0</v>
      </c>
      <c r="G10" s="769"/>
      <c r="H10" s="770"/>
      <c r="I10" s="809">
        <f t="shared" ref="I10:I38" si="3">I9-F10</f>
        <v>0</v>
      </c>
      <c r="J10" s="810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8">
        <f t="shared" si="0"/>
        <v>0</v>
      </c>
      <c r="G11" s="769"/>
      <c r="H11" s="770"/>
      <c r="I11" s="809">
        <f t="shared" si="3"/>
        <v>0</v>
      </c>
      <c r="J11" s="810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8">
        <f t="shared" si="0"/>
        <v>0</v>
      </c>
      <c r="G12" s="769"/>
      <c r="H12" s="770"/>
      <c r="I12" s="809">
        <f t="shared" si="3"/>
        <v>0</v>
      </c>
      <c r="J12" s="810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8">
        <f t="shared" si="0"/>
        <v>0</v>
      </c>
      <c r="G13" s="769"/>
      <c r="H13" s="770"/>
      <c r="I13" s="809">
        <f t="shared" si="3"/>
        <v>0</v>
      </c>
      <c r="J13" s="810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8">
        <f t="shared" si="0"/>
        <v>0</v>
      </c>
      <c r="G14" s="769"/>
      <c r="H14" s="770"/>
      <c r="I14" s="809">
        <f t="shared" si="3"/>
        <v>0</v>
      </c>
      <c r="J14" s="810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65" t="s">
        <v>21</v>
      </c>
      <c r="E42" s="966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86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8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65" t="s">
        <v>21</v>
      </c>
      <c r="E31" s="96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999" t="s">
        <v>87</v>
      </c>
      <c r="C4" s="128"/>
      <c r="D4" s="134"/>
      <c r="E4" s="181"/>
      <c r="F4" s="137"/>
      <c r="G4" s="38"/>
    </row>
    <row r="5" spans="1:15" ht="15.75" x14ac:dyDescent="0.25">
      <c r="A5" s="986"/>
      <c r="B5" s="1000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8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65" t="s">
        <v>21</v>
      </c>
      <c r="E31" s="96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65" t="s">
        <v>21</v>
      </c>
      <c r="E31" s="966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69"/>
      <c r="B1" s="969"/>
      <c r="C1" s="969"/>
      <c r="D1" s="969"/>
      <c r="E1" s="969"/>
      <c r="F1" s="969"/>
      <c r="G1" s="969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90" t="s">
        <v>97</v>
      </c>
      <c r="B5" s="1001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90"/>
      <c r="B6" s="1001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65" t="s">
        <v>21</v>
      </c>
      <c r="E32" s="96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DV1" zoomScaleNormal="100" workbookViewId="0">
      <selection activeCell="ED28" sqref="ED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77" t="s">
        <v>261</v>
      </c>
      <c r="L1" s="977"/>
      <c r="M1" s="977"/>
      <c r="N1" s="977"/>
      <c r="O1" s="977"/>
      <c r="P1" s="977"/>
      <c r="Q1" s="977"/>
      <c r="R1" s="270">
        <f>I1+1</f>
        <v>1</v>
      </c>
      <c r="S1" s="270"/>
      <c r="U1" s="969" t="str">
        <f>K1</f>
        <v>ENTRADA DEL MES DE OCTUBRE 2022</v>
      </c>
      <c r="V1" s="969"/>
      <c r="W1" s="969"/>
      <c r="X1" s="969"/>
      <c r="Y1" s="969"/>
      <c r="Z1" s="969"/>
      <c r="AA1" s="969"/>
      <c r="AB1" s="270">
        <f>R1+1</f>
        <v>2</v>
      </c>
      <c r="AC1" s="403"/>
      <c r="AE1" s="969" t="str">
        <f>U1</f>
        <v>ENTRADA DEL MES DE OCTUBRE 2022</v>
      </c>
      <c r="AF1" s="969"/>
      <c r="AG1" s="969"/>
      <c r="AH1" s="969"/>
      <c r="AI1" s="969"/>
      <c r="AJ1" s="969"/>
      <c r="AK1" s="969"/>
      <c r="AL1" s="270">
        <f>AB1+1</f>
        <v>3</v>
      </c>
      <c r="AM1" s="270"/>
      <c r="AO1" s="969" t="str">
        <f>AE1</f>
        <v>ENTRADA DEL MES DE OCTUBRE 2022</v>
      </c>
      <c r="AP1" s="969"/>
      <c r="AQ1" s="969"/>
      <c r="AR1" s="969"/>
      <c r="AS1" s="969"/>
      <c r="AT1" s="969"/>
      <c r="AU1" s="969"/>
      <c r="AV1" s="270">
        <f>AL1+1</f>
        <v>4</v>
      </c>
      <c r="AW1" s="403"/>
      <c r="AY1" s="969" t="str">
        <f>AO1</f>
        <v>ENTRADA DEL MES DE OCTUBRE 2022</v>
      </c>
      <c r="AZ1" s="969"/>
      <c r="BA1" s="969"/>
      <c r="BB1" s="969"/>
      <c r="BC1" s="969"/>
      <c r="BD1" s="969"/>
      <c r="BE1" s="969"/>
      <c r="BF1" s="270">
        <f>AV1+1</f>
        <v>5</v>
      </c>
      <c r="BG1" s="419"/>
      <c r="BI1" s="969" t="str">
        <f>AY1</f>
        <v>ENTRADA DEL MES DE OCTUBRE 2022</v>
      </c>
      <c r="BJ1" s="969"/>
      <c r="BK1" s="969"/>
      <c r="BL1" s="969"/>
      <c r="BM1" s="969"/>
      <c r="BN1" s="969"/>
      <c r="BO1" s="969"/>
      <c r="BP1" s="270">
        <f>BF1+1</f>
        <v>6</v>
      </c>
      <c r="BQ1" s="403"/>
      <c r="BS1" s="969" t="str">
        <f>BI1</f>
        <v>ENTRADA DEL MES DE OCTUBRE 2022</v>
      </c>
      <c r="BT1" s="969"/>
      <c r="BU1" s="969"/>
      <c r="BV1" s="969"/>
      <c r="BW1" s="969"/>
      <c r="BX1" s="969"/>
      <c r="BY1" s="969"/>
      <c r="BZ1" s="270">
        <f>BP1+1</f>
        <v>7</v>
      </c>
      <c r="CC1" s="969" t="str">
        <f>BS1</f>
        <v>ENTRADA DEL MES DE OCTUBRE 2022</v>
      </c>
      <c r="CD1" s="969"/>
      <c r="CE1" s="969"/>
      <c r="CF1" s="969"/>
      <c r="CG1" s="969"/>
      <c r="CH1" s="969"/>
      <c r="CI1" s="969"/>
      <c r="CJ1" s="270">
        <f>BZ1+1</f>
        <v>8</v>
      </c>
      <c r="CM1" s="969" t="str">
        <f>CC1</f>
        <v>ENTRADA DEL MES DE OCTUBRE 2022</v>
      </c>
      <c r="CN1" s="969"/>
      <c r="CO1" s="969"/>
      <c r="CP1" s="969"/>
      <c r="CQ1" s="969"/>
      <c r="CR1" s="969"/>
      <c r="CS1" s="969"/>
      <c r="CT1" s="270">
        <f>CJ1+1</f>
        <v>9</v>
      </c>
      <c r="CU1" s="403"/>
      <c r="CW1" s="969" t="str">
        <f>CM1</f>
        <v>ENTRADA DEL MES DE OCTUBRE 2022</v>
      </c>
      <c r="CX1" s="969"/>
      <c r="CY1" s="969"/>
      <c r="CZ1" s="969"/>
      <c r="DA1" s="969"/>
      <c r="DB1" s="969"/>
      <c r="DC1" s="969"/>
      <c r="DD1" s="270">
        <f>CT1+1</f>
        <v>10</v>
      </c>
      <c r="DE1" s="403"/>
      <c r="DG1" s="969" t="str">
        <f>CW1</f>
        <v>ENTRADA DEL MES DE OCTUBRE 2022</v>
      </c>
      <c r="DH1" s="969"/>
      <c r="DI1" s="969"/>
      <c r="DJ1" s="969"/>
      <c r="DK1" s="969"/>
      <c r="DL1" s="969"/>
      <c r="DM1" s="969"/>
      <c r="DN1" s="270">
        <f>DD1+1</f>
        <v>11</v>
      </c>
      <c r="DO1" s="403"/>
      <c r="DQ1" s="969" t="str">
        <f>DG1</f>
        <v>ENTRADA DEL MES DE OCTUBRE 2022</v>
      </c>
      <c r="DR1" s="969"/>
      <c r="DS1" s="969"/>
      <c r="DT1" s="969"/>
      <c r="DU1" s="969"/>
      <c r="DV1" s="969"/>
      <c r="DW1" s="969"/>
      <c r="DX1" s="270">
        <f>DN1+1</f>
        <v>12</v>
      </c>
      <c r="EA1" s="969" t="str">
        <f>DQ1</f>
        <v>ENTRADA DEL MES DE OCTUBRE 2022</v>
      </c>
      <c r="EB1" s="969"/>
      <c r="EC1" s="969"/>
      <c r="ED1" s="969"/>
      <c r="EE1" s="969"/>
      <c r="EF1" s="969"/>
      <c r="EG1" s="969"/>
      <c r="EH1" s="270">
        <f>DX1+1</f>
        <v>13</v>
      </c>
      <c r="EI1" s="403"/>
      <c r="EK1" s="969" t="str">
        <f>EA1</f>
        <v>ENTRADA DEL MES DE OCTUBRE 2022</v>
      </c>
      <c r="EL1" s="969"/>
      <c r="EM1" s="969"/>
      <c r="EN1" s="969"/>
      <c r="EO1" s="969"/>
      <c r="EP1" s="969"/>
      <c r="EQ1" s="969"/>
      <c r="ER1" s="270">
        <f>EH1+1</f>
        <v>14</v>
      </c>
      <c r="ES1" s="403"/>
      <c r="EU1" s="969" t="str">
        <f>EK1</f>
        <v>ENTRADA DEL MES DE OCTUBRE 2022</v>
      </c>
      <c r="EV1" s="969"/>
      <c r="EW1" s="969"/>
      <c r="EX1" s="969"/>
      <c r="EY1" s="969"/>
      <c r="EZ1" s="969"/>
      <c r="FA1" s="969"/>
      <c r="FB1" s="270">
        <f>ER1+1</f>
        <v>15</v>
      </c>
      <c r="FC1" s="403"/>
      <c r="FE1" s="969" t="str">
        <f>EU1</f>
        <v>ENTRADA DEL MES DE OCTUBRE 2022</v>
      </c>
      <c r="FF1" s="969"/>
      <c r="FG1" s="969"/>
      <c r="FH1" s="969"/>
      <c r="FI1" s="969"/>
      <c r="FJ1" s="969"/>
      <c r="FK1" s="969"/>
      <c r="FL1" s="270">
        <f>FB1+1</f>
        <v>16</v>
      </c>
      <c r="FM1" s="403"/>
      <c r="FO1" s="969" t="str">
        <f>FE1</f>
        <v>ENTRADA DEL MES DE OCTUBRE 2022</v>
      </c>
      <c r="FP1" s="969"/>
      <c r="FQ1" s="969"/>
      <c r="FR1" s="969"/>
      <c r="FS1" s="969"/>
      <c r="FT1" s="969"/>
      <c r="FU1" s="969"/>
      <c r="FV1" s="270">
        <f>FL1+1</f>
        <v>17</v>
      </c>
      <c r="FW1" s="403"/>
      <c r="FY1" s="969" t="str">
        <f>FO1</f>
        <v>ENTRADA DEL MES DE OCTUBRE 2022</v>
      </c>
      <c r="FZ1" s="969"/>
      <c r="GA1" s="969"/>
      <c r="GB1" s="969"/>
      <c r="GC1" s="969"/>
      <c r="GD1" s="969"/>
      <c r="GE1" s="969"/>
      <c r="GF1" s="270">
        <f>FV1+1</f>
        <v>18</v>
      </c>
      <c r="GG1" s="403"/>
      <c r="GH1" s="75" t="s">
        <v>37</v>
      </c>
      <c r="GI1" s="969" t="str">
        <f>FY1</f>
        <v>ENTRADA DEL MES DE OCTUBRE 2022</v>
      </c>
      <c r="GJ1" s="969"/>
      <c r="GK1" s="969"/>
      <c r="GL1" s="969"/>
      <c r="GM1" s="969"/>
      <c r="GN1" s="969"/>
      <c r="GO1" s="969"/>
      <c r="GP1" s="270">
        <f>GF1+1</f>
        <v>19</v>
      </c>
      <c r="GQ1" s="403"/>
      <c r="GS1" s="969" t="str">
        <f>GI1</f>
        <v>ENTRADA DEL MES DE OCTUBRE 2022</v>
      </c>
      <c r="GT1" s="969"/>
      <c r="GU1" s="969"/>
      <c r="GV1" s="969"/>
      <c r="GW1" s="969"/>
      <c r="GX1" s="969"/>
      <c r="GY1" s="969"/>
      <c r="GZ1" s="270">
        <f>GP1+1</f>
        <v>20</v>
      </c>
      <c r="HA1" s="403"/>
      <c r="HC1" s="969" t="str">
        <f>GS1</f>
        <v>ENTRADA DEL MES DE OCTUBRE 2022</v>
      </c>
      <c r="HD1" s="969"/>
      <c r="HE1" s="969"/>
      <c r="HF1" s="969"/>
      <c r="HG1" s="969"/>
      <c r="HH1" s="969"/>
      <c r="HI1" s="969"/>
      <c r="HJ1" s="270">
        <f>GZ1+1</f>
        <v>21</v>
      </c>
      <c r="HK1" s="403"/>
      <c r="HM1" s="969" t="str">
        <f>HC1</f>
        <v>ENTRADA DEL MES DE OCTUBRE 2022</v>
      </c>
      <c r="HN1" s="969"/>
      <c r="HO1" s="969"/>
      <c r="HP1" s="969"/>
      <c r="HQ1" s="969"/>
      <c r="HR1" s="969"/>
      <c r="HS1" s="969"/>
      <c r="HT1" s="270">
        <f>HJ1+1</f>
        <v>22</v>
      </c>
      <c r="HU1" s="403"/>
      <c r="HW1" s="969" t="str">
        <f>HM1</f>
        <v>ENTRADA DEL MES DE OCTUBRE 2022</v>
      </c>
      <c r="HX1" s="969"/>
      <c r="HY1" s="969"/>
      <c r="HZ1" s="969"/>
      <c r="IA1" s="969"/>
      <c r="IB1" s="969"/>
      <c r="IC1" s="969"/>
      <c r="ID1" s="270">
        <f>HT1+1</f>
        <v>23</v>
      </c>
      <c r="IE1" s="403"/>
      <c r="IG1" s="969" t="str">
        <f>HW1</f>
        <v>ENTRADA DEL MES DE OCTUBRE 2022</v>
      </c>
      <c r="IH1" s="969"/>
      <c r="II1" s="969"/>
      <c r="IJ1" s="969"/>
      <c r="IK1" s="969"/>
      <c r="IL1" s="969"/>
      <c r="IM1" s="969"/>
      <c r="IN1" s="270">
        <f>ID1+1</f>
        <v>24</v>
      </c>
      <c r="IO1" s="403"/>
      <c r="IQ1" s="969" t="str">
        <f>IG1</f>
        <v>ENTRADA DEL MES DE OCTUBRE 2022</v>
      </c>
      <c r="IR1" s="969"/>
      <c r="IS1" s="969"/>
      <c r="IT1" s="969"/>
      <c r="IU1" s="969"/>
      <c r="IV1" s="969"/>
      <c r="IW1" s="969"/>
      <c r="IX1" s="270">
        <f>IN1+1</f>
        <v>25</v>
      </c>
      <c r="IY1" s="403"/>
      <c r="JA1" s="969" t="str">
        <f>IQ1</f>
        <v>ENTRADA DEL MES DE OCTUBRE 2022</v>
      </c>
      <c r="JB1" s="969"/>
      <c r="JC1" s="969"/>
      <c r="JD1" s="969"/>
      <c r="JE1" s="969"/>
      <c r="JF1" s="969"/>
      <c r="JG1" s="969"/>
      <c r="JH1" s="270">
        <f>IX1+1</f>
        <v>26</v>
      </c>
      <c r="JI1" s="403"/>
      <c r="JK1" s="970" t="str">
        <f>JA1</f>
        <v>ENTRADA DEL MES DE OCTUBRE 2022</v>
      </c>
      <c r="JL1" s="970"/>
      <c r="JM1" s="970"/>
      <c r="JN1" s="970"/>
      <c r="JO1" s="970"/>
      <c r="JP1" s="970"/>
      <c r="JQ1" s="970"/>
      <c r="JR1" s="270">
        <f>JH1+1</f>
        <v>27</v>
      </c>
      <c r="JS1" s="403"/>
      <c r="JU1" s="969" t="str">
        <f>JK1</f>
        <v>ENTRADA DEL MES DE OCTUBRE 2022</v>
      </c>
      <c r="JV1" s="969"/>
      <c r="JW1" s="969"/>
      <c r="JX1" s="969"/>
      <c r="JY1" s="969"/>
      <c r="JZ1" s="969"/>
      <c r="KA1" s="969"/>
      <c r="KB1" s="270">
        <f>JR1+1</f>
        <v>28</v>
      </c>
      <c r="KC1" s="403"/>
      <c r="KE1" s="969" t="str">
        <f>JU1</f>
        <v>ENTRADA DEL MES DE OCTUBRE 2022</v>
      </c>
      <c r="KF1" s="969"/>
      <c r="KG1" s="969"/>
      <c r="KH1" s="969"/>
      <c r="KI1" s="969"/>
      <c r="KJ1" s="969"/>
      <c r="KK1" s="969"/>
      <c r="KL1" s="270">
        <f>KB1+1</f>
        <v>29</v>
      </c>
      <c r="KM1" s="403"/>
      <c r="KO1" s="969" t="str">
        <f>KE1</f>
        <v>ENTRADA DEL MES DE OCTUBRE 2022</v>
      </c>
      <c r="KP1" s="969"/>
      <c r="KQ1" s="969"/>
      <c r="KR1" s="969"/>
      <c r="KS1" s="969"/>
      <c r="KT1" s="969"/>
      <c r="KU1" s="969"/>
      <c r="KV1" s="270">
        <f>KL1+1</f>
        <v>30</v>
      </c>
      <c r="KW1" s="403"/>
      <c r="KY1" s="969" t="str">
        <f>KO1</f>
        <v>ENTRADA DEL MES DE OCTUBRE 2022</v>
      </c>
      <c r="KZ1" s="969"/>
      <c r="LA1" s="969"/>
      <c r="LB1" s="969"/>
      <c r="LC1" s="969"/>
      <c r="LD1" s="969"/>
      <c r="LE1" s="969"/>
      <c r="LF1" s="270">
        <f>KV1+1</f>
        <v>31</v>
      </c>
      <c r="LG1" s="403"/>
      <c r="LI1" s="969" t="str">
        <f>KY1</f>
        <v>ENTRADA DEL MES DE OCTUBRE 2022</v>
      </c>
      <c r="LJ1" s="969"/>
      <c r="LK1" s="969"/>
      <c r="LL1" s="969"/>
      <c r="LM1" s="969"/>
      <c r="LN1" s="969"/>
      <c r="LO1" s="969"/>
      <c r="LP1" s="270">
        <f>LF1+1</f>
        <v>32</v>
      </c>
      <c r="LQ1" s="403"/>
      <c r="LS1" s="969" t="str">
        <f>LI1</f>
        <v>ENTRADA DEL MES DE OCTUBRE 2022</v>
      </c>
      <c r="LT1" s="969"/>
      <c r="LU1" s="969"/>
      <c r="LV1" s="969"/>
      <c r="LW1" s="969"/>
      <c r="LX1" s="969"/>
      <c r="LY1" s="969"/>
      <c r="LZ1" s="270">
        <f>LP1+1</f>
        <v>33</v>
      </c>
      <c r="MC1" s="969" t="str">
        <f>LS1</f>
        <v>ENTRADA DEL MES DE OCTUBRE 2022</v>
      </c>
      <c r="MD1" s="969"/>
      <c r="ME1" s="969"/>
      <c r="MF1" s="969"/>
      <c r="MG1" s="969"/>
      <c r="MH1" s="969"/>
      <c r="MI1" s="969"/>
      <c r="MJ1" s="270">
        <f>LZ1+1</f>
        <v>34</v>
      </c>
      <c r="MK1" s="270"/>
      <c r="MM1" s="969" t="str">
        <f>MC1</f>
        <v>ENTRADA DEL MES DE OCTUBRE 2022</v>
      </c>
      <c r="MN1" s="969"/>
      <c r="MO1" s="969"/>
      <c r="MP1" s="969"/>
      <c r="MQ1" s="969"/>
      <c r="MR1" s="969"/>
      <c r="MS1" s="969"/>
      <c r="MT1" s="270">
        <f>MJ1+1</f>
        <v>35</v>
      </c>
      <c r="MU1" s="270"/>
      <c r="MW1" s="969" t="str">
        <f>MM1</f>
        <v>ENTRADA DEL MES DE OCTUBRE 2022</v>
      </c>
      <c r="MX1" s="969"/>
      <c r="MY1" s="969"/>
      <c r="MZ1" s="969"/>
      <c r="NA1" s="969"/>
      <c r="NB1" s="969"/>
      <c r="NC1" s="969"/>
      <c r="ND1" s="270">
        <f>MT1+1</f>
        <v>36</v>
      </c>
      <c r="NE1" s="270"/>
      <c r="NG1" s="969" t="str">
        <f>MW1</f>
        <v>ENTRADA DEL MES DE OCTUBRE 2022</v>
      </c>
      <c r="NH1" s="969"/>
      <c r="NI1" s="969"/>
      <c r="NJ1" s="969"/>
      <c r="NK1" s="969"/>
      <c r="NL1" s="969"/>
      <c r="NM1" s="969"/>
      <c r="NN1" s="270">
        <f>ND1+1</f>
        <v>37</v>
      </c>
      <c r="NO1" s="270"/>
      <c r="NQ1" s="969" t="str">
        <f>NG1</f>
        <v>ENTRADA DEL MES DE OCTUBRE 2022</v>
      </c>
      <c r="NR1" s="969"/>
      <c r="NS1" s="969"/>
      <c r="NT1" s="969"/>
      <c r="NU1" s="969"/>
      <c r="NV1" s="969"/>
      <c r="NW1" s="969"/>
      <c r="NX1" s="270">
        <f>NN1+1</f>
        <v>38</v>
      </c>
      <c r="NY1" s="270"/>
      <c r="OA1" s="969" t="str">
        <f>NQ1</f>
        <v>ENTRADA DEL MES DE OCTUBRE 2022</v>
      </c>
      <c r="OB1" s="969"/>
      <c r="OC1" s="969"/>
      <c r="OD1" s="969"/>
      <c r="OE1" s="969"/>
      <c r="OF1" s="969"/>
      <c r="OG1" s="969"/>
      <c r="OH1" s="270">
        <f>NX1+1</f>
        <v>39</v>
      </c>
      <c r="OI1" s="270"/>
      <c r="OK1" s="969" t="str">
        <f>OA1</f>
        <v>ENTRADA DEL MES DE OCTUBRE 2022</v>
      </c>
      <c r="OL1" s="969"/>
      <c r="OM1" s="969"/>
      <c r="ON1" s="969"/>
      <c r="OO1" s="969"/>
      <c r="OP1" s="969"/>
      <c r="OQ1" s="969"/>
      <c r="OR1" s="270">
        <f>OH1+1</f>
        <v>40</v>
      </c>
      <c r="OS1" s="270"/>
      <c r="OU1" s="969" t="str">
        <f>OK1</f>
        <v>ENTRADA DEL MES DE OCTUBRE 2022</v>
      </c>
      <c r="OV1" s="969"/>
      <c r="OW1" s="969"/>
      <c r="OX1" s="969"/>
      <c r="OY1" s="969"/>
      <c r="OZ1" s="969"/>
      <c r="PA1" s="969"/>
      <c r="PB1" s="270">
        <f>OR1+1</f>
        <v>41</v>
      </c>
      <c r="PC1" s="270"/>
      <c r="PE1" s="969" t="str">
        <f>OU1</f>
        <v>ENTRADA DEL MES DE OCTUBRE 2022</v>
      </c>
      <c r="PF1" s="969"/>
      <c r="PG1" s="969"/>
      <c r="PH1" s="969"/>
      <c r="PI1" s="969"/>
      <c r="PJ1" s="969"/>
      <c r="PK1" s="969"/>
      <c r="PL1" s="270">
        <f>PB1+1</f>
        <v>42</v>
      </c>
      <c r="PM1" s="270"/>
      <c r="PO1" s="969" t="str">
        <f>PE1</f>
        <v>ENTRADA DEL MES DE OCTUBRE 2022</v>
      </c>
      <c r="PP1" s="969"/>
      <c r="PQ1" s="969"/>
      <c r="PR1" s="969"/>
      <c r="PS1" s="969"/>
      <c r="PT1" s="969"/>
      <c r="PU1" s="969"/>
      <c r="PV1" s="270">
        <f>PL1+1</f>
        <v>43</v>
      </c>
      <c r="PX1" s="969" t="str">
        <f>PO1</f>
        <v>ENTRADA DEL MES DE OCTUBRE 2022</v>
      </c>
      <c r="PY1" s="969"/>
      <c r="PZ1" s="969"/>
      <c r="QA1" s="969"/>
      <c r="QB1" s="969"/>
      <c r="QC1" s="969"/>
      <c r="QD1" s="969"/>
      <c r="QE1" s="270">
        <f>PV1+1</f>
        <v>44</v>
      </c>
      <c r="QG1" s="969" t="str">
        <f>PX1</f>
        <v>ENTRADA DEL MES DE OCTUBRE 2022</v>
      </c>
      <c r="QH1" s="969"/>
      <c r="QI1" s="969"/>
      <c r="QJ1" s="969"/>
      <c r="QK1" s="969"/>
      <c r="QL1" s="969"/>
      <c r="QM1" s="969"/>
      <c r="QN1" s="270">
        <f>QE1+1</f>
        <v>45</v>
      </c>
      <c r="QP1" s="969" t="str">
        <f>QG1</f>
        <v>ENTRADA DEL MES DE OCTUBRE 2022</v>
      </c>
      <c r="QQ1" s="969"/>
      <c r="QR1" s="969"/>
      <c r="QS1" s="969"/>
      <c r="QT1" s="969"/>
      <c r="QU1" s="969"/>
      <c r="QV1" s="969"/>
      <c r="QW1" s="270">
        <f>QN1+1</f>
        <v>46</v>
      </c>
      <c r="QY1" s="969" t="str">
        <f>QP1</f>
        <v>ENTRADA DEL MES DE OCTUBRE 2022</v>
      </c>
      <c r="QZ1" s="969"/>
      <c r="RA1" s="969"/>
      <c r="RB1" s="969"/>
      <c r="RC1" s="969"/>
      <c r="RD1" s="969"/>
      <c r="RE1" s="969"/>
      <c r="RF1" s="270">
        <f>QW1+1</f>
        <v>47</v>
      </c>
      <c r="RH1" s="969" t="str">
        <f>QY1</f>
        <v>ENTRADA DEL MES DE OCTUBRE 2022</v>
      </c>
      <c r="RI1" s="969"/>
      <c r="RJ1" s="969"/>
      <c r="RK1" s="969"/>
      <c r="RL1" s="969"/>
      <c r="RM1" s="969"/>
      <c r="RN1" s="969"/>
      <c r="RO1" s="270">
        <f>RF1+1</f>
        <v>48</v>
      </c>
      <c r="RQ1" s="969" t="str">
        <f>RH1</f>
        <v>ENTRADA DEL MES DE OCTUBRE 2022</v>
      </c>
      <c r="RR1" s="969"/>
      <c r="RS1" s="969"/>
      <c r="RT1" s="969"/>
      <c r="RU1" s="969"/>
      <c r="RV1" s="969"/>
      <c r="RW1" s="969"/>
      <c r="RX1" s="270">
        <f>RO1+1</f>
        <v>49</v>
      </c>
      <c r="RZ1" s="969" t="str">
        <f>RQ1</f>
        <v>ENTRADA DEL MES DE OCTUBRE 2022</v>
      </c>
      <c r="SA1" s="969"/>
      <c r="SB1" s="969"/>
      <c r="SC1" s="969"/>
      <c r="SD1" s="969"/>
      <c r="SE1" s="969"/>
      <c r="SF1" s="969"/>
      <c r="SG1" s="270">
        <f>RX1+1</f>
        <v>50</v>
      </c>
      <c r="SI1" s="969" t="str">
        <f>RZ1</f>
        <v>ENTRADA DEL MES DE OCTUBRE 2022</v>
      </c>
      <c r="SJ1" s="969"/>
      <c r="SK1" s="969"/>
      <c r="SL1" s="969"/>
      <c r="SM1" s="969"/>
      <c r="SN1" s="969"/>
      <c r="SO1" s="969"/>
      <c r="SP1" s="270">
        <f>SG1+1</f>
        <v>51</v>
      </c>
      <c r="SR1" s="969" t="str">
        <f>SI1</f>
        <v>ENTRADA DEL MES DE OCTUBRE 2022</v>
      </c>
      <c r="SS1" s="969"/>
      <c r="ST1" s="969"/>
      <c r="SU1" s="969"/>
      <c r="SV1" s="969"/>
      <c r="SW1" s="969"/>
      <c r="SX1" s="969"/>
      <c r="SY1" s="270">
        <f>SP1+1</f>
        <v>52</v>
      </c>
      <c r="TA1" s="969" t="str">
        <f>SR1</f>
        <v>ENTRADA DEL MES DE OCTUBRE 2022</v>
      </c>
      <c r="TB1" s="969"/>
      <c r="TC1" s="969"/>
      <c r="TD1" s="969"/>
      <c r="TE1" s="969"/>
      <c r="TF1" s="969"/>
      <c r="TG1" s="969"/>
      <c r="TH1" s="270">
        <f>SY1+1</f>
        <v>53</v>
      </c>
      <c r="TJ1" s="969" t="str">
        <f>TA1</f>
        <v>ENTRADA DEL MES DE OCTUBRE 2022</v>
      </c>
      <c r="TK1" s="969"/>
      <c r="TL1" s="969"/>
      <c r="TM1" s="969"/>
      <c r="TN1" s="969"/>
      <c r="TO1" s="969"/>
      <c r="TP1" s="969"/>
      <c r="TQ1" s="270">
        <f>TH1+1</f>
        <v>54</v>
      </c>
      <c r="TS1" s="969" t="str">
        <f>TJ1</f>
        <v>ENTRADA DEL MES DE OCTUBRE 2022</v>
      </c>
      <c r="TT1" s="969"/>
      <c r="TU1" s="969"/>
      <c r="TV1" s="969"/>
      <c r="TW1" s="969"/>
      <c r="TX1" s="969"/>
      <c r="TY1" s="969"/>
      <c r="TZ1" s="270">
        <f>TQ1+1</f>
        <v>55</v>
      </c>
      <c r="UB1" s="969" t="str">
        <f>TS1</f>
        <v>ENTRADA DEL MES DE OCTUBRE 2022</v>
      </c>
      <c r="UC1" s="969"/>
      <c r="UD1" s="969"/>
      <c r="UE1" s="969"/>
      <c r="UF1" s="969"/>
      <c r="UG1" s="969"/>
      <c r="UH1" s="969"/>
      <c r="UI1" s="270">
        <f>TZ1+1</f>
        <v>56</v>
      </c>
      <c r="UK1" s="969" t="str">
        <f>UB1</f>
        <v>ENTRADA DEL MES DE OCTUBRE 2022</v>
      </c>
      <c r="UL1" s="969"/>
      <c r="UM1" s="969"/>
      <c r="UN1" s="969"/>
      <c r="UO1" s="969"/>
      <c r="UP1" s="969"/>
      <c r="UQ1" s="969"/>
      <c r="UR1" s="270">
        <f>UI1+1</f>
        <v>57</v>
      </c>
      <c r="UT1" s="969" t="str">
        <f>UK1</f>
        <v>ENTRADA DEL MES DE OCTUBRE 2022</v>
      </c>
      <c r="UU1" s="969"/>
      <c r="UV1" s="969"/>
      <c r="UW1" s="969"/>
      <c r="UX1" s="969"/>
      <c r="UY1" s="969"/>
      <c r="UZ1" s="969"/>
      <c r="VA1" s="270">
        <f>UR1+1</f>
        <v>58</v>
      </c>
      <c r="VC1" s="969" t="str">
        <f>UT1</f>
        <v>ENTRADA DEL MES DE OCTUBRE 2022</v>
      </c>
      <c r="VD1" s="969"/>
      <c r="VE1" s="969"/>
      <c r="VF1" s="969"/>
      <c r="VG1" s="969"/>
      <c r="VH1" s="969"/>
      <c r="VI1" s="969"/>
      <c r="VJ1" s="270">
        <f>VA1+1</f>
        <v>59</v>
      </c>
      <c r="VL1" s="969" t="str">
        <f>VC1</f>
        <v>ENTRADA DEL MES DE OCTUBRE 2022</v>
      </c>
      <c r="VM1" s="969"/>
      <c r="VN1" s="969"/>
      <c r="VO1" s="969"/>
      <c r="VP1" s="969"/>
      <c r="VQ1" s="969"/>
      <c r="VR1" s="969"/>
      <c r="VS1" s="270">
        <f>VJ1+1</f>
        <v>60</v>
      </c>
      <c r="VU1" s="969" t="str">
        <f>VL1</f>
        <v>ENTRADA DEL MES DE OCTUBRE 2022</v>
      </c>
      <c r="VV1" s="969"/>
      <c r="VW1" s="969"/>
      <c r="VX1" s="969"/>
      <c r="VY1" s="969"/>
      <c r="VZ1" s="969"/>
      <c r="WA1" s="969"/>
      <c r="WB1" s="270">
        <f>VS1+1</f>
        <v>61</v>
      </c>
      <c r="WD1" s="969" t="str">
        <f>VU1</f>
        <v>ENTRADA DEL MES DE OCTUBRE 2022</v>
      </c>
      <c r="WE1" s="969"/>
      <c r="WF1" s="969"/>
      <c r="WG1" s="969"/>
      <c r="WH1" s="969"/>
      <c r="WI1" s="969"/>
      <c r="WJ1" s="969"/>
      <c r="WK1" s="270">
        <f>WB1+1</f>
        <v>62</v>
      </c>
      <c r="WM1" s="969" t="str">
        <f>WD1</f>
        <v>ENTRADA DEL MES DE OCTUBRE 2022</v>
      </c>
      <c r="WN1" s="969"/>
      <c r="WO1" s="969"/>
      <c r="WP1" s="969"/>
      <c r="WQ1" s="969"/>
      <c r="WR1" s="969"/>
      <c r="WS1" s="969"/>
      <c r="WT1" s="270">
        <f>WK1+1</f>
        <v>63</v>
      </c>
      <c r="WV1" s="969" t="str">
        <f>WM1</f>
        <v>ENTRADA DEL MES DE OCTUBRE 2022</v>
      </c>
      <c r="WW1" s="969"/>
      <c r="WX1" s="969"/>
      <c r="WY1" s="969"/>
      <c r="WZ1" s="969"/>
      <c r="XA1" s="969"/>
      <c r="XB1" s="969"/>
      <c r="XC1" s="270">
        <f>WT1+1</f>
        <v>64</v>
      </c>
      <c r="XE1" s="969" t="str">
        <f>WV1</f>
        <v>ENTRADA DEL MES DE OCTUBRE 2022</v>
      </c>
      <c r="XF1" s="969"/>
      <c r="XG1" s="969"/>
      <c r="XH1" s="969"/>
      <c r="XI1" s="969"/>
      <c r="XJ1" s="969"/>
      <c r="XK1" s="969"/>
      <c r="XL1" s="270">
        <f>XC1+1</f>
        <v>65</v>
      </c>
      <c r="XN1" s="969" t="str">
        <f>XE1</f>
        <v>ENTRADA DEL MES DE OCTUBRE 2022</v>
      </c>
      <c r="XO1" s="969"/>
      <c r="XP1" s="969"/>
      <c r="XQ1" s="969"/>
      <c r="XR1" s="969"/>
      <c r="XS1" s="969"/>
      <c r="XT1" s="969"/>
      <c r="XU1" s="270">
        <f>XL1+1</f>
        <v>66</v>
      </c>
      <c r="XW1" s="969" t="str">
        <f>XN1</f>
        <v>ENTRADA DEL MES DE OCTUBRE 2022</v>
      </c>
      <c r="XX1" s="969"/>
      <c r="XY1" s="969"/>
      <c r="XZ1" s="969"/>
      <c r="YA1" s="969"/>
      <c r="YB1" s="969"/>
      <c r="YC1" s="969"/>
      <c r="YD1" s="270">
        <f>XU1+1</f>
        <v>67</v>
      </c>
      <c r="YF1" s="969" t="str">
        <f>XW1</f>
        <v>ENTRADA DEL MES DE OCTUBRE 2022</v>
      </c>
      <c r="YG1" s="969"/>
      <c r="YH1" s="969"/>
      <c r="YI1" s="969"/>
      <c r="YJ1" s="969"/>
      <c r="YK1" s="969"/>
      <c r="YL1" s="969"/>
      <c r="YM1" s="270">
        <f>YD1+1</f>
        <v>68</v>
      </c>
      <c r="YO1" s="969" t="str">
        <f>YF1</f>
        <v>ENTRADA DEL MES DE OCTUBRE 2022</v>
      </c>
      <c r="YP1" s="969"/>
      <c r="YQ1" s="969"/>
      <c r="YR1" s="969"/>
      <c r="YS1" s="969"/>
      <c r="YT1" s="969"/>
      <c r="YU1" s="969"/>
      <c r="YV1" s="270">
        <f>YM1+1</f>
        <v>69</v>
      </c>
      <c r="YX1" s="969" t="str">
        <f>YO1</f>
        <v>ENTRADA DEL MES DE OCTUBRE 2022</v>
      </c>
      <c r="YY1" s="969"/>
      <c r="YZ1" s="969"/>
      <c r="ZA1" s="969"/>
      <c r="ZB1" s="969"/>
      <c r="ZC1" s="969"/>
      <c r="ZD1" s="969"/>
      <c r="ZE1" s="270">
        <f>YV1+1</f>
        <v>70</v>
      </c>
      <c r="ZG1" s="969" t="str">
        <f>YX1</f>
        <v>ENTRADA DEL MES DE OCTUBRE 2022</v>
      </c>
      <c r="ZH1" s="969"/>
      <c r="ZI1" s="969"/>
      <c r="ZJ1" s="969"/>
      <c r="ZK1" s="969"/>
      <c r="ZL1" s="969"/>
      <c r="ZM1" s="969"/>
      <c r="ZN1" s="270">
        <f>ZE1+1</f>
        <v>71</v>
      </c>
      <c r="ZP1" s="969" t="str">
        <f>ZG1</f>
        <v>ENTRADA DEL MES DE OCTUBRE 2022</v>
      </c>
      <c r="ZQ1" s="969"/>
      <c r="ZR1" s="969"/>
      <c r="ZS1" s="969"/>
      <c r="ZT1" s="969"/>
      <c r="ZU1" s="969"/>
      <c r="ZV1" s="969"/>
      <c r="ZW1" s="270">
        <f>ZN1+1</f>
        <v>72</v>
      </c>
      <c r="ZY1" s="969" t="str">
        <f>ZP1</f>
        <v>ENTRADA DEL MES DE OCTUBRE 2022</v>
      </c>
      <c r="ZZ1" s="969"/>
      <c r="AAA1" s="969"/>
      <c r="AAB1" s="969"/>
      <c r="AAC1" s="969"/>
      <c r="AAD1" s="969"/>
      <c r="AAE1" s="969"/>
      <c r="AAF1" s="270">
        <f>ZW1+1</f>
        <v>73</v>
      </c>
      <c r="AAH1" s="969" t="str">
        <f>ZY1</f>
        <v>ENTRADA DEL MES DE OCTUBRE 2022</v>
      </c>
      <c r="AAI1" s="969"/>
      <c r="AAJ1" s="969"/>
      <c r="AAK1" s="969"/>
      <c r="AAL1" s="969"/>
      <c r="AAM1" s="969"/>
      <c r="AAN1" s="969"/>
      <c r="AAO1" s="270">
        <f>AAF1+1</f>
        <v>74</v>
      </c>
      <c r="AAQ1" s="969" t="str">
        <f>AAH1</f>
        <v>ENTRADA DEL MES DE OCTUBRE 2022</v>
      </c>
      <c r="AAR1" s="969"/>
      <c r="AAS1" s="969"/>
      <c r="AAT1" s="969"/>
      <c r="AAU1" s="969"/>
      <c r="AAV1" s="969"/>
      <c r="AAW1" s="969"/>
      <c r="AAX1" s="270">
        <f>AAO1+1</f>
        <v>75</v>
      </c>
      <c r="AAZ1" s="969" t="str">
        <f>AAQ1</f>
        <v>ENTRADA DEL MES DE OCTUBRE 2022</v>
      </c>
      <c r="ABA1" s="969"/>
      <c r="ABB1" s="969"/>
      <c r="ABC1" s="969"/>
      <c r="ABD1" s="969"/>
      <c r="ABE1" s="969"/>
      <c r="ABF1" s="969"/>
      <c r="ABG1" s="270">
        <f>AAX1+1</f>
        <v>76</v>
      </c>
      <c r="ABI1" s="969" t="str">
        <f>AAZ1</f>
        <v>ENTRADA DEL MES DE OCTUBRE 2022</v>
      </c>
      <c r="ABJ1" s="969"/>
      <c r="ABK1" s="969"/>
      <c r="ABL1" s="969"/>
      <c r="ABM1" s="969"/>
      <c r="ABN1" s="969"/>
      <c r="ABO1" s="969"/>
      <c r="ABP1" s="270">
        <f>ABG1+1</f>
        <v>77</v>
      </c>
      <c r="ABR1" s="969" t="str">
        <f>ABI1</f>
        <v>ENTRADA DEL MES DE OCTUBRE 2022</v>
      </c>
      <c r="ABS1" s="969"/>
      <c r="ABT1" s="969"/>
      <c r="ABU1" s="969"/>
      <c r="ABV1" s="969"/>
      <c r="ABW1" s="969"/>
      <c r="ABX1" s="969"/>
      <c r="ABY1" s="270">
        <f>ABP1+1</f>
        <v>78</v>
      </c>
      <c r="ACA1" s="969" t="str">
        <f>ABR1</f>
        <v>ENTRADA DEL MES DE OCTUBRE 2022</v>
      </c>
      <c r="ACB1" s="969"/>
      <c r="ACC1" s="969"/>
      <c r="ACD1" s="969"/>
      <c r="ACE1" s="969"/>
      <c r="ACF1" s="969"/>
      <c r="ACG1" s="969"/>
      <c r="ACH1" s="270">
        <f>ABY1+1</f>
        <v>79</v>
      </c>
      <c r="ACJ1" s="969" t="str">
        <f>ACA1</f>
        <v>ENTRADA DEL MES DE OCTUBRE 2022</v>
      </c>
      <c r="ACK1" s="969"/>
      <c r="ACL1" s="969"/>
      <c r="ACM1" s="969"/>
      <c r="ACN1" s="969"/>
      <c r="ACO1" s="969"/>
      <c r="ACP1" s="969"/>
      <c r="ACQ1" s="270">
        <f>ACH1+1</f>
        <v>80</v>
      </c>
      <c r="ACS1" s="969" t="str">
        <f>ACJ1</f>
        <v>ENTRADA DEL MES DE OCTUBRE 2022</v>
      </c>
      <c r="ACT1" s="969"/>
      <c r="ACU1" s="969"/>
      <c r="ACV1" s="969"/>
      <c r="ACW1" s="969"/>
      <c r="ACX1" s="969"/>
      <c r="ACY1" s="969"/>
      <c r="ACZ1" s="270">
        <f>ACQ1+1</f>
        <v>81</v>
      </c>
      <c r="ADB1" s="969" t="str">
        <f>ACS1</f>
        <v>ENTRADA DEL MES DE OCTUBRE 2022</v>
      </c>
      <c r="ADC1" s="969"/>
      <c r="ADD1" s="969"/>
      <c r="ADE1" s="969"/>
      <c r="ADF1" s="969"/>
      <c r="ADG1" s="969"/>
      <c r="ADH1" s="969"/>
      <c r="ADI1" s="270">
        <f>ACZ1+1</f>
        <v>82</v>
      </c>
      <c r="ADK1" s="969" t="str">
        <f>ADB1</f>
        <v>ENTRADA DEL MES DE OCTUBRE 2022</v>
      </c>
      <c r="ADL1" s="969"/>
      <c r="ADM1" s="969"/>
      <c r="ADN1" s="969"/>
      <c r="ADO1" s="969"/>
      <c r="ADP1" s="969"/>
      <c r="ADQ1" s="969"/>
      <c r="ADR1" s="270">
        <f>ADI1+1</f>
        <v>83</v>
      </c>
      <c r="ADT1" s="969" t="str">
        <f>ADK1</f>
        <v>ENTRADA DEL MES DE OCTUBRE 2022</v>
      </c>
      <c r="ADU1" s="969"/>
      <c r="ADV1" s="969"/>
      <c r="ADW1" s="969"/>
      <c r="ADX1" s="969"/>
      <c r="ADY1" s="969"/>
      <c r="ADZ1" s="969"/>
      <c r="AEA1" s="270">
        <f>ADR1+1</f>
        <v>84</v>
      </c>
      <c r="AEC1" s="969" t="str">
        <f>ADT1</f>
        <v>ENTRADA DEL MES DE OCTUBRE 2022</v>
      </c>
      <c r="AED1" s="969"/>
      <c r="AEE1" s="969"/>
      <c r="AEF1" s="969"/>
      <c r="AEG1" s="969"/>
      <c r="AEH1" s="969"/>
      <c r="AEI1" s="969"/>
      <c r="AEJ1" s="270">
        <f>AEA1+1</f>
        <v>85</v>
      </c>
      <c r="AEL1" s="969" t="str">
        <f>AEC1</f>
        <v>ENTRADA DEL MES DE OCTUBRE 2022</v>
      </c>
      <c r="AEM1" s="969"/>
      <c r="AEN1" s="969"/>
      <c r="AEO1" s="969"/>
      <c r="AEP1" s="969"/>
      <c r="AEQ1" s="969"/>
      <c r="AER1" s="969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9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900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900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9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900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972" t="s">
        <v>280</v>
      </c>
      <c r="BJ5" s="901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971" t="s">
        <v>277</v>
      </c>
      <c r="BT5" s="932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31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972" t="s">
        <v>280</v>
      </c>
      <c r="CN5" s="933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900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31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974" t="s">
        <v>280</v>
      </c>
      <c r="DR5" s="931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9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/>
      <c r="EL5" s="784"/>
      <c r="EM5" s="791"/>
      <c r="EN5" s="786"/>
      <c r="EO5" s="787"/>
      <c r="EP5" s="784"/>
      <c r="EQ5" s="788"/>
      <c r="ER5" s="138">
        <f>EO5-EQ5</f>
        <v>0</v>
      </c>
      <c r="ES5" s="405"/>
      <c r="ET5" s="75" t="s">
        <v>49</v>
      </c>
      <c r="EU5" s="783"/>
      <c r="EV5" s="784"/>
      <c r="EW5" s="785"/>
      <c r="EX5" s="786"/>
      <c r="EY5" s="787"/>
      <c r="EZ5" s="784"/>
      <c r="FA5" s="761"/>
      <c r="FB5" s="138">
        <f>EY5-FA5</f>
        <v>0</v>
      </c>
      <c r="FC5" s="405"/>
      <c r="FE5" s="790"/>
      <c r="FF5" s="784"/>
      <c r="FG5" s="791"/>
      <c r="FH5" s="786"/>
      <c r="FI5" s="787"/>
      <c r="FJ5" s="784"/>
      <c r="FK5" s="761"/>
      <c r="FL5" s="138">
        <f>FI5-FK5</f>
        <v>0</v>
      </c>
      <c r="FM5" s="405"/>
      <c r="FO5" s="799"/>
      <c r="FP5" s="784"/>
      <c r="FQ5" s="791"/>
      <c r="FR5" s="786"/>
      <c r="FS5" s="787"/>
      <c r="FT5" s="784"/>
      <c r="FU5" s="788"/>
      <c r="FV5" s="138">
        <f>FS5-FU5</f>
        <v>0</v>
      </c>
      <c r="FW5" s="405"/>
      <c r="FY5" s="783"/>
      <c r="FZ5" s="784"/>
      <c r="GA5" s="785"/>
      <c r="GB5" s="786"/>
      <c r="GC5" s="787"/>
      <c r="GD5" s="784"/>
      <c r="GE5" s="788"/>
      <c r="GF5" s="138">
        <f>GC5-GE5</f>
        <v>0</v>
      </c>
      <c r="GG5" s="405"/>
      <c r="GI5" s="975"/>
      <c r="GJ5" s="784"/>
      <c r="GK5" s="791"/>
      <c r="GL5" s="789"/>
      <c r="GM5" s="787"/>
      <c r="GN5" s="784"/>
      <c r="GO5" s="788"/>
      <c r="GP5" s="138">
        <f>GM5-GO5</f>
        <v>0</v>
      </c>
      <c r="GQ5" s="405"/>
      <c r="GS5" s="972"/>
      <c r="GT5" s="784"/>
      <c r="GU5" s="784"/>
      <c r="GV5" s="789"/>
      <c r="GW5" s="787"/>
      <c r="GX5" s="784"/>
      <c r="GY5" s="788"/>
      <c r="GZ5" s="138">
        <f>GW5-GY5</f>
        <v>0</v>
      </c>
      <c r="HA5" s="405"/>
      <c r="HC5" s="971"/>
      <c r="HD5" s="784"/>
      <c r="HE5" s="791"/>
      <c r="HF5" s="789"/>
      <c r="HG5" s="787"/>
      <c r="HH5" s="784"/>
      <c r="HI5" s="788"/>
      <c r="HJ5" s="138">
        <f>HG5-HI5</f>
        <v>0</v>
      </c>
      <c r="HK5" s="405"/>
      <c r="HM5" s="790"/>
      <c r="HN5" s="784"/>
      <c r="HO5" s="791"/>
      <c r="HP5" s="786"/>
      <c r="HQ5" s="787"/>
      <c r="HR5" s="784"/>
      <c r="HS5" s="761"/>
      <c r="HT5" s="138">
        <f>HQ5-HS5</f>
        <v>0</v>
      </c>
      <c r="HU5" s="405"/>
      <c r="HW5" s="972"/>
      <c r="HX5" s="784"/>
      <c r="HY5" s="791"/>
      <c r="HZ5" s="786"/>
      <c r="IA5" s="787"/>
      <c r="IB5" s="784"/>
      <c r="IC5" s="788"/>
      <c r="ID5" s="138">
        <f>IA5-IC5</f>
        <v>0</v>
      </c>
      <c r="IE5" s="405"/>
      <c r="IG5" s="972"/>
      <c r="IH5" s="784"/>
      <c r="II5" s="791"/>
      <c r="IJ5" s="786"/>
      <c r="IK5" s="787"/>
      <c r="IL5" s="784"/>
      <c r="IM5" s="788"/>
      <c r="IN5" s="138">
        <f>IK5-IM5</f>
        <v>0</v>
      </c>
      <c r="IO5" s="405"/>
      <c r="IQ5" s="972"/>
      <c r="IR5" s="801"/>
      <c r="IS5" s="785"/>
      <c r="IT5" s="789"/>
      <c r="IU5" s="787"/>
      <c r="IV5" s="784"/>
      <c r="IW5" s="788"/>
      <c r="IX5" s="138">
        <f>IU5-IW5</f>
        <v>0</v>
      </c>
      <c r="IY5" s="405"/>
      <c r="JA5" s="790"/>
      <c r="JB5" s="784"/>
      <c r="JC5" s="785"/>
      <c r="JD5" s="786"/>
      <c r="JE5" s="787"/>
      <c r="JF5" s="784"/>
      <c r="JG5" s="788"/>
      <c r="JH5" s="138">
        <f>JE5-JG5</f>
        <v>0</v>
      </c>
      <c r="JI5" s="405"/>
      <c r="JK5" s="974"/>
      <c r="JL5" s="802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973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72"/>
      <c r="BJ6" s="793"/>
      <c r="BK6" s="790"/>
      <c r="BL6" s="790"/>
      <c r="BM6" s="790"/>
      <c r="BN6" s="790"/>
      <c r="BO6" s="784"/>
      <c r="BQ6" s="245"/>
      <c r="BS6" s="971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972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974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76"/>
      <c r="GJ6" s="794"/>
      <c r="GK6" s="790"/>
      <c r="GL6" s="790"/>
      <c r="GM6" s="790"/>
      <c r="GN6" s="790"/>
      <c r="GO6" s="784"/>
      <c r="GQ6" s="245"/>
      <c r="GS6" s="972"/>
      <c r="GT6" s="800"/>
      <c r="GU6" s="790"/>
      <c r="GV6" s="790"/>
      <c r="GW6" s="790"/>
      <c r="GX6" s="790"/>
      <c r="GY6" s="784"/>
      <c r="HA6" s="245"/>
      <c r="HC6" s="971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972"/>
      <c r="HX6" s="790"/>
      <c r="HY6" s="790"/>
      <c r="HZ6" s="790"/>
      <c r="IA6" s="790"/>
      <c r="IB6" s="790"/>
      <c r="IC6" s="784"/>
      <c r="IE6" s="245"/>
      <c r="IG6" s="972"/>
      <c r="IH6" s="790"/>
      <c r="II6" s="790"/>
      <c r="IJ6" s="790"/>
      <c r="IK6" s="790"/>
      <c r="IL6" s="790"/>
      <c r="IM6" s="784"/>
      <c r="IO6" s="245"/>
      <c r="IQ6" s="972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974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973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/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65" t="s">
        <v>21</v>
      </c>
      <c r="RU33" s="966"/>
      <c r="RV33" s="141">
        <f>SUM(RW5-RV32)</f>
        <v>0</v>
      </c>
      <c r="SC33" s="965" t="s">
        <v>21</v>
      </c>
      <c r="SD33" s="966"/>
      <c r="SE33" s="141">
        <f>SUM(SF5-SE32)</f>
        <v>0</v>
      </c>
      <c r="SL33" s="965" t="s">
        <v>21</v>
      </c>
      <c r="SM33" s="966"/>
      <c r="SN33" s="218">
        <f>SUM(SO5-SN32)</f>
        <v>0</v>
      </c>
      <c r="SU33" s="965" t="s">
        <v>21</v>
      </c>
      <c r="SV33" s="966"/>
      <c r="SW33" s="141">
        <f>SUM(SX5-SW32)</f>
        <v>0</v>
      </c>
      <c r="TD33" s="965" t="s">
        <v>21</v>
      </c>
      <c r="TE33" s="966"/>
      <c r="TF33" s="141">
        <f>SUM(TG5-TF32)</f>
        <v>0</v>
      </c>
      <c r="TM33" s="965" t="s">
        <v>21</v>
      </c>
      <c r="TN33" s="966"/>
      <c r="TO33" s="141">
        <f>SUM(TP5-TO32)</f>
        <v>0</v>
      </c>
      <c r="TV33" s="965" t="s">
        <v>21</v>
      </c>
      <c r="TW33" s="966"/>
      <c r="TX33" s="141">
        <f>SUM(TY5-TX32)</f>
        <v>0</v>
      </c>
      <c r="UE33" s="965" t="s">
        <v>21</v>
      </c>
      <c r="UF33" s="966"/>
      <c r="UG33" s="141">
        <f>SUM(UH5-UG32)</f>
        <v>0</v>
      </c>
      <c r="UN33" s="965" t="s">
        <v>21</v>
      </c>
      <c r="UO33" s="966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65" t="s">
        <v>21</v>
      </c>
      <c r="VP33" s="966"/>
      <c r="VQ33" s="141">
        <f>VR5-VQ32</f>
        <v>-22</v>
      </c>
      <c r="VX33" s="965" t="s">
        <v>21</v>
      </c>
      <c r="VY33" s="966"/>
      <c r="VZ33" s="141">
        <f>WA5-VZ32</f>
        <v>-22</v>
      </c>
      <c r="WG33" s="965" t="s">
        <v>21</v>
      </c>
      <c r="WH33" s="966"/>
      <c r="WI33" s="141">
        <f>WJ5-WI32</f>
        <v>-22</v>
      </c>
      <c r="WP33" s="965" t="s">
        <v>21</v>
      </c>
      <c r="WQ33" s="966"/>
      <c r="WR33" s="141">
        <f>WS5-WR32</f>
        <v>-22</v>
      </c>
      <c r="WY33" s="965" t="s">
        <v>21</v>
      </c>
      <c r="WZ33" s="966"/>
      <c r="XA33" s="141">
        <f>XB5-XA32</f>
        <v>-22</v>
      </c>
      <c r="XH33" s="965" t="s">
        <v>21</v>
      </c>
      <c r="XI33" s="966"/>
      <c r="XJ33" s="141">
        <f>XK5-XJ32</f>
        <v>-22</v>
      </c>
      <c r="XQ33" s="965" t="s">
        <v>21</v>
      </c>
      <c r="XR33" s="966"/>
      <c r="XS33" s="141">
        <f>XT5-XS32</f>
        <v>-22</v>
      </c>
      <c r="XZ33" s="965" t="s">
        <v>21</v>
      </c>
      <c r="YA33" s="966"/>
      <c r="YB33" s="141">
        <f>YC5-YB32</f>
        <v>-22</v>
      </c>
      <c r="YI33" s="965" t="s">
        <v>21</v>
      </c>
      <c r="YJ33" s="966"/>
      <c r="YK33" s="141">
        <f>YL5-YK32</f>
        <v>-22</v>
      </c>
      <c r="YR33" s="965" t="s">
        <v>21</v>
      </c>
      <c r="YS33" s="966"/>
      <c r="YT33" s="141">
        <f>YU5-YT32</f>
        <v>-22</v>
      </c>
      <c r="ZA33" s="965" t="s">
        <v>21</v>
      </c>
      <c r="ZB33" s="966"/>
      <c r="ZC33" s="141">
        <f>ZD5-ZC32</f>
        <v>-22</v>
      </c>
      <c r="ZJ33" s="965" t="s">
        <v>21</v>
      </c>
      <c r="ZK33" s="966"/>
      <c r="ZL33" s="141">
        <f>ZM5-ZL32</f>
        <v>-22</v>
      </c>
      <c r="ZS33" s="965" t="s">
        <v>21</v>
      </c>
      <c r="ZT33" s="966"/>
      <c r="ZU33" s="141">
        <f>ZV5-ZU32</f>
        <v>-22</v>
      </c>
      <c r="AAB33" s="965" t="s">
        <v>21</v>
      </c>
      <c r="AAC33" s="966"/>
      <c r="AAD33" s="141">
        <f>AAE5-AAD32</f>
        <v>-22</v>
      </c>
      <c r="AAK33" s="965" t="s">
        <v>21</v>
      </c>
      <c r="AAL33" s="966"/>
      <c r="AAM33" s="141">
        <f>AAN5-AAM32</f>
        <v>-22</v>
      </c>
      <c r="AAT33" s="965" t="s">
        <v>21</v>
      </c>
      <c r="AAU33" s="966"/>
      <c r="AAV33" s="141">
        <f>AAV32-AAT32</f>
        <v>22</v>
      </c>
      <c r="ABC33" s="965" t="s">
        <v>21</v>
      </c>
      <c r="ABD33" s="966"/>
      <c r="ABE33" s="141">
        <f>ABF5-ABE32</f>
        <v>-22</v>
      </c>
      <c r="ABL33" s="965" t="s">
        <v>21</v>
      </c>
      <c r="ABM33" s="966"/>
      <c r="ABN33" s="141">
        <f>ABO5-ABN32</f>
        <v>-22</v>
      </c>
      <c r="ABU33" s="965" t="s">
        <v>21</v>
      </c>
      <c r="ABV33" s="966"/>
      <c r="ABW33" s="141">
        <f>ABX5-ABW32</f>
        <v>-22</v>
      </c>
      <c r="ACD33" s="965" t="s">
        <v>21</v>
      </c>
      <c r="ACE33" s="966"/>
      <c r="ACF33" s="141">
        <f>ACG5-ACF32</f>
        <v>-22</v>
      </c>
      <c r="ACM33" s="965" t="s">
        <v>21</v>
      </c>
      <c r="ACN33" s="966"/>
      <c r="ACO33" s="141">
        <f>ACP5-ACO32</f>
        <v>-22</v>
      </c>
      <c r="ACV33" s="965" t="s">
        <v>21</v>
      </c>
      <c r="ACW33" s="966"/>
      <c r="ACX33" s="141">
        <f>ACY5-ACX32</f>
        <v>-22</v>
      </c>
      <c r="ADE33" s="965" t="s">
        <v>21</v>
      </c>
      <c r="ADF33" s="966"/>
      <c r="ADG33" s="141">
        <f>ADH5-ADG32</f>
        <v>-22</v>
      </c>
      <c r="ADN33" s="965" t="s">
        <v>21</v>
      </c>
      <c r="ADO33" s="966"/>
      <c r="ADP33" s="141">
        <f>ADQ5-ADP32</f>
        <v>-22</v>
      </c>
      <c r="ADW33" s="965" t="s">
        <v>21</v>
      </c>
      <c r="ADX33" s="966"/>
      <c r="ADY33" s="141">
        <f>ADZ5-ADY32</f>
        <v>-22</v>
      </c>
      <c r="AEF33" s="965" t="s">
        <v>21</v>
      </c>
      <c r="AEG33" s="966"/>
      <c r="AEH33" s="141">
        <f>AEI5-AEH32</f>
        <v>-22</v>
      </c>
      <c r="AEO33" s="965" t="s">
        <v>21</v>
      </c>
      <c r="AEP33" s="96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67" t="s">
        <v>4</v>
      </c>
      <c r="RU34" s="968"/>
      <c r="RV34" s="49"/>
      <c r="SC34" s="967" t="s">
        <v>4</v>
      </c>
      <c r="SD34" s="968"/>
      <c r="SE34" s="49"/>
      <c r="SL34" s="967" t="s">
        <v>4</v>
      </c>
      <c r="SM34" s="968"/>
      <c r="SN34" s="49"/>
      <c r="SU34" s="967" t="s">
        <v>4</v>
      </c>
      <c r="SV34" s="968"/>
      <c r="SW34" s="49"/>
      <c r="TD34" s="967" t="s">
        <v>4</v>
      </c>
      <c r="TE34" s="968"/>
      <c r="TF34" s="49"/>
      <c r="TM34" s="967" t="s">
        <v>4</v>
      </c>
      <c r="TN34" s="968"/>
      <c r="TO34" s="49"/>
      <c r="TV34" s="967" t="s">
        <v>4</v>
      </c>
      <c r="TW34" s="968"/>
      <c r="TX34" s="49"/>
      <c r="UE34" s="967" t="s">
        <v>4</v>
      </c>
      <c r="UF34" s="968"/>
      <c r="UG34" s="49"/>
      <c r="UN34" s="967" t="s">
        <v>4</v>
      </c>
      <c r="UO34" s="968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67" t="s">
        <v>4</v>
      </c>
      <c r="VP34" s="968"/>
      <c r="VQ34" s="49"/>
      <c r="VX34" s="967" t="s">
        <v>4</v>
      </c>
      <c r="VY34" s="968"/>
      <c r="VZ34" s="49"/>
      <c r="WG34" s="967" t="s">
        <v>4</v>
      </c>
      <c r="WH34" s="968"/>
      <c r="WI34" s="49"/>
      <c r="WP34" s="967" t="s">
        <v>4</v>
      </c>
      <c r="WQ34" s="968"/>
      <c r="WR34" s="49"/>
      <c r="WY34" s="967" t="s">
        <v>4</v>
      </c>
      <c r="WZ34" s="968"/>
      <c r="XA34" s="49"/>
      <c r="XH34" s="967" t="s">
        <v>4</v>
      </c>
      <c r="XI34" s="968"/>
      <c r="XJ34" s="49"/>
      <c r="XQ34" s="967" t="s">
        <v>4</v>
      </c>
      <c r="XR34" s="968"/>
      <c r="XS34" s="49"/>
      <c r="XZ34" s="967" t="s">
        <v>4</v>
      </c>
      <c r="YA34" s="968"/>
      <c r="YB34" s="49"/>
      <c r="YI34" s="967" t="s">
        <v>4</v>
      </c>
      <c r="YJ34" s="968"/>
      <c r="YK34" s="49"/>
      <c r="YR34" s="967" t="s">
        <v>4</v>
      </c>
      <c r="YS34" s="968"/>
      <c r="YT34" s="49"/>
      <c r="ZA34" s="967" t="s">
        <v>4</v>
      </c>
      <c r="ZB34" s="968"/>
      <c r="ZC34" s="49"/>
      <c r="ZJ34" s="967" t="s">
        <v>4</v>
      </c>
      <c r="ZK34" s="968"/>
      <c r="ZL34" s="49"/>
      <c r="ZS34" s="967" t="s">
        <v>4</v>
      </c>
      <c r="ZT34" s="968"/>
      <c r="ZU34" s="49"/>
      <c r="AAB34" s="967" t="s">
        <v>4</v>
      </c>
      <c r="AAC34" s="968"/>
      <c r="AAD34" s="49"/>
      <c r="AAK34" s="967" t="s">
        <v>4</v>
      </c>
      <c r="AAL34" s="968"/>
      <c r="AAM34" s="49"/>
      <c r="AAT34" s="967" t="s">
        <v>4</v>
      </c>
      <c r="AAU34" s="968"/>
      <c r="AAV34" s="49"/>
      <c r="ABC34" s="967" t="s">
        <v>4</v>
      </c>
      <c r="ABD34" s="968"/>
      <c r="ABE34" s="49"/>
      <c r="ABL34" s="967" t="s">
        <v>4</v>
      </c>
      <c r="ABM34" s="968"/>
      <c r="ABN34" s="49"/>
      <c r="ABU34" s="967" t="s">
        <v>4</v>
      </c>
      <c r="ABV34" s="968"/>
      <c r="ABW34" s="49"/>
      <c r="ACD34" s="967" t="s">
        <v>4</v>
      </c>
      <c r="ACE34" s="968"/>
      <c r="ACF34" s="49"/>
      <c r="ACM34" s="967" t="s">
        <v>4</v>
      </c>
      <c r="ACN34" s="968"/>
      <c r="ACO34" s="49"/>
      <c r="ACV34" s="967" t="s">
        <v>4</v>
      </c>
      <c r="ACW34" s="968"/>
      <c r="ACX34" s="49"/>
      <c r="ADE34" s="967" t="s">
        <v>4</v>
      </c>
      <c r="ADF34" s="968"/>
      <c r="ADG34" s="49"/>
      <c r="ADN34" s="967" t="s">
        <v>4</v>
      </c>
      <c r="ADO34" s="968"/>
      <c r="ADP34" s="49"/>
      <c r="ADW34" s="967" t="s">
        <v>4</v>
      </c>
      <c r="ADX34" s="968"/>
      <c r="ADY34" s="49"/>
      <c r="AEF34" s="967" t="s">
        <v>4</v>
      </c>
      <c r="AEG34" s="968"/>
      <c r="AEH34" s="49"/>
      <c r="AEO34" s="967" t="s">
        <v>4</v>
      </c>
      <c r="AEP34" s="96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69"/>
      <c r="B1" s="969"/>
      <c r="C1" s="969"/>
      <c r="D1" s="969"/>
      <c r="E1" s="969"/>
      <c r="F1" s="969"/>
      <c r="G1" s="969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90"/>
      <c r="B5" s="1001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90"/>
      <c r="B6" s="1001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65" t="s">
        <v>21</v>
      </c>
      <c r="E32" s="96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65" t="s">
        <v>21</v>
      </c>
      <c r="E29" s="966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1">
        <f t="shared" si="1"/>
        <v>0</v>
      </c>
      <c r="G12" s="769"/>
      <c r="H12" s="770"/>
      <c r="I12" s="761">
        <f t="shared" si="2"/>
        <v>0</v>
      </c>
      <c r="J12" s="807">
        <f t="shared" si="0"/>
        <v>0</v>
      </c>
    </row>
    <row r="13" spans="1:10" x14ac:dyDescent="0.25">
      <c r="B13" s="89"/>
      <c r="C13" s="338"/>
      <c r="D13" s="339"/>
      <c r="E13" s="356"/>
      <c r="F13" s="811">
        <f t="shared" si="1"/>
        <v>0</v>
      </c>
      <c r="G13" s="769"/>
      <c r="H13" s="770"/>
      <c r="I13" s="761">
        <f t="shared" si="2"/>
        <v>0</v>
      </c>
      <c r="J13" s="807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1">
        <f t="shared" si="1"/>
        <v>0</v>
      </c>
      <c r="G14" s="769"/>
      <c r="H14" s="770"/>
      <c r="I14" s="761">
        <f t="shared" si="2"/>
        <v>0</v>
      </c>
      <c r="J14" s="807">
        <f t="shared" si="0"/>
        <v>0</v>
      </c>
    </row>
    <row r="15" spans="1:10" x14ac:dyDescent="0.25">
      <c r="B15" s="89"/>
      <c r="C15" s="338"/>
      <c r="D15" s="339"/>
      <c r="E15" s="356"/>
      <c r="F15" s="811">
        <f t="shared" si="1"/>
        <v>0</v>
      </c>
      <c r="G15" s="769"/>
      <c r="H15" s="770"/>
      <c r="I15" s="761">
        <f t="shared" si="2"/>
        <v>0</v>
      </c>
      <c r="J15" s="807">
        <f t="shared" si="0"/>
        <v>0</v>
      </c>
    </row>
    <row r="16" spans="1:10" x14ac:dyDescent="0.25">
      <c r="B16" s="89"/>
      <c r="C16" s="338"/>
      <c r="D16" s="339"/>
      <c r="E16" s="356"/>
      <c r="F16" s="811">
        <f t="shared" si="1"/>
        <v>0</v>
      </c>
      <c r="G16" s="769"/>
      <c r="H16" s="770"/>
      <c r="I16" s="761">
        <f t="shared" si="2"/>
        <v>0</v>
      </c>
      <c r="J16" s="807">
        <f t="shared" si="0"/>
        <v>0</v>
      </c>
    </row>
    <row r="17" spans="1:10" x14ac:dyDescent="0.25">
      <c r="B17" s="89"/>
      <c r="C17" s="338"/>
      <c r="D17" s="339"/>
      <c r="E17" s="356"/>
      <c r="F17" s="811">
        <f t="shared" si="1"/>
        <v>0</v>
      </c>
      <c r="G17" s="769"/>
      <c r="H17" s="770"/>
      <c r="I17" s="761">
        <f t="shared" si="2"/>
        <v>0</v>
      </c>
      <c r="J17" s="807">
        <f t="shared" si="0"/>
        <v>0</v>
      </c>
    </row>
    <row r="18" spans="1:10" x14ac:dyDescent="0.25">
      <c r="B18" s="89"/>
      <c r="C18" s="338"/>
      <c r="D18" s="339"/>
      <c r="E18" s="356"/>
      <c r="F18" s="811">
        <f t="shared" si="1"/>
        <v>0</v>
      </c>
      <c r="G18" s="769"/>
      <c r="H18" s="770"/>
      <c r="I18" s="761">
        <f t="shared" si="2"/>
        <v>0</v>
      </c>
      <c r="J18" s="807">
        <f t="shared" si="0"/>
        <v>0</v>
      </c>
    </row>
    <row r="19" spans="1:10" x14ac:dyDescent="0.25">
      <c r="B19" s="89"/>
      <c r="C19" s="338"/>
      <c r="D19" s="339"/>
      <c r="E19" s="356"/>
      <c r="F19" s="811">
        <f t="shared" si="1"/>
        <v>0</v>
      </c>
      <c r="G19" s="769"/>
      <c r="H19" s="770"/>
      <c r="I19" s="761">
        <f t="shared" si="2"/>
        <v>0</v>
      </c>
      <c r="J19" s="807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65" t="s">
        <v>21</v>
      </c>
      <c r="E32" s="966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78" t="s">
        <v>266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90" t="s">
        <v>99</v>
      </c>
      <c r="B5" s="992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90"/>
      <c r="B6" s="992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2"/>
      <c r="F16" s="813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2"/>
      <c r="F17" s="813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2"/>
      <c r="F18" s="813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2"/>
      <c r="F19" s="813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2"/>
      <c r="F20" s="813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2"/>
      <c r="F21" s="813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2"/>
      <c r="F22" s="813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2"/>
      <c r="F23" s="813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65" t="s">
        <v>21</v>
      </c>
      <c r="E29" s="966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986"/>
      <c r="B6" s="1002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86"/>
      <c r="B7" s="1003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65" t="s">
        <v>21</v>
      </c>
      <c r="E30" s="966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04" t="s">
        <v>267</v>
      </c>
      <c r="B1" s="1004"/>
      <c r="C1" s="1004"/>
      <c r="D1" s="1004"/>
      <c r="E1" s="1004"/>
      <c r="F1" s="1004"/>
      <c r="G1" s="1004"/>
      <c r="H1" s="1004"/>
      <c r="I1" s="1004"/>
      <c r="J1" s="1004"/>
      <c r="K1" s="489">
        <v>1</v>
      </c>
      <c r="M1" s="1007" t="s">
        <v>261</v>
      </c>
      <c r="N1" s="1007"/>
      <c r="O1" s="1007"/>
      <c r="P1" s="1007"/>
      <c r="Q1" s="1007"/>
      <c r="R1" s="1007"/>
      <c r="S1" s="1007"/>
      <c r="T1" s="1007"/>
      <c r="U1" s="1007"/>
      <c r="V1" s="1007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05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1005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06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06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7" t="s">
        <v>60</v>
      </c>
      <c r="V8" s="917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4">
        <f t="shared" ref="D11:D72" si="2">C11*B11</f>
        <v>0</v>
      </c>
      <c r="E11" s="812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4">
        <f t="shared" si="2"/>
        <v>0</v>
      </c>
      <c r="E12" s="812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4">
        <f t="shared" si="2"/>
        <v>0</v>
      </c>
      <c r="E13" s="812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4">
        <f t="shared" si="2"/>
        <v>0</v>
      </c>
      <c r="E14" s="812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4">
        <f t="shared" si="2"/>
        <v>0</v>
      </c>
      <c r="E15" s="812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4">
        <f t="shared" si="2"/>
        <v>0</v>
      </c>
      <c r="E16" s="812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4">
        <f t="shared" si="2"/>
        <v>0</v>
      </c>
      <c r="E17" s="812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4">
        <f t="shared" si="2"/>
        <v>0</v>
      </c>
      <c r="E18" s="812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4">
        <f t="shared" si="2"/>
        <v>0</v>
      </c>
      <c r="E19" s="812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4">
        <f t="shared" si="2"/>
        <v>0</v>
      </c>
      <c r="E20" s="812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4">
        <f t="shared" si="2"/>
        <v>0</v>
      </c>
      <c r="E21" s="812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4">
        <f t="shared" si="2"/>
        <v>0</v>
      </c>
      <c r="E22" s="812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4">
        <f t="shared" si="2"/>
        <v>0</v>
      </c>
      <c r="E23" s="812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4">
        <f t="shared" si="2"/>
        <v>0</v>
      </c>
      <c r="E24" s="812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4">
        <f t="shared" si="2"/>
        <v>0</v>
      </c>
      <c r="E25" s="812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4">
        <f t="shared" si="2"/>
        <v>0</v>
      </c>
      <c r="E26" s="812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4">
        <f t="shared" si="2"/>
        <v>0</v>
      </c>
      <c r="E27" s="812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4">
        <f t="shared" si="2"/>
        <v>0</v>
      </c>
      <c r="E28" s="812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4">
        <f t="shared" si="2"/>
        <v>0</v>
      </c>
      <c r="E29" s="812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4">
        <f t="shared" si="2"/>
        <v>0</v>
      </c>
      <c r="E30" s="812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4">
        <f t="shared" si="2"/>
        <v>0</v>
      </c>
      <c r="E31" s="812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4">
        <f t="shared" si="2"/>
        <v>0</v>
      </c>
      <c r="E32" s="812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4">
        <f t="shared" si="2"/>
        <v>0</v>
      </c>
      <c r="E33" s="812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4">
        <f t="shared" si="2"/>
        <v>0</v>
      </c>
      <c r="E34" s="812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4">
        <f t="shared" si="2"/>
        <v>0</v>
      </c>
      <c r="E35" s="812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4">
        <f t="shared" si="2"/>
        <v>0</v>
      </c>
      <c r="E36" s="812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980" t="s">
        <v>11</v>
      </c>
      <c r="D120" s="981"/>
      <c r="E120" s="57">
        <f>E4+E5+E6-F115</f>
        <v>16631.419999999998</v>
      </c>
      <c r="G120" s="47"/>
      <c r="H120" s="91"/>
      <c r="O120" s="980" t="s">
        <v>11</v>
      </c>
      <c r="P120" s="981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78" t="s">
        <v>268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986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986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980" t="s">
        <v>11</v>
      </c>
      <c r="D73" s="981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86"/>
      <c r="B5" s="1008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86"/>
      <c r="B6" s="100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80" t="s">
        <v>11</v>
      </c>
      <c r="D60" s="98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78" t="s">
        <v>269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86"/>
      <c r="B4" s="1009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86"/>
      <c r="B5" s="1010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10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980" t="s">
        <v>11</v>
      </c>
      <c r="D61" s="981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82"/>
      <c r="B1" s="982"/>
      <c r="C1" s="982"/>
      <c r="D1" s="982"/>
      <c r="E1" s="982"/>
      <c r="F1" s="982"/>
      <c r="G1" s="98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11"/>
      <c r="B5" s="1013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12"/>
      <c r="B6" s="101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15" t="s">
        <v>11</v>
      </c>
      <c r="D56" s="101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78" t="s">
        <v>109</v>
      </c>
      <c r="B1" s="978"/>
      <c r="C1" s="978"/>
      <c r="D1" s="978"/>
      <c r="E1" s="978"/>
      <c r="F1" s="978"/>
      <c r="G1" s="97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979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979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80" t="s">
        <v>11</v>
      </c>
      <c r="D83" s="98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69"/>
      <c r="B1" s="969"/>
      <c r="C1" s="969"/>
      <c r="D1" s="969"/>
      <c r="E1" s="969"/>
      <c r="F1" s="969"/>
      <c r="G1" s="96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17"/>
      <c r="C4" s="17"/>
      <c r="E4" s="255"/>
      <c r="F4" s="241"/>
    </row>
    <row r="5" spans="1:10" ht="15" customHeight="1" x14ac:dyDescent="0.25">
      <c r="A5" s="1011"/>
      <c r="B5" s="1018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12"/>
      <c r="B6" s="1019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15" t="s">
        <v>11</v>
      </c>
      <c r="D55" s="101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78" t="s">
        <v>270</v>
      </c>
      <c r="B1" s="978"/>
      <c r="C1" s="978"/>
      <c r="D1" s="978"/>
      <c r="E1" s="978"/>
      <c r="F1" s="978"/>
      <c r="G1" s="978"/>
      <c r="H1" s="978"/>
      <c r="I1" s="978"/>
      <c r="J1" s="11">
        <v>1</v>
      </c>
      <c r="M1" s="982" t="s">
        <v>261</v>
      </c>
      <c r="N1" s="982"/>
      <c r="O1" s="982"/>
      <c r="P1" s="982"/>
      <c r="Q1" s="982"/>
      <c r="R1" s="982"/>
      <c r="S1" s="982"/>
      <c r="T1" s="982"/>
      <c r="U1" s="98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20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990" t="s">
        <v>275</v>
      </c>
      <c r="N5" s="1020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191"/>
      <c r="V5" s="73"/>
    </row>
    <row r="6" spans="1:23" x14ac:dyDescent="0.25">
      <c r="B6" s="1020"/>
      <c r="C6" s="200"/>
      <c r="D6" s="149"/>
      <c r="E6" s="78"/>
      <c r="F6" s="62"/>
      <c r="I6" s="192"/>
      <c r="J6" s="73"/>
      <c r="M6" s="990"/>
      <c r="N6" s="1020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3005.48</v>
      </c>
      <c r="V11" s="7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3005.48</v>
      </c>
      <c r="V12" s="7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3005.48</v>
      </c>
      <c r="V13" s="7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3005.48</v>
      </c>
      <c r="V14" s="7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3005.48</v>
      </c>
      <c r="V15" s="7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3005.48</v>
      </c>
      <c r="V16" s="7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3005.48</v>
      </c>
      <c r="V17" s="7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3005.48</v>
      </c>
      <c r="V18" s="7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3005.48</v>
      </c>
      <c r="V19" s="7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5"/>
      <c r="F45" s="549">
        <f t="shared" si="10"/>
        <v>0</v>
      </c>
      <c r="G45" s="331"/>
      <c r="H45" s="332"/>
      <c r="I45" s="816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5"/>
      <c r="R45" s="549">
        <f t="shared" si="11"/>
        <v>0</v>
      </c>
      <c r="S45" s="331"/>
      <c r="T45" s="332"/>
      <c r="U45" s="816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5"/>
      <c r="F46" s="549">
        <f t="shared" si="10"/>
        <v>0</v>
      </c>
      <c r="G46" s="331"/>
      <c r="H46" s="332"/>
      <c r="I46" s="816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5"/>
      <c r="R46" s="549">
        <f t="shared" si="11"/>
        <v>0</v>
      </c>
      <c r="S46" s="331"/>
      <c r="T46" s="332"/>
      <c r="U46" s="816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5"/>
      <c r="F47" s="549">
        <f t="shared" si="10"/>
        <v>0</v>
      </c>
      <c r="G47" s="331"/>
      <c r="H47" s="332"/>
      <c r="I47" s="816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5"/>
      <c r="R47" s="549">
        <f t="shared" si="11"/>
        <v>0</v>
      </c>
      <c r="S47" s="331"/>
      <c r="T47" s="332"/>
      <c r="U47" s="816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5"/>
      <c r="F48" s="549">
        <f t="shared" si="10"/>
        <v>0</v>
      </c>
      <c r="G48" s="331"/>
      <c r="H48" s="332"/>
      <c r="I48" s="816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5"/>
      <c r="R48" s="549">
        <f t="shared" si="11"/>
        <v>0</v>
      </c>
      <c r="S48" s="331"/>
      <c r="T48" s="332"/>
      <c r="U48" s="816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5"/>
      <c r="F49" s="549">
        <f t="shared" si="10"/>
        <v>0</v>
      </c>
      <c r="G49" s="331"/>
      <c r="H49" s="332"/>
      <c r="I49" s="816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5"/>
      <c r="R49" s="549">
        <f t="shared" si="11"/>
        <v>0</v>
      </c>
      <c r="S49" s="331"/>
      <c r="T49" s="332"/>
      <c r="U49" s="816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5"/>
      <c r="F50" s="549">
        <f t="shared" si="10"/>
        <v>0</v>
      </c>
      <c r="G50" s="331"/>
      <c r="H50" s="332"/>
      <c r="I50" s="816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5"/>
      <c r="R50" s="549">
        <f t="shared" si="11"/>
        <v>0</v>
      </c>
      <c r="S50" s="331"/>
      <c r="T50" s="332"/>
      <c r="U50" s="816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5"/>
      <c r="F51" s="549">
        <f t="shared" si="10"/>
        <v>0</v>
      </c>
      <c r="G51" s="331"/>
      <c r="H51" s="332"/>
      <c r="I51" s="816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5"/>
      <c r="R51" s="549">
        <f t="shared" si="11"/>
        <v>0</v>
      </c>
      <c r="S51" s="331"/>
      <c r="T51" s="332"/>
      <c r="U51" s="816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5"/>
      <c r="F52" s="549">
        <f t="shared" si="10"/>
        <v>0</v>
      </c>
      <c r="G52" s="331"/>
      <c r="H52" s="332"/>
      <c r="I52" s="816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5"/>
      <c r="R52" s="549">
        <f t="shared" si="11"/>
        <v>0</v>
      </c>
      <c r="S52" s="331"/>
      <c r="T52" s="332"/>
      <c r="U52" s="816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5"/>
      <c r="F53" s="549">
        <f t="shared" si="10"/>
        <v>0</v>
      </c>
      <c r="G53" s="331"/>
      <c r="H53" s="332"/>
      <c r="I53" s="816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5"/>
      <c r="R53" s="549">
        <f t="shared" si="11"/>
        <v>0</v>
      </c>
      <c r="S53" s="331"/>
      <c r="T53" s="332"/>
      <c r="U53" s="816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5"/>
      <c r="F54" s="549">
        <f t="shared" si="10"/>
        <v>0</v>
      </c>
      <c r="G54" s="331"/>
      <c r="H54" s="332"/>
      <c r="I54" s="816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5"/>
      <c r="R54" s="549">
        <f t="shared" si="11"/>
        <v>0</v>
      </c>
      <c r="S54" s="331"/>
      <c r="T54" s="332"/>
      <c r="U54" s="816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5"/>
      <c r="F55" s="549">
        <f t="shared" si="10"/>
        <v>0</v>
      </c>
      <c r="G55" s="331"/>
      <c r="H55" s="332"/>
      <c r="I55" s="816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5"/>
      <c r="R55" s="549">
        <f t="shared" si="11"/>
        <v>0</v>
      </c>
      <c r="S55" s="331"/>
      <c r="T55" s="332"/>
      <c r="U55" s="816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5"/>
      <c r="F56" s="549">
        <f t="shared" si="10"/>
        <v>0</v>
      </c>
      <c r="G56" s="331"/>
      <c r="H56" s="332"/>
      <c r="I56" s="816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5"/>
      <c r="R56" s="549">
        <f t="shared" si="11"/>
        <v>0</v>
      </c>
      <c r="S56" s="331"/>
      <c r="T56" s="332"/>
      <c r="U56" s="816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5"/>
      <c r="F57" s="549">
        <f t="shared" si="10"/>
        <v>0</v>
      </c>
      <c r="G57" s="331"/>
      <c r="H57" s="332"/>
      <c r="I57" s="816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5"/>
      <c r="R57" s="549">
        <f t="shared" si="11"/>
        <v>0</v>
      </c>
      <c r="S57" s="331"/>
      <c r="T57" s="332"/>
      <c r="U57" s="816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5"/>
      <c r="F58" s="549">
        <f t="shared" si="10"/>
        <v>0</v>
      </c>
      <c r="G58" s="331"/>
      <c r="H58" s="332"/>
      <c r="I58" s="816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5"/>
      <c r="R58" s="549">
        <f t="shared" si="11"/>
        <v>0</v>
      </c>
      <c r="S58" s="331"/>
      <c r="T58" s="332"/>
      <c r="U58" s="816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5"/>
      <c r="F59" s="549">
        <f t="shared" si="10"/>
        <v>0</v>
      </c>
      <c r="G59" s="331"/>
      <c r="H59" s="332"/>
      <c r="I59" s="816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5"/>
      <c r="R59" s="549">
        <f t="shared" si="11"/>
        <v>0</v>
      </c>
      <c r="S59" s="331"/>
      <c r="T59" s="332"/>
      <c r="U59" s="816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5"/>
      <c r="F60" s="549">
        <f t="shared" si="10"/>
        <v>0</v>
      </c>
      <c r="G60" s="331"/>
      <c r="H60" s="332"/>
      <c r="I60" s="816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5"/>
      <c r="R60" s="549">
        <f t="shared" si="11"/>
        <v>0</v>
      </c>
      <c r="S60" s="331"/>
      <c r="T60" s="332"/>
      <c r="U60" s="816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5"/>
      <c r="F61" s="549">
        <f t="shared" si="10"/>
        <v>0</v>
      </c>
      <c r="G61" s="331"/>
      <c r="H61" s="332"/>
      <c r="I61" s="816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5"/>
      <c r="R61" s="549">
        <f t="shared" si="11"/>
        <v>0</v>
      </c>
      <c r="S61" s="331"/>
      <c r="T61" s="332"/>
      <c r="U61" s="816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5"/>
      <c r="F62" s="549">
        <f t="shared" si="10"/>
        <v>0</v>
      </c>
      <c r="G62" s="331"/>
      <c r="H62" s="332"/>
      <c r="I62" s="816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5"/>
      <c r="R62" s="549">
        <f t="shared" si="11"/>
        <v>0</v>
      </c>
      <c r="S62" s="331"/>
      <c r="T62" s="332"/>
      <c r="U62" s="816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5"/>
      <c r="F63" s="549">
        <f t="shared" si="10"/>
        <v>0</v>
      </c>
      <c r="G63" s="331"/>
      <c r="H63" s="332"/>
      <c r="I63" s="816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5"/>
      <c r="R63" s="549">
        <f t="shared" si="11"/>
        <v>0</v>
      </c>
      <c r="S63" s="331"/>
      <c r="T63" s="332"/>
      <c r="U63" s="816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5"/>
      <c r="F64" s="549">
        <f t="shared" si="10"/>
        <v>0</v>
      </c>
      <c r="G64" s="331"/>
      <c r="H64" s="332"/>
      <c r="I64" s="816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5"/>
      <c r="R64" s="549">
        <f t="shared" si="11"/>
        <v>0</v>
      </c>
      <c r="S64" s="331"/>
      <c r="T64" s="332"/>
      <c r="U64" s="816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5"/>
      <c r="F65" s="549">
        <f t="shared" si="10"/>
        <v>0</v>
      </c>
      <c r="G65" s="331"/>
      <c r="H65" s="332"/>
      <c r="I65" s="816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5"/>
      <c r="R65" s="549">
        <f t="shared" si="11"/>
        <v>0</v>
      </c>
      <c r="S65" s="331"/>
      <c r="T65" s="332"/>
      <c r="U65" s="816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5"/>
      <c r="F66" s="549">
        <f t="shared" si="10"/>
        <v>0</v>
      </c>
      <c r="G66" s="331"/>
      <c r="H66" s="332"/>
      <c r="I66" s="816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5"/>
      <c r="R66" s="549">
        <f t="shared" si="11"/>
        <v>0</v>
      </c>
      <c r="S66" s="331"/>
      <c r="T66" s="332"/>
      <c r="U66" s="816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5"/>
      <c r="F67" s="549">
        <f t="shared" si="10"/>
        <v>0</v>
      </c>
      <c r="G67" s="331"/>
      <c r="H67" s="332"/>
      <c r="I67" s="816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5"/>
      <c r="R67" s="549">
        <f t="shared" si="11"/>
        <v>0</v>
      </c>
      <c r="S67" s="331"/>
      <c r="T67" s="332"/>
      <c r="U67" s="816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5"/>
      <c r="F68" s="549">
        <f t="shared" si="10"/>
        <v>0</v>
      </c>
      <c r="G68" s="331"/>
      <c r="H68" s="332"/>
      <c r="I68" s="816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5"/>
      <c r="R68" s="549">
        <f t="shared" si="11"/>
        <v>0</v>
      </c>
      <c r="S68" s="331"/>
      <c r="T68" s="332"/>
      <c r="U68" s="816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5"/>
      <c r="F69" s="549">
        <f t="shared" si="10"/>
        <v>0</v>
      </c>
      <c r="G69" s="331"/>
      <c r="H69" s="332"/>
      <c r="I69" s="816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5"/>
      <c r="R69" s="549">
        <f t="shared" si="11"/>
        <v>0</v>
      </c>
      <c r="S69" s="331"/>
      <c r="T69" s="332"/>
      <c r="U69" s="816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3005.48</v>
      </c>
      <c r="V75" s="73">
        <f t="shared" ref="V75:V106" si="17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3005.48</v>
      </c>
      <c r="V76" s="73">
        <f t="shared" si="17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3005.48</v>
      </c>
      <c r="V77" s="73">
        <f t="shared" si="17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3005.48</v>
      </c>
      <c r="V78" s="73">
        <f t="shared" si="17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3005.48</v>
      </c>
      <c r="V79" s="73">
        <f t="shared" si="17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3005.48</v>
      </c>
      <c r="V80" s="73">
        <f t="shared" si="17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3005.48</v>
      </c>
      <c r="V81" s="73">
        <f t="shared" si="17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3005.48</v>
      </c>
      <c r="V82" s="73">
        <f t="shared" si="17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3005.48</v>
      </c>
      <c r="V83" s="73">
        <f t="shared" si="17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3005.48</v>
      </c>
      <c r="V84" s="73">
        <f t="shared" si="17"/>
        <v>662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3005.48</v>
      </c>
      <c r="V85" s="73">
        <f t="shared" si="17"/>
        <v>662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3005.48</v>
      </c>
      <c r="V86" s="73">
        <f t="shared" si="17"/>
        <v>662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3005.48</v>
      </c>
      <c r="V87" s="73">
        <f t="shared" si="17"/>
        <v>662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3005.48</v>
      </c>
      <c r="V88" s="73">
        <f t="shared" si="17"/>
        <v>662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3005.48</v>
      </c>
      <c r="V89" s="73">
        <f t="shared" si="17"/>
        <v>662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3005.48</v>
      </c>
      <c r="V90" s="73">
        <f t="shared" si="17"/>
        <v>662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3005.48</v>
      </c>
      <c r="V91" s="73">
        <f t="shared" si="17"/>
        <v>662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3005.48</v>
      </c>
      <c r="V92" s="73">
        <f t="shared" si="17"/>
        <v>662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3005.48</v>
      </c>
      <c r="V93" s="73">
        <f t="shared" si="17"/>
        <v>662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3005.48</v>
      </c>
      <c r="V94" s="73">
        <f t="shared" si="17"/>
        <v>662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3005.48</v>
      </c>
      <c r="V95" s="73">
        <f t="shared" si="17"/>
        <v>662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3005.48</v>
      </c>
      <c r="V96" s="73">
        <f t="shared" si="17"/>
        <v>662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3005.48</v>
      </c>
      <c r="V97" s="73">
        <f t="shared" si="17"/>
        <v>662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3005.48</v>
      </c>
      <c r="V98" s="73">
        <f t="shared" si="17"/>
        <v>662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3005.48</v>
      </c>
      <c r="V99" s="73">
        <f t="shared" si="17"/>
        <v>662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3005.48</v>
      </c>
      <c r="V100" s="73">
        <f t="shared" si="17"/>
        <v>662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3005.48</v>
      </c>
      <c r="V101" s="73">
        <f t="shared" si="17"/>
        <v>662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3005.48</v>
      </c>
      <c r="V102" s="73">
        <f t="shared" si="17"/>
        <v>662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3005.48</v>
      </c>
      <c r="V103" s="73">
        <f t="shared" si="17"/>
        <v>662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3005.48</v>
      </c>
      <c r="V104" s="73">
        <f t="shared" si="17"/>
        <v>662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3005.48</v>
      </c>
      <c r="V105" s="73">
        <f t="shared" si="17"/>
        <v>662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3005.48</v>
      </c>
      <c r="V106" s="73">
        <f t="shared" si="17"/>
        <v>662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3005.48</v>
      </c>
      <c r="V107" s="73">
        <f>V83-O107</f>
        <v>662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021" t="s">
        <v>19</v>
      </c>
      <c r="D112" s="1022"/>
      <c r="E112" s="39">
        <f>E4+E5-F109+E6+E7</f>
        <v>86.259999999999764</v>
      </c>
      <c r="F112" s="6"/>
      <c r="G112" s="6"/>
      <c r="H112" s="17"/>
      <c r="I112" s="132"/>
      <c r="J112" s="73"/>
      <c r="O112" s="1021" t="s">
        <v>19</v>
      </c>
      <c r="P112" s="1022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78" t="s">
        <v>271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86" t="s">
        <v>52</v>
      </c>
      <c r="B5" s="1023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986"/>
      <c r="B6" s="102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2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25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7"/>
      <c r="E15" s="815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7"/>
      <c r="E16" s="815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7"/>
      <c r="E17" s="815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7"/>
      <c r="E18" s="815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7"/>
      <c r="E19" s="815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7"/>
      <c r="E20" s="815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7"/>
      <c r="E21" s="815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7"/>
      <c r="E22" s="815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7"/>
      <c r="E23" s="815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7"/>
      <c r="E24" s="815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7"/>
      <c r="E25" s="815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7"/>
      <c r="E26" s="815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7"/>
      <c r="E27" s="815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5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5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21" t="s">
        <v>19</v>
      </c>
      <c r="D34" s="102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L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978" t="s">
        <v>266</v>
      </c>
      <c r="B1" s="978"/>
      <c r="C1" s="978"/>
      <c r="D1" s="978"/>
      <c r="E1" s="978"/>
      <c r="F1" s="978"/>
      <c r="G1" s="978"/>
      <c r="H1" s="11">
        <v>1</v>
      </c>
      <c r="K1" s="978" t="str">
        <f>A1</f>
        <v>INVENTARIO    DEL MES DE   SEPTIEMBRE    2022</v>
      </c>
      <c r="L1" s="978"/>
      <c r="M1" s="978"/>
      <c r="N1" s="978"/>
      <c r="O1" s="978"/>
      <c r="P1" s="978"/>
      <c r="Q1" s="978"/>
      <c r="R1" s="11">
        <v>2</v>
      </c>
      <c r="U1" s="982" t="s">
        <v>261</v>
      </c>
      <c r="V1" s="982"/>
      <c r="W1" s="982"/>
      <c r="X1" s="982"/>
      <c r="Y1" s="982"/>
      <c r="Z1" s="982"/>
      <c r="AA1" s="98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587"/>
      <c r="N4" s="134"/>
      <c r="O4" s="78">
        <v>20</v>
      </c>
      <c r="P4" s="62">
        <v>2</v>
      </c>
      <c r="Q4" s="155"/>
      <c r="R4" s="155"/>
      <c r="U4" s="12"/>
      <c r="V4" s="12"/>
      <c r="W4" s="587"/>
      <c r="X4" s="134"/>
      <c r="Y4" s="78"/>
      <c r="Z4" s="62"/>
      <c r="AA4" s="155"/>
      <c r="AB4" s="155"/>
    </row>
    <row r="5" spans="1:29" ht="22.5" customHeight="1" x14ac:dyDescent="0.25">
      <c r="A5" s="990" t="s">
        <v>65</v>
      </c>
      <c r="B5" s="1028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563" t="s">
        <v>65</v>
      </c>
      <c r="L5" s="1026" t="s">
        <v>69</v>
      </c>
      <c r="M5" s="400">
        <v>100</v>
      </c>
      <c r="N5" s="134">
        <v>44809</v>
      </c>
      <c r="O5" s="209">
        <v>150</v>
      </c>
      <c r="P5" s="62">
        <v>15</v>
      </c>
      <c r="Q5" s="5"/>
      <c r="U5" s="1011" t="s">
        <v>276</v>
      </c>
      <c r="V5" s="1026" t="s">
        <v>69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990"/>
      <c r="B6" s="1028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227"/>
      <c r="L6" s="1027"/>
      <c r="M6" s="400"/>
      <c r="N6" s="134"/>
      <c r="O6" s="209"/>
      <c r="P6" s="62"/>
      <c r="Q6" s="47">
        <f>P78</f>
        <v>100</v>
      </c>
      <c r="R6" s="7">
        <f>O6-Q6+O7+O5-Q5+O4</f>
        <v>70</v>
      </c>
      <c r="U6" s="1011"/>
      <c r="V6" s="1027"/>
      <c r="W6" s="400"/>
      <c r="X6" s="134"/>
      <c r="Y6" s="209"/>
      <c r="Z6" s="62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818">
        <v>85</v>
      </c>
      <c r="D7" s="819">
        <v>44809</v>
      </c>
      <c r="E7" s="820">
        <v>150</v>
      </c>
      <c r="F7" s="821">
        <v>15</v>
      </c>
      <c r="L7" s="19"/>
      <c r="M7" s="232"/>
      <c r="N7" s="233"/>
      <c r="O7" s="78"/>
      <c r="P7" s="6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7</v>
      </c>
      <c r="M9" s="73">
        <v>10</v>
      </c>
      <c r="N9" s="69">
        <v>100</v>
      </c>
      <c r="O9" s="203">
        <v>44834</v>
      </c>
      <c r="P9" s="69">
        <f>N9</f>
        <v>100</v>
      </c>
      <c r="Q9" s="70" t="s">
        <v>253</v>
      </c>
      <c r="R9" s="71">
        <v>115</v>
      </c>
      <c r="S9" s="105">
        <f>O6-P9+O5+O7+O4</f>
        <v>70</v>
      </c>
      <c r="U9" s="80" t="s">
        <v>32</v>
      </c>
      <c r="V9" s="83">
        <f>Z6-W9+Z5+Z7+Z4</f>
        <v>15</v>
      </c>
      <c r="W9" s="73"/>
      <c r="X9" s="69"/>
      <c r="Y9" s="203"/>
      <c r="Z9" s="69">
        <f>X9</f>
        <v>0</v>
      </c>
      <c r="AA9" s="70"/>
      <c r="AB9" s="71"/>
      <c r="AC9" s="105">
        <f>Y6-Z9+Y5+Y7+Y4</f>
        <v>150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7</v>
      </c>
      <c r="M10" s="15"/>
      <c r="N10" s="549"/>
      <c r="O10" s="803"/>
      <c r="P10" s="549">
        <f>N10</f>
        <v>0</v>
      </c>
      <c r="Q10" s="331"/>
      <c r="R10" s="332"/>
      <c r="S10" s="105">
        <f>S9-P10</f>
        <v>70</v>
      </c>
      <c r="U10" s="195"/>
      <c r="V10" s="83">
        <f t="shared" ref="V10:V73" si="3">V9-W10</f>
        <v>15</v>
      </c>
      <c r="W10" s="15"/>
      <c r="X10" s="549"/>
      <c r="Y10" s="803"/>
      <c r="Z10" s="549">
        <f>X10</f>
        <v>0</v>
      </c>
      <c r="AA10" s="331"/>
      <c r="AB10" s="332"/>
      <c r="AC10" s="105">
        <f>AC9-Z10</f>
        <v>150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4">I10-F11</f>
        <v>300</v>
      </c>
      <c r="K11" s="183"/>
      <c r="L11" s="83">
        <f t="shared" si="2"/>
        <v>7</v>
      </c>
      <c r="M11" s="15"/>
      <c r="N11" s="549"/>
      <c r="O11" s="803"/>
      <c r="P11" s="549">
        <f>N11</f>
        <v>0</v>
      </c>
      <c r="Q11" s="331"/>
      <c r="R11" s="332"/>
      <c r="S11" s="105">
        <f t="shared" ref="S11:S74" si="5">S10-P11</f>
        <v>70</v>
      </c>
      <c r="U11" s="183"/>
      <c r="V11" s="83">
        <f t="shared" si="3"/>
        <v>15</v>
      </c>
      <c r="W11" s="15"/>
      <c r="X11" s="549"/>
      <c r="Y11" s="803"/>
      <c r="Z11" s="549">
        <f>X11</f>
        <v>0</v>
      </c>
      <c r="AA11" s="331"/>
      <c r="AB11" s="332"/>
      <c r="AC11" s="105">
        <f t="shared" ref="AC11:AC74" si="6">AC10-Z11</f>
        <v>150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4"/>
        <v>290</v>
      </c>
      <c r="K12" s="183"/>
      <c r="L12" s="83">
        <f t="shared" si="2"/>
        <v>7</v>
      </c>
      <c r="M12" s="15"/>
      <c r="N12" s="549"/>
      <c r="O12" s="803"/>
      <c r="P12" s="549">
        <f>N12</f>
        <v>0</v>
      </c>
      <c r="Q12" s="331"/>
      <c r="R12" s="332"/>
      <c r="S12" s="105">
        <f t="shared" si="5"/>
        <v>70</v>
      </c>
      <c r="U12" s="183"/>
      <c r="V12" s="83">
        <f t="shared" si="3"/>
        <v>15</v>
      </c>
      <c r="W12" s="15"/>
      <c r="X12" s="549"/>
      <c r="Y12" s="803"/>
      <c r="Z12" s="549">
        <f>X12</f>
        <v>0</v>
      </c>
      <c r="AA12" s="331"/>
      <c r="AB12" s="332"/>
      <c r="AC12" s="105">
        <f t="shared" si="6"/>
        <v>150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4"/>
        <v>270</v>
      </c>
      <c r="K13" s="82" t="s">
        <v>33</v>
      </c>
      <c r="L13" s="83">
        <f t="shared" si="2"/>
        <v>7</v>
      </c>
      <c r="M13" s="15"/>
      <c r="N13" s="549"/>
      <c r="O13" s="803"/>
      <c r="P13" s="549">
        <f>N13</f>
        <v>0</v>
      </c>
      <c r="Q13" s="331"/>
      <c r="R13" s="332"/>
      <c r="S13" s="105">
        <f t="shared" si="5"/>
        <v>70</v>
      </c>
      <c r="U13" s="82" t="s">
        <v>33</v>
      </c>
      <c r="V13" s="83">
        <f t="shared" si="3"/>
        <v>15</v>
      </c>
      <c r="W13" s="15"/>
      <c r="X13" s="549"/>
      <c r="Y13" s="803"/>
      <c r="Z13" s="549">
        <f>X13</f>
        <v>0</v>
      </c>
      <c r="AA13" s="331"/>
      <c r="AB13" s="332"/>
      <c r="AC13" s="105">
        <f t="shared" si="6"/>
        <v>150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4"/>
        <v>260</v>
      </c>
      <c r="K14" s="73"/>
      <c r="L14" s="83">
        <f t="shared" si="2"/>
        <v>7</v>
      </c>
      <c r="M14" s="15"/>
      <c r="N14" s="549"/>
      <c r="O14" s="803"/>
      <c r="P14" s="549">
        <f t="shared" ref="P14:P76" si="7">N14</f>
        <v>0</v>
      </c>
      <c r="Q14" s="331"/>
      <c r="R14" s="332"/>
      <c r="S14" s="105">
        <f t="shared" si="5"/>
        <v>70</v>
      </c>
      <c r="U14" s="73"/>
      <c r="V14" s="83">
        <f t="shared" si="3"/>
        <v>15</v>
      </c>
      <c r="W14" s="15"/>
      <c r="X14" s="549"/>
      <c r="Y14" s="803"/>
      <c r="Z14" s="549">
        <f t="shared" ref="Z14:Z76" si="8">X14</f>
        <v>0</v>
      </c>
      <c r="AA14" s="331"/>
      <c r="AB14" s="332"/>
      <c r="AC14" s="105">
        <f t="shared" si="6"/>
        <v>150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4"/>
        <v>250</v>
      </c>
      <c r="K15" s="73" t="s">
        <v>22</v>
      </c>
      <c r="L15" s="83">
        <f t="shared" si="2"/>
        <v>7</v>
      </c>
      <c r="M15" s="15"/>
      <c r="N15" s="549"/>
      <c r="O15" s="803"/>
      <c r="P15" s="549">
        <f t="shared" si="7"/>
        <v>0</v>
      </c>
      <c r="Q15" s="331"/>
      <c r="R15" s="332"/>
      <c r="S15" s="105">
        <f t="shared" si="5"/>
        <v>70</v>
      </c>
      <c r="U15" s="73" t="s">
        <v>22</v>
      </c>
      <c r="V15" s="83">
        <f t="shared" si="3"/>
        <v>15</v>
      </c>
      <c r="W15" s="15"/>
      <c r="X15" s="549"/>
      <c r="Y15" s="803"/>
      <c r="Z15" s="549">
        <f t="shared" si="8"/>
        <v>0</v>
      </c>
      <c r="AA15" s="331"/>
      <c r="AB15" s="332"/>
      <c r="AC15" s="105">
        <f t="shared" si="6"/>
        <v>150</v>
      </c>
    </row>
    <row r="16" spans="1:2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4"/>
        <v>240</v>
      </c>
      <c r="L16" s="83">
        <f t="shared" si="2"/>
        <v>7</v>
      </c>
      <c r="M16" s="15"/>
      <c r="N16" s="549"/>
      <c r="O16" s="803"/>
      <c r="P16" s="549">
        <f t="shared" si="7"/>
        <v>0</v>
      </c>
      <c r="Q16" s="331"/>
      <c r="R16" s="332"/>
      <c r="S16" s="105">
        <f t="shared" si="5"/>
        <v>70</v>
      </c>
      <c r="V16" s="83">
        <f t="shared" si="3"/>
        <v>15</v>
      </c>
      <c r="W16" s="15"/>
      <c r="X16" s="549"/>
      <c r="Y16" s="803"/>
      <c r="Z16" s="549">
        <f t="shared" si="8"/>
        <v>0</v>
      </c>
      <c r="AA16" s="331"/>
      <c r="AB16" s="332"/>
      <c r="AC16" s="105">
        <f t="shared" si="6"/>
        <v>150</v>
      </c>
    </row>
    <row r="17" spans="1:2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4"/>
        <v>230</v>
      </c>
      <c r="L17" s="83">
        <f t="shared" si="2"/>
        <v>7</v>
      </c>
      <c r="M17" s="15"/>
      <c r="N17" s="549"/>
      <c r="O17" s="803"/>
      <c r="P17" s="549">
        <f t="shared" si="7"/>
        <v>0</v>
      </c>
      <c r="Q17" s="331"/>
      <c r="R17" s="332"/>
      <c r="S17" s="105">
        <f t="shared" si="5"/>
        <v>70</v>
      </c>
      <c r="V17" s="83">
        <f t="shared" si="3"/>
        <v>15</v>
      </c>
      <c r="W17" s="15"/>
      <c r="X17" s="549"/>
      <c r="Y17" s="803"/>
      <c r="Z17" s="549">
        <f t="shared" si="8"/>
        <v>0</v>
      </c>
      <c r="AA17" s="331"/>
      <c r="AB17" s="332"/>
      <c r="AC17" s="105">
        <f t="shared" si="6"/>
        <v>150</v>
      </c>
    </row>
    <row r="18" spans="1:2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4"/>
        <v>220</v>
      </c>
      <c r="K18" s="122"/>
      <c r="L18" s="83">
        <f t="shared" si="2"/>
        <v>7</v>
      </c>
      <c r="M18" s="15"/>
      <c r="N18" s="549"/>
      <c r="O18" s="803"/>
      <c r="P18" s="549">
        <f t="shared" si="7"/>
        <v>0</v>
      </c>
      <c r="Q18" s="331"/>
      <c r="R18" s="332"/>
      <c r="S18" s="105">
        <f t="shared" si="5"/>
        <v>70</v>
      </c>
      <c r="U18" s="122"/>
      <c r="V18" s="83">
        <f t="shared" si="3"/>
        <v>15</v>
      </c>
      <c r="W18" s="15"/>
      <c r="X18" s="549"/>
      <c r="Y18" s="803"/>
      <c r="Z18" s="549">
        <f t="shared" si="8"/>
        <v>0</v>
      </c>
      <c r="AA18" s="331"/>
      <c r="AB18" s="332"/>
      <c r="AC18" s="105">
        <f t="shared" si="6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4"/>
        <v>210</v>
      </c>
      <c r="K19" s="122"/>
      <c r="L19" s="83">
        <f t="shared" si="2"/>
        <v>7</v>
      </c>
      <c r="M19" s="15"/>
      <c r="N19" s="549"/>
      <c r="O19" s="803"/>
      <c r="P19" s="549">
        <f t="shared" si="7"/>
        <v>0</v>
      </c>
      <c r="Q19" s="331"/>
      <c r="R19" s="332"/>
      <c r="S19" s="105">
        <f t="shared" si="5"/>
        <v>70</v>
      </c>
      <c r="U19" s="122"/>
      <c r="V19" s="83">
        <f t="shared" si="3"/>
        <v>15</v>
      </c>
      <c r="W19" s="15"/>
      <c r="X19" s="549"/>
      <c r="Y19" s="803"/>
      <c r="Z19" s="549">
        <f t="shared" si="8"/>
        <v>0</v>
      </c>
      <c r="AA19" s="331"/>
      <c r="AB19" s="332"/>
      <c r="AC19" s="105">
        <f t="shared" si="6"/>
        <v>150</v>
      </c>
    </row>
    <row r="20" spans="1:2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4"/>
        <v>200</v>
      </c>
      <c r="K20" s="122"/>
      <c r="L20" s="83">
        <f t="shared" si="2"/>
        <v>7</v>
      </c>
      <c r="M20" s="15"/>
      <c r="N20" s="549"/>
      <c r="O20" s="803"/>
      <c r="P20" s="549">
        <f t="shared" si="7"/>
        <v>0</v>
      </c>
      <c r="Q20" s="331"/>
      <c r="R20" s="332"/>
      <c r="S20" s="105">
        <f t="shared" si="5"/>
        <v>70</v>
      </c>
      <c r="U20" s="122"/>
      <c r="V20" s="83">
        <f t="shared" si="3"/>
        <v>15</v>
      </c>
      <c r="W20" s="15"/>
      <c r="X20" s="549"/>
      <c r="Y20" s="803"/>
      <c r="Z20" s="549">
        <f t="shared" si="8"/>
        <v>0</v>
      </c>
      <c r="AA20" s="331"/>
      <c r="AB20" s="332"/>
      <c r="AC20" s="105">
        <f t="shared" si="6"/>
        <v>150</v>
      </c>
    </row>
    <row r="21" spans="1:2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4"/>
        <v>190</v>
      </c>
      <c r="K21" s="122"/>
      <c r="L21" s="83">
        <f t="shared" si="2"/>
        <v>7</v>
      </c>
      <c r="M21" s="15"/>
      <c r="N21" s="549"/>
      <c r="O21" s="803"/>
      <c r="P21" s="549">
        <f t="shared" si="7"/>
        <v>0</v>
      </c>
      <c r="Q21" s="331"/>
      <c r="R21" s="332"/>
      <c r="S21" s="105">
        <f t="shared" si="5"/>
        <v>70</v>
      </c>
      <c r="U21" s="122"/>
      <c r="V21" s="83">
        <f t="shared" si="3"/>
        <v>15</v>
      </c>
      <c r="W21" s="15"/>
      <c r="X21" s="549"/>
      <c r="Y21" s="803"/>
      <c r="Z21" s="549">
        <f t="shared" si="8"/>
        <v>0</v>
      </c>
      <c r="AA21" s="331"/>
      <c r="AB21" s="332"/>
      <c r="AC21" s="105">
        <f t="shared" si="6"/>
        <v>150</v>
      </c>
    </row>
    <row r="22" spans="1:2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4"/>
        <v>180</v>
      </c>
      <c r="K22" s="122"/>
      <c r="L22" s="234">
        <f t="shared" si="2"/>
        <v>7</v>
      </c>
      <c r="M22" s="15"/>
      <c r="N22" s="549"/>
      <c r="O22" s="803"/>
      <c r="P22" s="549">
        <f t="shared" si="7"/>
        <v>0</v>
      </c>
      <c r="Q22" s="331"/>
      <c r="R22" s="332"/>
      <c r="S22" s="105">
        <f t="shared" si="5"/>
        <v>70</v>
      </c>
      <c r="U22" s="122"/>
      <c r="V22" s="234">
        <f t="shared" si="3"/>
        <v>15</v>
      </c>
      <c r="W22" s="15"/>
      <c r="X22" s="549"/>
      <c r="Y22" s="803"/>
      <c r="Z22" s="549">
        <f t="shared" si="8"/>
        <v>0</v>
      </c>
      <c r="AA22" s="331"/>
      <c r="AB22" s="332"/>
      <c r="AC22" s="105">
        <f t="shared" si="6"/>
        <v>150</v>
      </c>
    </row>
    <row r="23" spans="1:2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4"/>
        <v>170</v>
      </c>
      <c r="K23" s="123"/>
      <c r="L23" s="234">
        <f t="shared" si="2"/>
        <v>7</v>
      </c>
      <c r="M23" s="15"/>
      <c r="N23" s="549"/>
      <c r="O23" s="803"/>
      <c r="P23" s="549">
        <f t="shared" si="7"/>
        <v>0</v>
      </c>
      <c r="Q23" s="331"/>
      <c r="R23" s="332"/>
      <c r="S23" s="105">
        <f t="shared" si="5"/>
        <v>70</v>
      </c>
      <c r="U23" s="123"/>
      <c r="V23" s="234">
        <f t="shared" si="3"/>
        <v>15</v>
      </c>
      <c r="W23" s="15"/>
      <c r="X23" s="549"/>
      <c r="Y23" s="803"/>
      <c r="Z23" s="549">
        <f t="shared" si="8"/>
        <v>0</v>
      </c>
      <c r="AA23" s="331"/>
      <c r="AB23" s="332"/>
      <c r="AC23" s="105">
        <f t="shared" si="6"/>
        <v>150</v>
      </c>
    </row>
    <row r="24" spans="1:29" x14ac:dyDescent="0.25">
      <c r="A24" s="122"/>
      <c r="B24" s="234">
        <f t="shared" si="0"/>
        <v>17</v>
      </c>
      <c r="C24" s="15"/>
      <c r="D24" s="549"/>
      <c r="E24" s="803"/>
      <c r="F24" s="549">
        <f t="shared" si="1"/>
        <v>0</v>
      </c>
      <c r="G24" s="331"/>
      <c r="H24" s="332"/>
      <c r="I24" s="105">
        <f t="shared" si="4"/>
        <v>170</v>
      </c>
      <c r="K24" s="122"/>
      <c r="L24" s="234">
        <f t="shared" si="2"/>
        <v>7</v>
      </c>
      <c r="M24" s="15"/>
      <c r="N24" s="549"/>
      <c r="O24" s="803"/>
      <c r="P24" s="549">
        <f t="shared" si="7"/>
        <v>0</v>
      </c>
      <c r="Q24" s="331"/>
      <c r="R24" s="332"/>
      <c r="S24" s="105">
        <f t="shared" si="5"/>
        <v>70</v>
      </c>
      <c r="U24" s="122"/>
      <c r="V24" s="234">
        <f t="shared" si="3"/>
        <v>15</v>
      </c>
      <c r="W24" s="15"/>
      <c r="X24" s="549"/>
      <c r="Y24" s="803"/>
      <c r="Z24" s="549">
        <f t="shared" si="8"/>
        <v>0</v>
      </c>
      <c r="AA24" s="331"/>
      <c r="AB24" s="332"/>
      <c r="AC24" s="105">
        <f t="shared" si="6"/>
        <v>150</v>
      </c>
    </row>
    <row r="25" spans="1:29" x14ac:dyDescent="0.25">
      <c r="A25" s="122"/>
      <c r="B25" s="234">
        <f t="shared" si="0"/>
        <v>17</v>
      </c>
      <c r="C25" s="15"/>
      <c r="D25" s="549"/>
      <c r="E25" s="803"/>
      <c r="F25" s="549">
        <f t="shared" si="1"/>
        <v>0</v>
      </c>
      <c r="G25" s="331" t="s">
        <v>22</v>
      </c>
      <c r="H25" s="332"/>
      <c r="I25" s="105">
        <f t="shared" si="4"/>
        <v>170</v>
      </c>
      <c r="K25" s="122"/>
      <c r="L25" s="234">
        <f t="shared" si="2"/>
        <v>7</v>
      </c>
      <c r="M25" s="15"/>
      <c r="N25" s="549"/>
      <c r="O25" s="803"/>
      <c r="P25" s="549">
        <f t="shared" si="7"/>
        <v>0</v>
      </c>
      <c r="Q25" s="331"/>
      <c r="R25" s="332"/>
      <c r="S25" s="105">
        <f t="shared" si="5"/>
        <v>70</v>
      </c>
      <c r="U25" s="122"/>
      <c r="V25" s="234">
        <f t="shared" si="3"/>
        <v>15</v>
      </c>
      <c r="W25" s="15"/>
      <c r="X25" s="549"/>
      <c r="Y25" s="803"/>
      <c r="Z25" s="549">
        <f t="shared" si="8"/>
        <v>0</v>
      </c>
      <c r="AA25" s="331"/>
      <c r="AB25" s="332"/>
      <c r="AC25" s="105">
        <f t="shared" si="6"/>
        <v>150</v>
      </c>
    </row>
    <row r="26" spans="1:29" x14ac:dyDescent="0.25">
      <c r="A26" s="122"/>
      <c r="B26" s="183">
        <f t="shared" si="0"/>
        <v>17</v>
      </c>
      <c r="C26" s="15"/>
      <c r="D26" s="549"/>
      <c r="E26" s="803"/>
      <c r="F26" s="549">
        <f t="shared" si="1"/>
        <v>0</v>
      </c>
      <c r="G26" s="331"/>
      <c r="H26" s="332"/>
      <c r="I26" s="105">
        <f t="shared" si="4"/>
        <v>170</v>
      </c>
      <c r="K26" s="122"/>
      <c r="L26" s="183">
        <f t="shared" si="2"/>
        <v>7</v>
      </c>
      <c r="M26" s="15"/>
      <c r="N26" s="549"/>
      <c r="O26" s="803"/>
      <c r="P26" s="549">
        <f t="shared" si="7"/>
        <v>0</v>
      </c>
      <c r="Q26" s="331"/>
      <c r="R26" s="332"/>
      <c r="S26" s="105">
        <f t="shared" si="5"/>
        <v>70</v>
      </c>
      <c r="U26" s="122"/>
      <c r="V26" s="183">
        <f t="shared" si="3"/>
        <v>15</v>
      </c>
      <c r="W26" s="15"/>
      <c r="X26" s="549"/>
      <c r="Y26" s="803"/>
      <c r="Z26" s="549">
        <f t="shared" si="8"/>
        <v>0</v>
      </c>
      <c r="AA26" s="331"/>
      <c r="AB26" s="332"/>
      <c r="AC26" s="105">
        <f t="shared" si="6"/>
        <v>150</v>
      </c>
    </row>
    <row r="27" spans="1:29" x14ac:dyDescent="0.25">
      <c r="A27" s="122"/>
      <c r="B27" s="234">
        <f t="shared" si="0"/>
        <v>17</v>
      </c>
      <c r="C27" s="15"/>
      <c r="D27" s="549"/>
      <c r="E27" s="803"/>
      <c r="F27" s="549">
        <f t="shared" si="1"/>
        <v>0</v>
      </c>
      <c r="G27" s="331"/>
      <c r="H27" s="332"/>
      <c r="I27" s="105">
        <f t="shared" si="4"/>
        <v>170</v>
      </c>
      <c r="K27" s="122"/>
      <c r="L27" s="234">
        <f t="shared" si="2"/>
        <v>7</v>
      </c>
      <c r="M27" s="15"/>
      <c r="N27" s="549"/>
      <c r="O27" s="803"/>
      <c r="P27" s="549">
        <f t="shared" si="7"/>
        <v>0</v>
      </c>
      <c r="Q27" s="331"/>
      <c r="R27" s="332"/>
      <c r="S27" s="105">
        <f t="shared" si="5"/>
        <v>70</v>
      </c>
      <c r="U27" s="122"/>
      <c r="V27" s="234">
        <f t="shared" si="3"/>
        <v>15</v>
      </c>
      <c r="W27" s="15"/>
      <c r="X27" s="549"/>
      <c r="Y27" s="803"/>
      <c r="Z27" s="549">
        <f t="shared" si="8"/>
        <v>0</v>
      </c>
      <c r="AA27" s="331"/>
      <c r="AB27" s="332"/>
      <c r="AC27" s="105">
        <f t="shared" si="6"/>
        <v>150</v>
      </c>
    </row>
    <row r="28" spans="1:29" x14ac:dyDescent="0.25">
      <c r="A28" s="122"/>
      <c r="B28" s="183">
        <f t="shared" si="0"/>
        <v>17</v>
      </c>
      <c r="C28" s="15"/>
      <c r="D28" s="549"/>
      <c r="E28" s="803"/>
      <c r="F28" s="549">
        <f t="shared" si="1"/>
        <v>0</v>
      </c>
      <c r="G28" s="331"/>
      <c r="H28" s="332"/>
      <c r="I28" s="105">
        <f t="shared" si="4"/>
        <v>170</v>
      </c>
      <c r="K28" s="122"/>
      <c r="L28" s="183">
        <f t="shared" si="2"/>
        <v>7</v>
      </c>
      <c r="M28" s="15"/>
      <c r="N28" s="549"/>
      <c r="O28" s="803"/>
      <c r="P28" s="549">
        <f t="shared" si="7"/>
        <v>0</v>
      </c>
      <c r="Q28" s="331"/>
      <c r="R28" s="332"/>
      <c r="S28" s="105">
        <f t="shared" si="5"/>
        <v>70</v>
      </c>
      <c r="U28" s="122"/>
      <c r="V28" s="183">
        <f t="shared" si="3"/>
        <v>15</v>
      </c>
      <c r="W28" s="15"/>
      <c r="X28" s="549"/>
      <c r="Y28" s="803"/>
      <c r="Z28" s="549">
        <f t="shared" si="8"/>
        <v>0</v>
      </c>
      <c r="AA28" s="331"/>
      <c r="AB28" s="332"/>
      <c r="AC28" s="105">
        <f t="shared" si="6"/>
        <v>150</v>
      </c>
    </row>
    <row r="29" spans="1:29" x14ac:dyDescent="0.25">
      <c r="A29" s="122"/>
      <c r="B29" s="234">
        <f t="shared" si="0"/>
        <v>17</v>
      </c>
      <c r="C29" s="15"/>
      <c r="D29" s="549"/>
      <c r="E29" s="803"/>
      <c r="F29" s="549">
        <f t="shared" si="1"/>
        <v>0</v>
      </c>
      <c r="G29" s="331"/>
      <c r="H29" s="332"/>
      <c r="I29" s="105">
        <f t="shared" si="4"/>
        <v>170</v>
      </c>
      <c r="K29" s="122"/>
      <c r="L29" s="234">
        <f t="shared" si="2"/>
        <v>7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70</v>
      </c>
      <c r="U29" s="122"/>
      <c r="V29" s="234">
        <f t="shared" si="3"/>
        <v>15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6"/>
        <v>150</v>
      </c>
    </row>
    <row r="30" spans="1:29" x14ac:dyDescent="0.25">
      <c r="A30" s="122"/>
      <c r="B30" s="234">
        <f t="shared" si="0"/>
        <v>17</v>
      </c>
      <c r="C30" s="15"/>
      <c r="D30" s="549"/>
      <c r="E30" s="803"/>
      <c r="F30" s="549">
        <f t="shared" si="1"/>
        <v>0</v>
      </c>
      <c r="G30" s="331"/>
      <c r="H30" s="332"/>
      <c r="I30" s="105">
        <f t="shared" si="4"/>
        <v>170</v>
      </c>
      <c r="K30" s="122"/>
      <c r="L30" s="234">
        <f t="shared" si="2"/>
        <v>7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70</v>
      </c>
      <c r="U30" s="122"/>
      <c r="V30" s="234">
        <f t="shared" si="3"/>
        <v>15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6"/>
        <v>150</v>
      </c>
    </row>
    <row r="31" spans="1:29" x14ac:dyDescent="0.25">
      <c r="A31" s="122"/>
      <c r="B31" s="234">
        <f t="shared" si="0"/>
        <v>17</v>
      </c>
      <c r="C31" s="15"/>
      <c r="D31" s="549"/>
      <c r="E31" s="803"/>
      <c r="F31" s="549">
        <f t="shared" si="1"/>
        <v>0</v>
      </c>
      <c r="G31" s="331"/>
      <c r="H31" s="332"/>
      <c r="I31" s="105">
        <f t="shared" si="4"/>
        <v>170</v>
      </c>
      <c r="K31" s="122"/>
      <c r="L31" s="234">
        <f t="shared" si="2"/>
        <v>7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70</v>
      </c>
      <c r="U31" s="122"/>
      <c r="V31" s="234">
        <f t="shared" si="3"/>
        <v>15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6"/>
        <v>150</v>
      </c>
    </row>
    <row r="32" spans="1:29" x14ac:dyDescent="0.25">
      <c r="A32" s="122"/>
      <c r="B32" s="234">
        <f t="shared" si="0"/>
        <v>17</v>
      </c>
      <c r="C32" s="15"/>
      <c r="D32" s="549"/>
      <c r="E32" s="803"/>
      <c r="F32" s="549">
        <f t="shared" si="1"/>
        <v>0</v>
      </c>
      <c r="G32" s="331"/>
      <c r="H32" s="332"/>
      <c r="I32" s="105">
        <f t="shared" si="4"/>
        <v>170</v>
      </c>
      <c r="K32" s="122"/>
      <c r="L32" s="234">
        <f t="shared" si="2"/>
        <v>7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70</v>
      </c>
      <c r="U32" s="122"/>
      <c r="V32" s="234">
        <f t="shared" si="3"/>
        <v>15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6"/>
        <v>150</v>
      </c>
    </row>
    <row r="33" spans="1:29" x14ac:dyDescent="0.25">
      <c r="A33" s="122"/>
      <c r="B33" s="234">
        <f t="shared" si="0"/>
        <v>17</v>
      </c>
      <c r="C33" s="15"/>
      <c r="D33" s="549"/>
      <c r="E33" s="803"/>
      <c r="F33" s="549">
        <f t="shared" si="1"/>
        <v>0</v>
      </c>
      <c r="G33" s="331"/>
      <c r="H33" s="332"/>
      <c r="I33" s="105">
        <f t="shared" si="4"/>
        <v>170</v>
      </c>
      <c r="K33" s="122"/>
      <c r="L33" s="234">
        <f t="shared" si="2"/>
        <v>7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70</v>
      </c>
      <c r="U33" s="122"/>
      <c r="V33" s="234">
        <f t="shared" si="3"/>
        <v>15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6"/>
        <v>150</v>
      </c>
    </row>
    <row r="34" spans="1:29" x14ac:dyDescent="0.25">
      <c r="A34" s="122"/>
      <c r="B34" s="234">
        <f t="shared" si="0"/>
        <v>17</v>
      </c>
      <c r="C34" s="15"/>
      <c r="D34" s="549"/>
      <c r="E34" s="803"/>
      <c r="F34" s="549">
        <f t="shared" si="1"/>
        <v>0</v>
      </c>
      <c r="G34" s="331"/>
      <c r="H34" s="332"/>
      <c r="I34" s="105">
        <f t="shared" si="4"/>
        <v>170</v>
      </c>
      <c r="K34" s="122"/>
      <c r="L34" s="234">
        <f t="shared" si="2"/>
        <v>7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70</v>
      </c>
      <c r="U34" s="122"/>
      <c r="V34" s="234">
        <f t="shared" si="3"/>
        <v>15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6"/>
        <v>150</v>
      </c>
    </row>
    <row r="35" spans="1:29" x14ac:dyDescent="0.25">
      <c r="A35" s="122"/>
      <c r="B35" s="234">
        <f t="shared" si="0"/>
        <v>17</v>
      </c>
      <c r="C35" s="15"/>
      <c r="D35" s="549"/>
      <c r="E35" s="803"/>
      <c r="F35" s="549">
        <f t="shared" si="1"/>
        <v>0</v>
      </c>
      <c r="G35" s="331"/>
      <c r="H35" s="332"/>
      <c r="I35" s="105">
        <f t="shared" si="4"/>
        <v>170</v>
      </c>
      <c r="K35" s="122"/>
      <c r="L35" s="234">
        <f t="shared" si="2"/>
        <v>7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70</v>
      </c>
      <c r="U35" s="122"/>
      <c r="V35" s="234">
        <f t="shared" si="3"/>
        <v>15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6"/>
        <v>150</v>
      </c>
    </row>
    <row r="36" spans="1:29" x14ac:dyDescent="0.25">
      <c r="A36" s="122" t="s">
        <v>22</v>
      </c>
      <c r="B36" s="234">
        <f t="shared" si="0"/>
        <v>17</v>
      </c>
      <c r="C36" s="15"/>
      <c r="D36" s="549"/>
      <c r="E36" s="803"/>
      <c r="F36" s="549">
        <f t="shared" si="1"/>
        <v>0</v>
      </c>
      <c r="G36" s="331"/>
      <c r="H36" s="332"/>
      <c r="I36" s="105">
        <f t="shared" si="4"/>
        <v>170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6"/>
        <v>150</v>
      </c>
    </row>
    <row r="37" spans="1:29" x14ac:dyDescent="0.25">
      <c r="A37" s="123"/>
      <c r="B37" s="234">
        <f t="shared" si="0"/>
        <v>17</v>
      </c>
      <c r="C37" s="15"/>
      <c r="D37" s="549"/>
      <c r="E37" s="803"/>
      <c r="F37" s="549">
        <f t="shared" si="1"/>
        <v>0</v>
      </c>
      <c r="G37" s="331"/>
      <c r="H37" s="332"/>
      <c r="I37" s="105">
        <f t="shared" si="4"/>
        <v>170</v>
      </c>
      <c r="K37" s="123"/>
      <c r="L37" s="234">
        <f t="shared" si="2"/>
        <v>7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70</v>
      </c>
      <c r="U37" s="123"/>
      <c r="V37" s="234">
        <f t="shared" si="3"/>
        <v>15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6"/>
        <v>150</v>
      </c>
    </row>
    <row r="38" spans="1:29" x14ac:dyDescent="0.25">
      <c r="A38" s="122"/>
      <c r="B38" s="234">
        <f t="shared" si="0"/>
        <v>17</v>
      </c>
      <c r="C38" s="15"/>
      <c r="D38" s="549"/>
      <c r="E38" s="803"/>
      <c r="F38" s="549">
        <f t="shared" si="1"/>
        <v>0</v>
      </c>
      <c r="G38" s="331"/>
      <c r="H38" s="332"/>
      <c r="I38" s="105">
        <f t="shared" si="4"/>
        <v>170</v>
      </c>
      <c r="K38" s="122"/>
      <c r="L38" s="234">
        <f t="shared" si="2"/>
        <v>7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70</v>
      </c>
      <c r="U38" s="122"/>
      <c r="V38" s="234">
        <f t="shared" si="3"/>
        <v>15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6"/>
        <v>150</v>
      </c>
    </row>
    <row r="39" spans="1:29" x14ac:dyDescent="0.25">
      <c r="A39" s="122"/>
      <c r="B39" s="83">
        <f t="shared" si="0"/>
        <v>17</v>
      </c>
      <c r="C39" s="15"/>
      <c r="D39" s="549"/>
      <c r="E39" s="803"/>
      <c r="F39" s="549">
        <f t="shared" si="1"/>
        <v>0</v>
      </c>
      <c r="G39" s="331"/>
      <c r="H39" s="332"/>
      <c r="I39" s="105">
        <f t="shared" si="4"/>
        <v>170</v>
      </c>
      <c r="K39" s="122"/>
      <c r="L39" s="83">
        <f t="shared" si="2"/>
        <v>7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70</v>
      </c>
      <c r="U39" s="122"/>
      <c r="V39" s="83">
        <f t="shared" si="3"/>
        <v>15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6"/>
        <v>150</v>
      </c>
    </row>
    <row r="40" spans="1:29" x14ac:dyDescent="0.25">
      <c r="A40" s="122"/>
      <c r="B40" s="83">
        <f t="shared" si="0"/>
        <v>17</v>
      </c>
      <c r="C40" s="15"/>
      <c r="D40" s="549"/>
      <c r="E40" s="803"/>
      <c r="F40" s="549">
        <f t="shared" si="1"/>
        <v>0</v>
      </c>
      <c r="G40" s="331"/>
      <c r="H40" s="332"/>
      <c r="I40" s="105">
        <f t="shared" si="4"/>
        <v>170</v>
      </c>
      <c r="K40" s="122"/>
      <c r="L40" s="83">
        <f t="shared" si="2"/>
        <v>7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70</v>
      </c>
      <c r="U40" s="122"/>
      <c r="V40" s="83">
        <f t="shared" si="3"/>
        <v>15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6"/>
        <v>150</v>
      </c>
    </row>
    <row r="41" spans="1:29" x14ac:dyDescent="0.25">
      <c r="A41" s="122"/>
      <c r="B41" s="83">
        <f t="shared" si="0"/>
        <v>17</v>
      </c>
      <c r="C41" s="15"/>
      <c r="D41" s="549"/>
      <c r="E41" s="803"/>
      <c r="F41" s="549">
        <f t="shared" si="1"/>
        <v>0</v>
      </c>
      <c r="G41" s="331"/>
      <c r="H41" s="332"/>
      <c r="I41" s="105">
        <f t="shared" si="4"/>
        <v>170</v>
      </c>
      <c r="K41" s="122"/>
      <c r="L41" s="83">
        <f t="shared" si="2"/>
        <v>7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70</v>
      </c>
      <c r="U41" s="122"/>
      <c r="V41" s="83">
        <f t="shared" si="3"/>
        <v>15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6"/>
        <v>150</v>
      </c>
    </row>
    <row r="42" spans="1:29" x14ac:dyDescent="0.25">
      <c r="A42" s="122"/>
      <c r="B42" s="83">
        <f t="shared" si="0"/>
        <v>17</v>
      </c>
      <c r="C42" s="15"/>
      <c r="D42" s="549"/>
      <c r="E42" s="803"/>
      <c r="F42" s="549">
        <f t="shared" si="1"/>
        <v>0</v>
      </c>
      <c r="G42" s="331"/>
      <c r="H42" s="332"/>
      <c r="I42" s="105">
        <f t="shared" si="4"/>
        <v>170</v>
      </c>
      <c r="K42" s="122"/>
      <c r="L42" s="83">
        <f t="shared" si="2"/>
        <v>7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70</v>
      </c>
      <c r="U42" s="122"/>
      <c r="V42" s="83">
        <f t="shared" si="3"/>
        <v>15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6"/>
        <v>150</v>
      </c>
    </row>
    <row r="43" spans="1:29" x14ac:dyDescent="0.25">
      <c r="A43" s="122"/>
      <c r="B43" s="83">
        <f t="shared" si="0"/>
        <v>17</v>
      </c>
      <c r="C43" s="15"/>
      <c r="D43" s="549"/>
      <c r="E43" s="803"/>
      <c r="F43" s="549">
        <f t="shared" si="1"/>
        <v>0</v>
      </c>
      <c r="G43" s="331"/>
      <c r="H43" s="332"/>
      <c r="I43" s="105">
        <f t="shared" si="4"/>
        <v>170</v>
      </c>
      <c r="K43" s="122"/>
      <c r="L43" s="83">
        <f t="shared" si="2"/>
        <v>7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70</v>
      </c>
      <c r="U43" s="122"/>
      <c r="V43" s="83">
        <f t="shared" si="3"/>
        <v>15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6"/>
        <v>150</v>
      </c>
    </row>
    <row r="44" spans="1:2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4"/>
        <v>170</v>
      </c>
      <c r="K44" s="122"/>
      <c r="L44" s="83">
        <f t="shared" si="2"/>
        <v>7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70</v>
      </c>
      <c r="U44" s="122"/>
      <c r="V44" s="83">
        <f t="shared" si="3"/>
        <v>15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6"/>
        <v>150</v>
      </c>
    </row>
    <row r="45" spans="1:2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4"/>
        <v>170</v>
      </c>
      <c r="K45" s="122"/>
      <c r="L45" s="83">
        <f t="shared" si="2"/>
        <v>7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70</v>
      </c>
      <c r="U45" s="122"/>
      <c r="V45" s="83">
        <f t="shared" si="3"/>
        <v>15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6"/>
        <v>150</v>
      </c>
    </row>
    <row r="46" spans="1:2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4"/>
        <v>170</v>
      </c>
      <c r="K46" s="122"/>
      <c r="L46" s="83">
        <f t="shared" si="2"/>
        <v>7</v>
      </c>
      <c r="M46" s="15"/>
      <c r="N46" s="69"/>
      <c r="O46" s="203"/>
      <c r="P46" s="69">
        <f t="shared" si="7"/>
        <v>0</v>
      </c>
      <c r="Q46" s="70"/>
      <c r="R46" s="71"/>
      <c r="S46" s="105">
        <f t="shared" si="5"/>
        <v>70</v>
      </c>
      <c r="U46" s="122"/>
      <c r="V46" s="83">
        <f t="shared" si="3"/>
        <v>15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6"/>
        <v>150</v>
      </c>
    </row>
    <row r="47" spans="1:2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4"/>
        <v>170</v>
      </c>
      <c r="K47" s="122"/>
      <c r="L47" s="83">
        <f t="shared" si="2"/>
        <v>7</v>
      </c>
      <c r="M47" s="15"/>
      <c r="N47" s="69"/>
      <c r="O47" s="203"/>
      <c r="P47" s="69">
        <f t="shared" si="7"/>
        <v>0</v>
      </c>
      <c r="Q47" s="70"/>
      <c r="R47" s="71"/>
      <c r="S47" s="105">
        <f t="shared" si="5"/>
        <v>70</v>
      </c>
      <c r="U47" s="122"/>
      <c r="V47" s="83">
        <f t="shared" si="3"/>
        <v>15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6"/>
        <v>150</v>
      </c>
    </row>
    <row r="48" spans="1:2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4"/>
        <v>170</v>
      </c>
      <c r="K48" s="122"/>
      <c r="L48" s="83">
        <f t="shared" si="2"/>
        <v>7</v>
      </c>
      <c r="M48" s="15"/>
      <c r="N48" s="69"/>
      <c r="O48" s="203"/>
      <c r="P48" s="69">
        <f t="shared" si="7"/>
        <v>0</v>
      </c>
      <c r="Q48" s="70"/>
      <c r="R48" s="71"/>
      <c r="S48" s="105">
        <f t="shared" si="5"/>
        <v>70</v>
      </c>
      <c r="U48" s="122"/>
      <c r="V48" s="83">
        <f t="shared" si="3"/>
        <v>15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6"/>
        <v>150</v>
      </c>
    </row>
    <row r="49" spans="1:2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4"/>
        <v>170</v>
      </c>
      <c r="K49" s="122"/>
      <c r="L49" s="83">
        <f t="shared" si="2"/>
        <v>7</v>
      </c>
      <c r="M49" s="15"/>
      <c r="N49" s="69"/>
      <c r="O49" s="203"/>
      <c r="P49" s="69">
        <f t="shared" si="7"/>
        <v>0</v>
      </c>
      <c r="Q49" s="70"/>
      <c r="R49" s="71"/>
      <c r="S49" s="105">
        <f t="shared" si="5"/>
        <v>70</v>
      </c>
      <c r="U49" s="122"/>
      <c r="V49" s="83">
        <f t="shared" si="3"/>
        <v>15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6"/>
        <v>150</v>
      </c>
    </row>
    <row r="50" spans="1:2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4"/>
        <v>170</v>
      </c>
      <c r="K50" s="122"/>
      <c r="L50" s="83">
        <f t="shared" si="2"/>
        <v>7</v>
      </c>
      <c r="M50" s="15"/>
      <c r="N50" s="69"/>
      <c r="O50" s="203"/>
      <c r="P50" s="69">
        <f t="shared" si="7"/>
        <v>0</v>
      </c>
      <c r="Q50" s="70"/>
      <c r="R50" s="71"/>
      <c r="S50" s="105">
        <f t="shared" si="5"/>
        <v>70</v>
      </c>
      <c r="U50" s="122"/>
      <c r="V50" s="83">
        <f t="shared" si="3"/>
        <v>15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6"/>
        <v>150</v>
      </c>
    </row>
    <row r="51" spans="1:2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4"/>
        <v>170</v>
      </c>
      <c r="K51" s="122"/>
      <c r="L51" s="83">
        <f t="shared" si="2"/>
        <v>7</v>
      </c>
      <c r="M51" s="15"/>
      <c r="N51" s="69"/>
      <c r="O51" s="203"/>
      <c r="P51" s="69">
        <f t="shared" si="7"/>
        <v>0</v>
      </c>
      <c r="Q51" s="70"/>
      <c r="R51" s="71"/>
      <c r="S51" s="105">
        <f t="shared" si="5"/>
        <v>70</v>
      </c>
      <c r="U51" s="122"/>
      <c r="V51" s="83">
        <f t="shared" si="3"/>
        <v>15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6"/>
        <v>150</v>
      </c>
    </row>
    <row r="52" spans="1:2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4"/>
        <v>170</v>
      </c>
      <c r="K52" s="122"/>
      <c r="L52" s="83">
        <f t="shared" si="2"/>
        <v>7</v>
      </c>
      <c r="M52" s="15"/>
      <c r="N52" s="69"/>
      <c r="O52" s="203"/>
      <c r="P52" s="69">
        <f t="shared" si="7"/>
        <v>0</v>
      </c>
      <c r="Q52" s="70"/>
      <c r="R52" s="71"/>
      <c r="S52" s="105">
        <f t="shared" si="5"/>
        <v>70</v>
      </c>
      <c r="U52" s="122"/>
      <c r="V52" s="83">
        <f t="shared" si="3"/>
        <v>15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6"/>
        <v>150</v>
      </c>
    </row>
    <row r="53" spans="1:2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4"/>
        <v>170</v>
      </c>
      <c r="K53" s="122"/>
      <c r="L53" s="83">
        <f t="shared" si="2"/>
        <v>7</v>
      </c>
      <c r="M53" s="15"/>
      <c r="N53" s="69"/>
      <c r="O53" s="203"/>
      <c r="P53" s="69">
        <f t="shared" si="7"/>
        <v>0</v>
      </c>
      <c r="Q53" s="70"/>
      <c r="R53" s="71"/>
      <c r="S53" s="105">
        <f t="shared" si="5"/>
        <v>70</v>
      </c>
      <c r="U53" s="122"/>
      <c r="V53" s="83">
        <f t="shared" si="3"/>
        <v>15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6"/>
        <v>150</v>
      </c>
    </row>
    <row r="54" spans="1:2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4"/>
        <v>170</v>
      </c>
      <c r="K54" s="122"/>
      <c r="L54" s="83">
        <f t="shared" si="2"/>
        <v>7</v>
      </c>
      <c r="M54" s="15"/>
      <c r="N54" s="69"/>
      <c r="O54" s="203"/>
      <c r="P54" s="69">
        <f t="shared" si="7"/>
        <v>0</v>
      </c>
      <c r="Q54" s="70"/>
      <c r="R54" s="71"/>
      <c r="S54" s="105">
        <f t="shared" si="5"/>
        <v>70</v>
      </c>
      <c r="U54" s="122"/>
      <c r="V54" s="83">
        <f t="shared" si="3"/>
        <v>15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6"/>
        <v>150</v>
      </c>
    </row>
    <row r="55" spans="1:2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4"/>
        <v>170</v>
      </c>
      <c r="K55" s="122"/>
      <c r="L55" s="12">
        <f t="shared" si="2"/>
        <v>7</v>
      </c>
      <c r="M55" s="15"/>
      <c r="N55" s="69"/>
      <c r="O55" s="203"/>
      <c r="P55" s="69">
        <f t="shared" si="7"/>
        <v>0</v>
      </c>
      <c r="Q55" s="70"/>
      <c r="R55" s="71"/>
      <c r="S55" s="105">
        <f t="shared" si="5"/>
        <v>70</v>
      </c>
      <c r="U55" s="122"/>
      <c r="V55" s="12">
        <f t="shared" si="3"/>
        <v>15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6"/>
        <v>150</v>
      </c>
    </row>
    <row r="56" spans="1:2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4"/>
        <v>170</v>
      </c>
      <c r="K56" s="122"/>
      <c r="L56" s="12">
        <f t="shared" si="2"/>
        <v>7</v>
      </c>
      <c r="M56" s="15"/>
      <c r="N56" s="69"/>
      <c r="O56" s="203"/>
      <c r="P56" s="69">
        <f t="shared" si="7"/>
        <v>0</v>
      </c>
      <c r="Q56" s="70"/>
      <c r="R56" s="71"/>
      <c r="S56" s="105">
        <f t="shared" si="5"/>
        <v>70</v>
      </c>
      <c r="U56" s="122"/>
      <c r="V56" s="12">
        <f t="shared" si="3"/>
        <v>15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6"/>
        <v>150</v>
      </c>
    </row>
    <row r="57" spans="1:2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4"/>
        <v>170</v>
      </c>
      <c r="K57" s="122"/>
      <c r="L57" s="12">
        <f t="shared" si="2"/>
        <v>7</v>
      </c>
      <c r="M57" s="15"/>
      <c r="N57" s="69"/>
      <c r="O57" s="203"/>
      <c r="P57" s="69">
        <f t="shared" si="7"/>
        <v>0</v>
      </c>
      <c r="Q57" s="70"/>
      <c r="R57" s="71"/>
      <c r="S57" s="105">
        <f t="shared" si="5"/>
        <v>70</v>
      </c>
      <c r="U57" s="122"/>
      <c r="V57" s="12">
        <f t="shared" si="3"/>
        <v>15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6"/>
        <v>150</v>
      </c>
    </row>
    <row r="58" spans="1:2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4"/>
        <v>170</v>
      </c>
      <c r="K58" s="122"/>
      <c r="L58" s="12">
        <f t="shared" si="2"/>
        <v>7</v>
      </c>
      <c r="M58" s="15"/>
      <c r="N58" s="69"/>
      <c r="O58" s="203"/>
      <c r="P58" s="69">
        <f t="shared" si="7"/>
        <v>0</v>
      </c>
      <c r="Q58" s="70"/>
      <c r="R58" s="71"/>
      <c r="S58" s="105">
        <f t="shared" si="5"/>
        <v>70</v>
      </c>
      <c r="U58" s="122"/>
      <c r="V58" s="12">
        <f t="shared" si="3"/>
        <v>15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6"/>
        <v>150</v>
      </c>
    </row>
    <row r="59" spans="1:2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4"/>
        <v>170</v>
      </c>
      <c r="K59" s="122"/>
      <c r="L59" s="12">
        <f t="shared" si="2"/>
        <v>7</v>
      </c>
      <c r="M59" s="15"/>
      <c r="N59" s="69"/>
      <c r="O59" s="203"/>
      <c r="P59" s="69">
        <f t="shared" si="7"/>
        <v>0</v>
      </c>
      <c r="Q59" s="70"/>
      <c r="R59" s="71"/>
      <c r="S59" s="105">
        <f t="shared" si="5"/>
        <v>70</v>
      </c>
      <c r="U59" s="122"/>
      <c r="V59" s="12">
        <f t="shared" si="3"/>
        <v>15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6"/>
        <v>150</v>
      </c>
    </row>
    <row r="60" spans="1:2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4"/>
        <v>170</v>
      </c>
      <c r="K60" s="122"/>
      <c r="L60" s="12">
        <f t="shared" si="2"/>
        <v>7</v>
      </c>
      <c r="M60" s="15"/>
      <c r="N60" s="69"/>
      <c r="O60" s="203"/>
      <c r="P60" s="69">
        <f t="shared" si="7"/>
        <v>0</v>
      </c>
      <c r="Q60" s="70"/>
      <c r="R60" s="71"/>
      <c r="S60" s="105">
        <f t="shared" si="5"/>
        <v>70</v>
      </c>
      <c r="U60" s="122"/>
      <c r="V60" s="12">
        <f t="shared" si="3"/>
        <v>15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6"/>
        <v>150</v>
      </c>
    </row>
    <row r="61" spans="1:2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4"/>
        <v>170</v>
      </c>
      <c r="K61" s="122"/>
      <c r="L61" s="12">
        <f t="shared" si="2"/>
        <v>7</v>
      </c>
      <c r="M61" s="15"/>
      <c r="N61" s="69"/>
      <c r="O61" s="203"/>
      <c r="P61" s="69">
        <f t="shared" si="7"/>
        <v>0</v>
      </c>
      <c r="Q61" s="70"/>
      <c r="R61" s="71"/>
      <c r="S61" s="105">
        <f t="shared" si="5"/>
        <v>70</v>
      </c>
      <c r="U61" s="122"/>
      <c r="V61" s="12">
        <f t="shared" si="3"/>
        <v>15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6"/>
        <v>150</v>
      </c>
    </row>
    <row r="62" spans="1:2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4"/>
        <v>170</v>
      </c>
      <c r="K62" s="122"/>
      <c r="L62" s="12">
        <f t="shared" si="2"/>
        <v>7</v>
      </c>
      <c r="M62" s="15"/>
      <c r="N62" s="69"/>
      <c r="O62" s="203"/>
      <c r="P62" s="69">
        <f t="shared" si="7"/>
        <v>0</v>
      </c>
      <c r="Q62" s="70"/>
      <c r="R62" s="71"/>
      <c r="S62" s="105">
        <f t="shared" si="5"/>
        <v>70</v>
      </c>
      <c r="U62" s="122"/>
      <c r="V62" s="12">
        <f t="shared" si="3"/>
        <v>15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6"/>
        <v>150</v>
      </c>
    </row>
    <row r="63" spans="1:2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4"/>
        <v>170</v>
      </c>
      <c r="K63" s="122"/>
      <c r="L63" s="12">
        <f t="shared" si="2"/>
        <v>7</v>
      </c>
      <c r="M63" s="15"/>
      <c r="N63" s="69"/>
      <c r="O63" s="203"/>
      <c r="P63" s="69">
        <f t="shared" si="7"/>
        <v>0</v>
      </c>
      <c r="Q63" s="70"/>
      <c r="R63" s="71"/>
      <c r="S63" s="105">
        <f t="shared" si="5"/>
        <v>70</v>
      </c>
      <c r="U63" s="122"/>
      <c r="V63" s="12">
        <f t="shared" si="3"/>
        <v>15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6"/>
        <v>150</v>
      </c>
    </row>
    <row r="64" spans="1:2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4"/>
        <v>170</v>
      </c>
      <c r="K64" s="122"/>
      <c r="L64" s="12">
        <f t="shared" si="2"/>
        <v>7</v>
      </c>
      <c r="M64" s="15"/>
      <c r="N64" s="69"/>
      <c r="O64" s="203"/>
      <c r="P64" s="69">
        <f t="shared" si="7"/>
        <v>0</v>
      </c>
      <c r="Q64" s="70"/>
      <c r="R64" s="71"/>
      <c r="S64" s="105">
        <f t="shared" si="5"/>
        <v>70</v>
      </c>
      <c r="U64" s="122"/>
      <c r="V64" s="12">
        <f t="shared" si="3"/>
        <v>15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6"/>
        <v>150</v>
      </c>
    </row>
    <row r="65" spans="1:2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4"/>
        <v>170</v>
      </c>
      <c r="K65" s="122"/>
      <c r="L65" s="12">
        <f t="shared" si="2"/>
        <v>7</v>
      </c>
      <c r="M65" s="15"/>
      <c r="N65" s="69"/>
      <c r="O65" s="203"/>
      <c r="P65" s="69">
        <f t="shared" si="7"/>
        <v>0</v>
      </c>
      <c r="Q65" s="70"/>
      <c r="R65" s="71"/>
      <c r="S65" s="105">
        <f t="shared" si="5"/>
        <v>70</v>
      </c>
      <c r="U65" s="122"/>
      <c r="V65" s="12">
        <f t="shared" si="3"/>
        <v>15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6"/>
        <v>150</v>
      </c>
    </row>
    <row r="66" spans="1:2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4"/>
        <v>170</v>
      </c>
      <c r="K66" s="122"/>
      <c r="L66" s="12">
        <f t="shared" si="2"/>
        <v>7</v>
      </c>
      <c r="M66" s="15"/>
      <c r="N66" s="69"/>
      <c r="O66" s="203"/>
      <c r="P66" s="69">
        <f t="shared" si="7"/>
        <v>0</v>
      </c>
      <c r="Q66" s="70"/>
      <c r="R66" s="71"/>
      <c r="S66" s="105">
        <f t="shared" si="5"/>
        <v>70</v>
      </c>
      <c r="U66" s="122"/>
      <c r="V66" s="12">
        <f t="shared" si="3"/>
        <v>15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6"/>
        <v>150</v>
      </c>
    </row>
    <row r="67" spans="1:2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4"/>
        <v>170</v>
      </c>
      <c r="K67" s="122"/>
      <c r="L67" s="12">
        <f t="shared" si="2"/>
        <v>7</v>
      </c>
      <c r="M67" s="15"/>
      <c r="N67" s="69"/>
      <c r="O67" s="203"/>
      <c r="P67" s="69">
        <f t="shared" si="7"/>
        <v>0</v>
      </c>
      <c r="Q67" s="70"/>
      <c r="R67" s="71"/>
      <c r="S67" s="105">
        <f t="shared" si="5"/>
        <v>70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4"/>
        <v>170</v>
      </c>
      <c r="K68" s="122"/>
      <c r="L68" s="12">
        <f t="shared" si="2"/>
        <v>7</v>
      </c>
      <c r="M68" s="15"/>
      <c r="N68" s="59"/>
      <c r="O68" s="210"/>
      <c r="P68" s="69">
        <f t="shared" si="7"/>
        <v>0</v>
      </c>
      <c r="Q68" s="70"/>
      <c r="R68" s="71"/>
      <c r="S68" s="105">
        <f t="shared" si="5"/>
        <v>70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4"/>
        <v>170</v>
      </c>
      <c r="K69" s="122"/>
      <c r="L69" s="12">
        <f t="shared" si="2"/>
        <v>7</v>
      </c>
      <c r="M69" s="15"/>
      <c r="N69" s="59"/>
      <c r="O69" s="210"/>
      <c r="P69" s="69">
        <f t="shared" si="7"/>
        <v>0</v>
      </c>
      <c r="Q69" s="70"/>
      <c r="R69" s="71"/>
      <c r="S69" s="105">
        <f t="shared" si="5"/>
        <v>70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4"/>
        <v>170</v>
      </c>
      <c r="K70" s="122"/>
      <c r="L70" s="12">
        <f t="shared" si="2"/>
        <v>7</v>
      </c>
      <c r="M70" s="15"/>
      <c r="N70" s="59"/>
      <c r="O70" s="210"/>
      <c r="P70" s="69">
        <f t="shared" si="7"/>
        <v>0</v>
      </c>
      <c r="Q70" s="70"/>
      <c r="R70" s="71"/>
      <c r="S70" s="105">
        <f t="shared" si="5"/>
        <v>70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4"/>
        <v>170</v>
      </c>
      <c r="K71" s="122"/>
      <c r="L71" s="12">
        <f t="shared" si="2"/>
        <v>7</v>
      </c>
      <c r="M71" s="15"/>
      <c r="N71" s="59"/>
      <c r="O71" s="210"/>
      <c r="P71" s="69">
        <f t="shared" si="7"/>
        <v>0</v>
      </c>
      <c r="Q71" s="70"/>
      <c r="R71" s="71"/>
      <c r="S71" s="105">
        <f t="shared" si="5"/>
        <v>70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4"/>
        <v>170</v>
      </c>
      <c r="K72" s="122"/>
      <c r="L72" s="12">
        <f t="shared" si="2"/>
        <v>7</v>
      </c>
      <c r="M72" s="15"/>
      <c r="N72" s="59"/>
      <c r="O72" s="210"/>
      <c r="P72" s="69">
        <f t="shared" si="7"/>
        <v>0</v>
      </c>
      <c r="Q72" s="70"/>
      <c r="R72" s="71"/>
      <c r="S72" s="105">
        <f t="shared" si="5"/>
        <v>70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4"/>
        <v>170</v>
      </c>
      <c r="K73" s="122"/>
      <c r="L73" s="12">
        <f t="shared" si="2"/>
        <v>7</v>
      </c>
      <c r="M73" s="15"/>
      <c r="N73" s="59"/>
      <c r="O73" s="210"/>
      <c r="P73" s="69">
        <f t="shared" si="7"/>
        <v>0</v>
      </c>
      <c r="Q73" s="70"/>
      <c r="R73" s="71"/>
      <c r="S73" s="105">
        <f t="shared" si="5"/>
        <v>70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17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4"/>
        <v>170</v>
      </c>
      <c r="K74" s="122"/>
      <c r="L74" s="12">
        <f t="shared" ref="L74:L75" si="11">L73-M74</f>
        <v>7</v>
      </c>
      <c r="M74" s="15"/>
      <c r="N74" s="59"/>
      <c r="O74" s="210"/>
      <c r="P74" s="69">
        <f t="shared" si="7"/>
        <v>0</v>
      </c>
      <c r="Q74" s="70"/>
      <c r="R74" s="71"/>
      <c r="S74" s="105">
        <f t="shared" si="5"/>
        <v>70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17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3">I74-F75</f>
        <v>170</v>
      </c>
      <c r="K75" s="122"/>
      <c r="L75" s="12">
        <f t="shared" si="11"/>
        <v>7</v>
      </c>
      <c r="M75" s="15"/>
      <c r="N75" s="59"/>
      <c r="O75" s="210"/>
      <c r="P75" s="69">
        <f t="shared" si="7"/>
        <v>0</v>
      </c>
      <c r="Q75" s="70"/>
      <c r="R75" s="71"/>
      <c r="S75" s="105">
        <f t="shared" ref="S75:S76" si="14">S74-P75</f>
        <v>70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3"/>
        <v>170</v>
      </c>
      <c r="K76" s="122"/>
      <c r="M76" s="15"/>
      <c r="N76" s="59"/>
      <c r="O76" s="210"/>
      <c r="P76" s="69">
        <f t="shared" si="7"/>
        <v>0</v>
      </c>
      <c r="Q76" s="70"/>
      <c r="R76" s="71"/>
      <c r="S76" s="105">
        <f t="shared" si="14"/>
        <v>70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5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980" t="s">
        <v>11</v>
      </c>
      <c r="D83" s="981"/>
      <c r="E83" s="57">
        <f>E5+E6-F78+E7</f>
        <v>170</v>
      </c>
      <c r="F83" s="73"/>
      <c r="M83" s="980" t="s">
        <v>11</v>
      </c>
      <c r="N83" s="981"/>
      <c r="O83" s="57">
        <f>O5+O6-P78+O7</f>
        <v>50</v>
      </c>
      <c r="P83" s="73"/>
      <c r="W83" s="980" t="s">
        <v>11</v>
      </c>
      <c r="X83" s="981"/>
      <c r="Y83" s="57">
        <f>Y5+Y6-Z78+Y7</f>
        <v>150</v>
      </c>
      <c r="Z83" s="73"/>
    </row>
  </sheetData>
  <mergeCells count="11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78" t="s">
        <v>272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86" t="s">
        <v>160</v>
      </c>
      <c r="B5" s="991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86"/>
      <c r="B6" s="99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7"/>
      <c r="E14" s="815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7"/>
      <c r="E15" s="815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7"/>
      <c r="E16" s="815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7"/>
      <c r="E17" s="815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7"/>
      <c r="E18" s="815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7"/>
      <c r="E19" s="815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7"/>
      <c r="E20" s="815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7"/>
      <c r="E21" s="815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7"/>
      <c r="E22" s="815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7"/>
      <c r="E23" s="815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7"/>
      <c r="E24" s="815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7"/>
      <c r="E25" s="815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7"/>
      <c r="E26" s="815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7"/>
      <c r="E27" s="815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5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5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1021" t="s">
        <v>19</v>
      </c>
      <c r="D34" s="1022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31" t="s">
        <v>273</v>
      </c>
      <c r="B1" s="1031"/>
      <c r="C1" s="1031"/>
      <c r="D1" s="1031"/>
      <c r="E1" s="1031"/>
      <c r="F1" s="1031"/>
      <c r="G1" s="1031"/>
      <c r="H1" s="1031"/>
      <c r="I1" s="1031"/>
      <c r="J1" s="99">
        <v>1</v>
      </c>
      <c r="L1" s="1031" t="str">
        <f>A1</f>
        <v>INVENTARIO      DEL MES DE   SEPTIEMBRE       2022</v>
      </c>
      <c r="M1" s="1031"/>
      <c r="N1" s="1031"/>
      <c r="O1" s="1031"/>
      <c r="P1" s="1031"/>
      <c r="Q1" s="1031"/>
      <c r="R1" s="1031"/>
      <c r="S1" s="1031"/>
      <c r="T1" s="103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32" t="s">
        <v>52</v>
      </c>
      <c r="B5" s="1033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32" t="s">
        <v>52</v>
      </c>
      <c r="M5" s="1033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32"/>
      <c r="B6" s="991"/>
      <c r="C6" s="237">
        <v>85</v>
      </c>
      <c r="D6" s="337">
        <v>44764</v>
      </c>
      <c r="E6" s="256">
        <v>4005.63</v>
      </c>
      <c r="F6" s="242">
        <v>160</v>
      </c>
      <c r="G6" s="73"/>
      <c r="L6" s="1032"/>
      <c r="M6" s="991"/>
      <c r="N6" s="237"/>
      <c r="O6" s="337"/>
      <c r="P6" s="256"/>
      <c r="Q6" s="242"/>
      <c r="R6" s="73"/>
    </row>
    <row r="7" spans="1:21" ht="15.75" customHeight="1" thickBot="1" x14ac:dyDescent="0.35">
      <c r="A7" s="1032"/>
      <c r="B7" s="991"/>
      <c r="C7" s="237"/>
      <c r="D7" s="337"/>
      <c r="E7" s="256"/>
      <c r="F7" s="242"/>
      <c r="G7" s="73"/>
      <c r="I7" s="378"/>
      <c r="J7" s="378"/>
      <c r="L7" s="1032"/>
      <c r="M7" s="991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24" t="s">
        <v>47</v>
      </c>
      <c r="J8" s="1029" t="s">
        <v>4</v>
      </c>
      <c r="M8" s="421"/>
      <c r="N8" s="237"/>
      <c r="O8" s="337"/>
      <c r="P8" s="240"/>
      <c r="Q8" s="241"/>
      <c r="R8" s="73"/>
      <c r="T8" s="1024" t="s">
        <v>47</v>
      </c>
      <c r="U8" s="102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25"/>
      <c r="J9" s="10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25"/>
      <c r="U9" s="1030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2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2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2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2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2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2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2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15" t="s">
        <v>11</v>
      </c>
      <c r="D74" s="1016"/>
      <c r="E74" s="145">
        <f>E5+E4+E6+-F71+E7</f>
        <v>3161.940000000001</v>
      </c>
      <c r="F74" s="5"/>
      <c r="L74" s="47"/>
      <c r="N74" s="1015" t="s">
        <v>11</v>
      </c>
      <c r="O74" s="1016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82"/>
      <c r="B1" s="982"/>
      <c r="C1" s="982"/>
      <c r="D1" s="982"/>
      <c r="E1" s="982"/>
      <c r="F1" s="982"/>
      <c r="G1" s="9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36"/>
      <c r="B5" s="1038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37"/>
      <c r="B6" s="1039"/>
      <c r="C6" s="226"/>
      <c r="D6" s="118"/>
      <c r="E6" s="503"/>
      <c r="F6" s="241"/>
      <c r="I6" s="1040" t="s">
        <v>3</v>
      </c>
      <c r="J6" s="10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41"/>
      <c r="J7" s="1035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15" t="s">
        <v>11</v>
      </c>
      <c r="D100" s="101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82"/>
      <c r="B1" s="982"/>
      <c r="C1" s="982"/>
      <c r="D1" s="982"/>
      <c r="E1" s="982"/>
      <c r="F1" s="982"/>
      <c r="G1" s="9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11"/>
      <c r="B5" s="1042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12"/>
      <c r="B6" s="1043"/>
      <c r="C6" s="226"/>
      <c r="D6" s="118"/>
      <c r="E6" s="144"/>
      <c r="F6" s="242"/>
      <c r="I6" s="1040" t="s">
        <v>3</v>
      </c>
      <c r="J6" s="10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41"/>
      <c r="J7" s="1035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15" t="s">
        <v>11</v>
      </c>
      <c r="D33" s="101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31" t="s">
        <v>272</v>
      </c>
      <c r="B1" s="1031"/>
      <c r="C1" s="1031"/>
      <c r="D1" s="1031"/>
      <c r="E1" s="1031"/>
      <c r="F1" s="1031"/>
      <c r="G1" s="1031"/>
      <c r="H1" s="1031"/>
      <c r="I1" s="1031"/>
      <c r="J1" s="99">
        <v>1</v>
      </c>
      <c r="L1" s="1046" t="s">
        <v>261</v>
      </c>
      <c r="M1" s="1046"/>
      <c r="N1" s="1046"/>
      <c r="O1" s="1046"/>
      <c r="P1" s="1046"/>
      <c r="Q1" s="1046"/>
      <c r="R1" s="1046"/>
      <c r="S1" s="1046"/>
      <c r="T1" s="1046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44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44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45"/>
      <c r="C6" s="237"/>
      <c r="D6" s="337"/>
      <c r="E6" s="256"/>
      <c r="F6" s="242"/>
      <c r="G6" s="73"/>
      <c r="L6" s="600" t="s">
        <v>288</v>
      </c>
      <c r="M6" s="1045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45"/>
      <c r="C7" s="237"/>
      <c r="D7" s="337"/>
      <c r="E7" s="256"/>
      <c r="F7" s="242"/>
      <c r="G7" s="73"/>
      <c r="I7" s="378"/>
      <c r="J7" s="378"/>
      <c r="L7" s="600"/>
      <c r="M7" s="104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24" t="s">
        <v>47</v>
      </c>
      <c r="J8" s="1029" t="s">
        <v>4</v>
      </c>
      <c r="M8" s="421"/>
      <c r="N8" s="237"/>
      <c r="O8" s="118"/>
      <c r="P8" s="335"/>
      <c r="Q8" s="336"/>
      <c r="R8" s="73"/>
      <c r="T8" s="1024" t="s">
        <v>47</v>
      </c>
      <c r="U8" s="102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25"/>
      <c r="J9" s="10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25"/>
      <c r="U9" s="1030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2">
        <f t="shared" si="2"/>
        <v>0</v>
      </c>
      <c r="E13" s="823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2">
        <f t="shared" si="2"/>
        <v>0</v>
      </c>
      <c r="E14" s="823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2">
        <f t="shared" si="2"/>
        <v>0</v>
      </c>
      <c r="E15" s="823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2">
        <f t="shared" si="2"/>
        <v>0</v>
      </c>
      <c r="E16" s="812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2">
        <f t="shared" si="2"/>
        <v>0</v>
      </c>
      <c r="E17" s="823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2">
        <f t="shared" si="2"/>
        <v>0</v>
      </c>
      <c r="E18" s="823"/>
      <c r="F18" s="549">
        <f t="shared" si="0"/>
        <v>0</v>
      </c>
      <c r="G18" s="824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2">
        <f t="shared" si="2"/>
        <v>0</v>
      </c>
      <c r="E19" s="823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2">
        <f t="shared" si="2"/>
        <v>0</v>
      </c>
      <c r="E20" s="812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2">
        <f t="shared" si="2"/>
        <v>0</v>
      </c>
      <c r="E21" s="812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2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2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2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2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2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2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2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2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2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2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2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2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2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2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15" t="s">
        <v>11</v>
      </c>
      <c r="D42" s="1016"/>
      <c r="E42" s="145">
        <f>E5+E4+E6+-F39</f>
        <v>1005</v>
      </c>
      <c r="F42" s="5"/>
      <c r="L42" s="47"/>
      <c r="N42" s="1015" t="s">
        <v>11</v>
      </c>
      <c r="O42" s="1016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69" t="s">
        <v>261</v>
      </c>
      <c r="B1" s="969"/>
      <c r="C1" s="969"/>
      <c r="D1" s="969"/>
      <c r="E1" s="969"/>
      <c r="F1" s="969"/>
      <c r="G1" s="969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94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47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65" t="s">
        <v>21</v>
      </c>
      <c r="E75" s="966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79" t="s">
        <v>96</v>
      </c>
      <c r="C5" s="400"/>
      <c r="D5" s="134"/>
      <c r="E5" s="209"/>
      <c r="F5" s="62"/>
      <c r="G5" s="5"/>
    </row>
    <row r="6" spans="1:9" x14ac:dyDescent="0.25">
      <c r="A6" s="413"/>
      <c r="B6" s="979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80" t="s">
        <v>11</v>
      </c>
      <c r="D83" s="98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86"/>
      <c r="B5" s="104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86"/>
      <c r="B6" s="1048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80" t="s">
        <v>11</v>
      </c>
      <c r="D60" s="98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69"/>
      <c r="B1" s="969"/>
      <c r="C1" s="969"/>
      <c r="D1" s="969"/>
      <c r="E1" s="969"/>
      <c r="F1" s="969"/>
      <c r="G1" s="969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94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994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994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65" t="s">
        <v>21</v>
      </c>
      <c r="E41" s="966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978" t="s">
        <v>274</v>
      </c>
      <c r="B1" s="978"/>
      <c r="C1" s="978"/>
      <c r="D1" s="978"/>
      <c r="E1" s="978"/>
      <c r="F1" s="978"/>
      <c r="G1" s="978"/>
      <c r="H1" s="11">
        <v>1</v>
      </c>
      <c r="K1" s="982" t="s">
        <v>274</v>
      </c>
      <c r="L1" s="982"/>
      <c r="M1" s="982"/>
      <c r="N1" s="982"/>
      <c r="O1" s="982"/>
      <c r="P1" s="982"/>
      <c r="Q1" s="982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49" t="s">
        <v>52</v>
      </c>
      <c r="B4" s="495"/>
      <c r="C4" s="128"/>
      <c r="D4" s="135"/>
      <c r="E4" s="86">
        <v>58.59</v>
      </c>
      <c r="F4" s="73">
        <v>1</v>
      </c>
      <c r="G4" s="239"/>
      <c r="K4" s="1049" t="s">
        <v>52</v>
      </c>
      <c r="L4" s="495"/>
      <c r="M4" s="128"/>
      <c r="N4" s="135"/>
      <c r="O4" s="86"/>
      <c r="P4" s="73"/>
      <c r="Q4" s="920"/>
    </row>
    <row r="5" spans="1:19" ht="15" customHeight="1" x14ac:dyDescent="0.25">
      <c r="A5" s="1050"/>
      <c r="B5" s="1052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50"/>
      <c r="L5" s="1052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51"/>
      <c r="B6" s="1053"/>
      <c r="C6" s="564">
        <v>32</v>
      </c>
      <c r="D6" s="135">
        <v>44819</v>
      </c>
      <c r="E6" s="86">
        <v>1008.28</v>
      </c>
      <c r="F6" s="73">
        <v>35</v>
      </c>
      <c r="G6" s="73"/>
      <c r="K6" s="1051"/>
      <c r="L6" s="1053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978" t="s">
        <v>156</v>
      </c>
      <c r="B1" s="978"/>
      <c r="C1" s="978"/>
      <c r="D1" s="978"/>
      <c r="E1" s="978"/>
      <c r="F1" s="978"/>
      <c r="G1" s="978"/>
      <c r="H1" s="11">
        <v>1</v>
      </c>
      <c r="K1" s="978" t="s">
        <v>272</v>
      </c>
      <c r="L1" s="978"/>
      <c r="M1" s="978"/>
      <c r="N1" s="978"/>
      <c r="O1" s="978"/>
      <c r="P1" s="978"/>
      <c r="Q1" s="978"/>
      <c r="R1" s="11">
        <v>2</v>
      </c>
      <c r="U1" s="982" t="s">
        <v>261</v>
      </c>
      <c r="V1" s="982"/>
      <c r="W1" s="982"/>
      <c r="X1" s="982"/>
      <c r="Y1" s="982"/>
      <c r="Z1" s="982"/>
      <c r="AA1" s="98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54" t="s">
        <v>127</v>
      </c>
      <c r="C4" s="102"/>
      <c r="D4" s="135"/>
      <c r="E4" s="86"/>
      <c r="F4" s="73"/>
      <c r="G4" s="239"/>
      <c r="L4" s="1054" t="s">
        <v>127</v>
      </c>
      <c r="M4" s="102"/>
      <c r="N4" s="135"/>
      <c r="O4" s="86"/>
      <c r="P4" s="73"/>
      <c r="Q4" s="239"/>
      <c r="V4" s="1054" t="s">
        <v>127</v>
      </c>
      <c r="W4" s="102"/>
      <c r="X4" s="135"/>
      <c r="Y4" s="86"/>
      <c r="Z4" s="73"/>
      <c r="AA4" s="920"/>
    </row>
    <row r="5" spans="1:29" x14ac:dyDescent="0.25">
      <c r="A5" s="75" t="s">
        <v>52</v>
      </c>
      <c r="B5" s="105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55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55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5"/>
      <c r="E10" s="826"/>
      <c r="F10" s="827">
        <f t="shared" ref="F10:F28" si="1">D10</f>
        <v>0</v>
      </c>
      <c r="G10" s="828"/>
      <c r="H10" s="829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5"/>
      <c r="E11" s="826"/>
      <c r="F11" s="827">
        <f t="shared" si="1"/>
        <v>0</v>
      </c>
      <c r="G11" s="828"/>
      <c r="H11" s="829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5"/>
      <c r="E12" s="826"/>
      <c r="F12" s="827">
        <f t="shared" si="1"/>
        <v>0</v>
      </c>
      <c r="G12" s="828"/>
      <c r="H12" s="829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5"/>
      <c r="E13" s="826"/>
      <c r="F13" s="827">
        <f t="shared" si="1"/>
        <v>0</v>
      </c>
      <c r="G13" s="828"/>
      <c r="H13" s="829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5"/>
      <c r="E14" s="826"/>
      <c r="F14" s="827">
        <f t="shared" si="1"/>
        <v>0</v>
      </c>
      <c r="G14" s="828"/>
      <c r="H14" s="829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5"/>
      <c r="E15" s="826"/>
      <c r="F15" s="827">
        <f t="shared" si="1"/>
        <v>0</v>
      </c>
      <c r="G15" s="828"/>
      <c r="H15" s="829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5"/>
      <c r="E16" s="826"/>
      <c r="F16" s="827">
        <f t="shared" si="1"/>
        <v>0</v>
      </c>
      <c r="G16" s="828"/>
      <c r="H16" s="830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5"/>
      <c r="E17" s="826"/>
      <c r="F17" s="827">
        <f t="shared" si="1"/>
        <v>0</v>
      </c>
      <c r="G17" s="828"/>
      <c r="H17" s="830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5"/>
      <c r="E18" s="826"/>
      <c r="F18" s="827">
        <f t="shared" si="1"/>
        <v>0</v>
      </c>
      <c r="G18" s="828"/>
      <c r="H18" s="830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5"/>
      <c r="E19" s="826"/>
      <c r="F19" s="827">
        <f t="shared" si="1"/>
        <v>0</v>
      </c>
      <c r="G19" s="828"/>
      <c r="H19" s="830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5"/>
      <c r="E20" s="826"/>
      <c r="F20" s="827">
        <f t="shared" si="1"/>
        <v>0</v>
      </c>
      <c r="G20" s="828"/>
      <c r="H20" s="830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5"/>
      <c r="E21" s="826"/>
      <c r="F21" s="827">
        <f t="shared" si="1"/>
        <v>0</v>
      </c>
      <c r="G21" s="828"/>
      <c r="H21" s="831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2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2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5"/>
      <c r="E22" s="826"/>
      <c r="F22" s="827">
        <f t="shared" si="1"/>
        <v>0</v>
      </c>
      <c r="G22" s="828"/>
      <c r="H22" s="831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2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2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5"/>
      <c r="E23" s="826"/>
      <c r="F23" s="827">
        <f t="shared" si="1"/>
        <v>0</v>
      </c>
      <c r="G23" s="828"/>
      <c r="H23" s="831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2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2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5"/>
      <c r="E24" s="826"/>
      <c r="F24" s="827">
        <f t="shared" si="1"/>
        <v>0</v>
      </c>
      <c r="G24" s="828"/>
      <c r="H24" s="831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2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2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5"/>
      <c r="E25" s="826"/>
      <c r="F25" s="827">
        <f t="shared" si="1"/>
        <v>0</v>
      </c>
      <c r="G25" s="828"/>
      <c r="H25" s="831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6" t="s">
        <v>21</v>
      </c>
      <c r="Y33" s="917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8" t="s">
        <v>4</v>
      </c>
      <c r="Y34" s="919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978" t="s">
        <v>268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4" t="s">
        <v>164</v>
      </c>
      <c r="C4" s="102"/>
      <c r="D4" s="135"/>
      <c r="E4" s="86"/>
      <c r="F4" s="73"/>
      <c r="G4" s="239"/>
    </row>
    <row r="5" spans="1:9" x14ac:dyDescent="0.25">
      <c r="A5" s="990" t="s">
        <v>99</v>
      </c>
      <c r="B5" s="105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99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7"/>
      <c r="E9" s="833"/>
      <c r="F9" s="817">
        <f t="shared" si="0"/>
        <v>0</v>
      </c>
      <c r="G9" s="834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7"/>
      <c r="E10" s="833"/>
      <c r="F10" s="817">
        <f t="shared" si="0"/>
        <v>0</v>
      </c>
      <c r="G10" s="835"/>
      <c r="H10" s="836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7"/>
      <c r="E11" s="833"/>
      <c r="F11" s="817">
        <f t="shared" si="0"/>
        <v>0</v>
      </c>
      <c r="G11" s="835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7"/>
      <c r="E12" s="833"/>
      <c r="F12" s="817">
        <f t="shared" si="0"/>
        <v>0</v>
      </c>
      <c r="G12" s="835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7"/>
      <c r="E13" s="833"/>
      <c r="F13" s="817">
        <f t="shared" si="0"/>
        <v>0</v>
      </c>
      <c r="G13" s="835"/>
      <c r="H13" s="332"/>
      <c r="I13" s="132">
        <f t="shared" si="1"/>
        <v>1959.8400000000001</v>
      </c>
    </row>
    <row r="14" spans="1:9" x14ac:dyDescent="0.25">
      <c r="B14" s="2"/>
      <c r="C14" s="15"/>
      <c r="D14" s="817"/>
      <c r="E14" s="833"/>
      <c r="F14" s="817">
        <f t="shared" si="0"/>
        <v>0</v>
      </c>
      <c r="G14" s="835"/>
      <c r="H14" s="332"/>
      <c r="I14" s="132">
        <f t="shared" si="1"/>
        <v>1959.8400000000001</v>
      </c>
    </row>
    <row r="15" spans="1:9" x14ac:dyDescent="0.25">
      <c r="B15" s="2"/>
      <c r="C15" s="15"/>
      <c r="D15" s="817"/>
      <c r="E15" s="833"/>
      <c r="F15" s="817">
        <f t="shared" si="0"/>
        <v>0</v>
      </c>
      <c r="G15" s="835"/>
      <c r="H15" s="332"/>
      <c r="I15" s="132">
        <f t="shared" si="1"/>
        <v>1959.8400000000001</v>
      </c>
    </row>
    <row r="16" spans="1:9" x14ac:dyDescent="0.25">
      <c r="B16" s="2"/>
      <c r="C16" s="15"/>
      <c r="D16" s="817"/>
      <c r="E16" s="833"/>
      <c r="F16" s="817">
        <f t="shared" si="0"/>
        <v>0</v>
      </c>
      <c r="G16" s="835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3"/>
      <c r="F17" s="817">
        <f t="shared" si="0"/>
        <v>0</v>
      </c>
      <c r="G17" s="835"/>
      <c r="H17" s="332"/>
      <c r="I17" s="132">
        <f t="shared" si="1"/>
        <v>1959.8400000000001</v>
      </c>
    </row>
    <row r="18" spans="1:9" x14ac:dyDescent="0.25">
      <c r="B18" s="2"/>
      <c r="C18" s="15"/>
      <c r="D18" s="817"/>
      <c r="E18" s="833"/>
      <c r="F18" s="817">
        <f t="shared" si="0"/>
        <v>0</v>
      </c>
      <c r="G18" s="835"/>
      <c r="H18" s="332"/>
      <c r="I18" s="132">
        <f t="shared" si="1"/>
        <v>1959.8400000000001</v>
      </c>
    </row>
    <row r="19" spans="1:9" x14ac:dyDescent="0.25">
      <c r="B19" s="2"/>
      <c r="C19" s="15"/>
      <c r="D19" s="817"/>
      <c r="E19" s="833"/>
      <c r="F19" s="817">
        <f t="shared" si="0"/>
        <v>0</v>
      </c>
      <c r="G19" s="835"/>
      <c r="H19" s="332"/>
      <c r="I19" s="132">
        <f t="shared" si="1"/>
        <v>1959.8400000000001</v>
      </c>
    </row>
    <row r="20" spans="1:9" x14ac:dyDescent="0.25">
      <c r="B20" s="2"/>
      <c r="C20" s="15"/>
      <c r="D20" s="817"/>
      <c r="E20" s="833"/>
      <c r="F20" s="817">
        <f t="shared" si="0"/>
        <v>0</v>
      </c>
      <c r="G20" s="835"/>
      <c r="H20" s="332"/>
      <c r="I20" s="132">
        <f t="shared" si="1"/>
        <v>1959.8400000000001</v>
      </c>
    </row>
    <row r="21" spans="1:9" x14ac:dyDescent="0.25">
      <c r="B21" s="2"/>
      <c r="C21" s="15"/>
      <c r="D21" s="817"/>
      <c r="E21" s="833"/>
      <c r="F21" s="817">
        <f t="shared" si="0"/>
        <v>0</v>
      </c>
      <c r="G21" s="835"/>
      <c r="H21" s="332"/>
      <c r="I21" s="132">
        <f t="shared" si="1"/>
        <v>1959.8400000000001</v>
      </c>
    </row>
    <row r="22" spans="1:9" x14ac:dyDescent="0.25">
      <c r="B22" s="2"/>
      <c r="C22" s="15"/>
      <c r="D22" s="817"/>
      <c r="E22" s="833"/>
      <c r="F22" s="817">
        <f t="shared" si="0"/>
        <v>0</v>
      </c>
      <c r="G22" s="835"/>
      <c r="H22" s="332"/>
      <c r="I22" s="132">
        <f t="shared" si="1"/>
        <v>1959.8400000000001</v>
      </c>
    </row>
    <row r="23" spans="1:9" x14ac:dyDescent="0.25">
      <c r="B23" s="2"/>
      <c r="C23" s="15"/>
      <c r="D23" s="817"/>
      <c r="E23" s="833"/>
      <c r="F23" s="817">
        <f t="shared" si="0"/>
        <v>0</v>
      </c>
      <c r="G23" s="835"/>
      <c r="H23" s="332"/>
      <c r="I23" s="132">
        <f t="shared" si="1"/>
        <v>1959.8400000000001</v>
      </c>
    </row>
    <row r="24" spans="1:9" x14ac:dyDescent="0.25">
      <c r="B24" s="2"/>
      <c r="C24" s="15"/>
      <c r="D24" s="817"/>
      <c r="E24" s="833"/>
      <c r="F24" s="817">
        <f t="shared" si="0"/>
        <v>0</v>
      </c>
      <c r="G24" s="834"/>
      <c r="H24" s="332"/>
      <c r="I24" s="132">
        <f t="shared" si="1"/>
        <v>1959.8400000000001</v>
      </c>
    </row>
    <row r="25" spans="1:9" x14ac:dyDescent="0.25">
      <c r="B25" s="2"/>
      <c r="C25" s="15"/>
      <c r="D25" s="817"/>
      <c r="E25" s="833"/>
      <c r="F25" s="817">
        <f t="shared" si="0"/>
        <v>0</v>
      </c>
      <c r="G25" s="834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6" t="s">
        <v>85</v>
      </c>
      <c r="C4" s="102"/>
      <c r="D4" s="135"/>
      <c r="E4" s="86"/>
      <c r="F4" s="73"/>
      <c r="G4" s="239"/>
    </row>
    <row r="5" spans="1:9" x14ac:dyDescent="0.25">
      <c r="A5" s="75"/>
      <c r="B5" s="1057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4" t="s">
        <v>103</v>
      </c>
      <c r="C4" s="102"/>
      <c r="D4" s="135"/>
      <c r="E4" s="86"/>
      <c r="F4" s="73"/>
      <c r="G4" s="239"/>
    </row>
    <row r="5" spans="1:9" x14ac:dyDescent="0.25">
      <c r="A5" s="986"/>
      <c r="B5" s="105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86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8" t="s">
        <v>104</v>
      </c>
      <c r="C4" s="102"/>
      <c r="D4" s="135"/>
      <c r="E4" s="86"/>
      <c r="F4" s="73"/>
      <c r="G4" s="239"/>
    </row>
    <row r="5" spans="1:9" x14ac:dyDescent="0.25">
      <c r="A5" s="986"/>
      <c r="B5" s="10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86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82"/>
      <c r="B1" s="982"/>
      <c r="C1" s="982"/>
      <c r="D1" s="982"/>
      <c r="E1" s="982"/>
      <c r="F1" s="982"/>
      <c r="G1" s="9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83"/>
      <c r="C5" s="400"/>
      <c r="D5" s="134"/>
      <c r="E5" s="209"/>
      <c r="F5" s="62"/>
      <c r="G5" s="5"/>
    </row>
    <row r="6" spans="1:9" ht="20.25" x14ac:dyDescent="0.3">
      <c r="A6" s="606"/>
      <c r="B6" s="98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80" t="s">
        <v>11</v>
      </c>
      <c r="D83" s="98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topLeftCell="B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78" t="s">
        <v>262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</row>
    <row r="5" spans="1:9" ht="15" customHeight="1" x14ac:dyDescent="0.25">
      <c r="A5" s="227" t="s">
        <v>66</v>
      </c>
      <c r="B5" s="984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</row>
    <row r="6" spans="1:9" x14ac:dyDescent="0.25">
      <c r="A6" s="413"/>
      <c r="B6" s="984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</row>
    <row r="7" spans="1:9" ht="15.75" thickBot="1" x14ac:dyDescent="0.3">
      <c r="B7" s="19"/>
      <c r="C7" s="231"/>
      <c r="D7" s="134">
        <v>44806</v>
      </c>
      <c r="E7" s="78">
        <v>500.75</v>
      </c>
      <c r="F7" s="62">
        <v>43</v>
      </c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</row>
    <row r="10" spans="1: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</row>
    <row r="11" spans="1: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</row>
    <row r="12" spans="1: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</row>
    <row r="13" spans="1: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3">D13</f>
        <v>59.67</v>
      </c>
      <c r="G13" s="589" t="s">
        <v>143</v>
      </c>
      <c r="H13" s="60">
        <v>98</v>
      </c>
      <c r="I13" s="105">
        <f t="shared" si="2"/>
        <v>1196.8900000000001</v>
      </c>
    </row>
    <row r="14" spans="1: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3"/>
        <v>11.89</v>
      </c>
      <c r="G14" s="589" t="s">
        <v>149</v>
      </c>
      <c r="H14" s="60">
        <v>98</v>
      </c>
      <c r="I14" s="105">
        <f t="shared" si="2"/>
        <v>1185</v>
      </c>
    </row>
    <row r="15" spans="1: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3"/>
        <v>120.29</v>
      </c>
      <c r="G15" s="589" t="s">
        <v>147</v>
      </c>
      <c r="H15" s="60">
        <v>98</v>
      </c>
      <c r="I15" s="105">
        <f t="shared" si="2"/>
        <v>1064.71</v>
      </c>
    </row>
    <row r="16" spans="1: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3"/>
        <v>119.52</v>
      </c>
      <c r="G16" s="666" t="s">
        <v>180</v>
      </c>
      <c r="H16" s="387">
        <v>98</v>
      </c>
      <c r="I16" s="105">
        <f t="shared" si="2"/>
        <v>945.19</v>
      </c>
    </row>
    <row r="17" spans="1: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3"/>
        <v>60.06</v>
      </c>
      <c r="G17" s="666" t="s">
        <v>181</v>
      </c>
      <c r="H17" s="387">
        <v>98</v>
      </c>
      <c r="I17" s="105">
        <f t="shared" si="2"/>
        <v>885.13000000000011</v>
      </c>
    </row>
    <row r="18" spans="1: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3"/>
        <v>97.67</v>
      </c>
      <c r="G18" s="666" t="s">
        <v>202</v>
      </c>
      <c r="H18" s="387">
        <v>98</v>
      </c>
      <c r="I18" s="105">
        <f t="shared" si="2"/>
        <v>787.46000000000015</v>
      </c>
    </row>
    <row r="19" spans="1: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3"/>
        <v>12.3</v>
      </c>
      <c r="G19" s="666" t="s">
        <v>203</v>
      </c>
      <c r="H19" s="387">
        <v>98</v>
      </c>
      <c r="I19" s="105">
        <f t="shared" si="2"/>
        <v>775.1600000000002</v>
      </c>
    </row>
    <row r="20" spans="1: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3"/>
        <v>11.81</v>
      </c>
      <c r="G20" s="666" t="s">
        <v>215</v>
      </c>
      <c r="H20" s="387">
        <v>98</v>
      </c>
      <c r="I20" s="105">
        <f t="shared" si="2"/>
        <v>763.35000000000025</v>
      </c>
    </row>
    <row r="21" spans="1: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3"/>
        <v>60.29</v>
      </c>
      <c r="G21" s="666" t="s">
        <v>221</v>
      </c>
      <c r="H21" s="387">
        <v>98</v>
      </c>
      <c r="I21" s="105">
        <f t="shared" si="2"/>
        <v>703.06000000000029</v>
      </c>
    </row>
    <row r="22" spans="1: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3"/>
        <v>119.71</v>
      </c>
      <c r="G22" s="666" t="s">
        <v>225</v>
      </c>
      <c r="H22" s="387">
        <v>98</v>
      </c>
      <c r="I22" s="105">
        <f t="shared" si="2"/>
        <v>583.35000000000025</v>
      </c>
    </row>
    <row r="23" spans="1: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3"/>
        <v>12.16</v>
      </c>
      <c r="G23" s="666" t="s">
        <v>236</v>
      </c>
      <c r="H23" s="387">
        <v>98</v>
      </c>
      <c r="I23" s="105">
        <f t="shared" si="2"/>
        <v>571.19000000000028</v>
      </c>
    </row>
    <row r="24" spans="1:9" x14ac:dyDescent="0.25">
      <c r="A24" s="122"/>
      <c r="B24" s="234">
        <f t="shared" si="1"/>
        <v>49</v>
      </c>
      <c r="C24" s="15"/>
      <c r="D24" s="549"/>
      <c r="E24" s="803"/>
      <c r="F24" s="549">
        <f t="shared" si="3"/>
        <v>0</v>
      </c>
      <c r="G24" s="331"/>
      <c r="H24" s="332"/>
      <c r="I24" s="105">
        <f t="shared" si="2"/>
        <v>571.19000000000028</v>
      </c>
    </row>
    <row r="25" spans="1:9" x14ac:dyDescent="0.25">
      <c r="A25" s="122"/>
      <c r="B25" s="234">
        <f t="shared" si="1"/>
        <v>49</v>
      </c>
      <c r="C25" s="15"/>
      <c r="D25" s="549"/>
      <c r="E25" s="803"/>
      <c r="F25" s="549">
        <f t="shared" si="3"/>
        <v>0</v>
      </c>
      <c r="G25" s="331"/>
      <c r="H25" s="332"/>
      <c r="I25" s="105">
        <f t="shared" si="2"/>
        <v>571.19000000000028</v>
      </c>
    </row>
    <row r="26" spans="1:9" x14ac:dyDescent="0.25">
      <c r="A26" s="122"/>
      <c r="B26" s="183">
        <f t="shared" si="1"/>
        <v>49</v>
      </c>
      <c r="C26" s="15"/>
      <c r="D26" s="549"/>
      <c r="E26" s="803"/>
      <c r="F26" s="549">
        <f t="shared" si="3"/>
        <v>0</v>
      </c>
      <c r="G26" s="331"/>
      <c r="H26" s="332"/>
      <c r="I26" s="105">
        <f t="shared" si="2"/>
        <v>571.19000000000028</v>
      </c>
    </row>
    <row r="27" spans="1:9" x14ac:dyDescent="0.25">
      <c r="A27" s="122"/>
      <c r="B27" s="234">
        <f t="shared" si="1"/>
        <v>49</v>
      </c>
      <c r="C27" s="15"/>
      <c r="D27" s="549"/>
      <c r="E27" s="803"/>
      <c r="F27" s="549">
        <f t="shared" si="3"/>
        <v>0</v>
      </c>
      <c r="G27" s="331"/>
      <c r="H27" s="332"/>
      <c r="I27" s="105">
        <f t="shared" si="2"/>
        <v>571.19000000000028</v>
      </c>
    </row>
    <row r="28" spans="1:9" x14ac:dyDescent="0.25">
      <c r="A28" s="122"/>
      <c r="B28" s="183">
        <f t="shared" si="1"/>
        <v>49</v>
      </c>
      <c r="C28" s="15"/>
      <c r="D28" s="549"/>
      <c r="E28" s="803"/>
      <c r="F28" s="549">
        <f t="shared" si="3"/>
        <v>0</v>
      </c>
      <c r="G28" s="331"/>
      <c r="H28" s="332"/>
      <c r="I28" s="105">
        <f t="shared" si="2"/>
        <v>571.19000000000028</v>
      </c>
    </row>
    <row r="29" spans="1:9" x14ac:dyDescent="0.25">
      <c r="A29" s="122"/>
      <c r="B29" s="234">
        <f t="shared" si="1"/>
        <v>49</v>
      </c>
      <c r="C29" s="15"/>
      <c r="D29" s="549"/>
      <c r="E29" s="803"/>
      <c r="F29" s="549">
        <f t="shared" si="3"/>
        <v>0</v>
      </c>
      <c r="G29" s="331"/>
      <c r="H29" s="332"/>
      <c r="I29" s="105">
        <f t="shared" si="2"/>
        <v>571.19000000000028</v>
      </c>
    </row>
    <row r="30" spans="1:9" x14ac:dyDescent="0.25">
      <c r="A30" s="122"/>
      <c r="B30" s="234">
        <f t="shared" si="1"/>
        <v>49</v>
      </c>
      <c r="C30" s="15"/>
      <c r="D30" s="549"/>
      <c r="E30" s="803"/>
      <c r="F30" s="549">
        <f t="shared" si="3"/>
        <v>0</v>
      </c>
      <c r="G30" s="331"/>
      <c r="H30" s="332"/>
      <c r="I30" s="105">
        <f t="shared" si="2"/>
        <v>571.19000000000028</v>
      </c>
    </row>
    <row r="31" spans="1:9" x14ac:dyDescent="0.25">
      <c r="A31" s="122"/>
      <c r="B31" s="234">
        <f t="shared" si="1"/>
        <v>49</v>
      </c>
      <c r="C31" s="15"/>
      <c r="D31" s="549"/>
      <c r="E31" s="803"/>
      <c r="F31" s="549">
        <f t="shared" si="3"/>
        <v>0</v>
      </c>
      <c r="G31" s="331"/>
      <c r="H31" s="332"/>
      <c r="I31" s="105">
        <f t="shared" si="2"/>
        <v>571.19000000000028</v>
      </c>
    </row>
    <row r="32" spans="1:9" x14ac:dyDescent="0.25">
      <c r="A32" s="122"/>
      <c r="B32" s="234">
        <f t="shared" si="1"/>
        <v>49</v>
      </c>
      <c r="C32" s="15"/>
      <c r="D32" s="549"/>
      <c r="E32" s="803"/>
      <c r="F32" s="549">
        <f t="shared" si="3"/>
        <v>0</v>
      </c>
      <c r="G32" s="331"/>
      <c r="H32" s="332"/>
      <c r="I32" s="105">
        <f t="shared" si="2"/>
        <v>571.19000000000028</v>
      </c>
    </row>
    <row r="33" spans="1:9" x14ac:dyDescent="0.25">
      <c r="A33" s="122"/>
      <c r="B33" s="234">
        <f t="shared" si="1"/>
        <v>49</v>
      </c>
      <c r="C33" s="15"/>
      <c r="D33" s="549"/>
      <c r="E33" s="803"/>
      <c r="F33" s="549">
        <f t="shared" si="3"/>
        <v>0</v>
      </c>
      <c r="G33" s="331"/>
      <c r="H33" s="332"/>
      <c r="I33" s="105">
        <f t="shared" si="2"/>
        <v>571.19000000000028</v>
      </c>
    </row>
    <row r="34" spans="1:9" x14ac:dyDescent="0.25">
      <c r="A34" s="122"/>
      <c r="B34" s="234">
        <f t="shared" si="1"/>
        <v>49</v>
      </c>
      <c r="C34" s="15"/>
      <c r="D34" s="549"/>
      <c r="E34" s="803"/>
      <c r="F34" s="549">
        <f t="shared" si="3"/>
        <v>0</v>
      </c>
      <c r="G34" s="331"/>
      <c r="H34" s="332"/>
      <c r="I34" s="105">
        <f t="shared" si="2"/>
        <v>571.19000000000028</v>
      </c>
    </row>
    <row r="35" spans="1:9" x14ac:dyDescent="0.25">
      <c r="A35" s="122"/>
      <c r="B35" s="234">
        <f t="shared" si="1"/>
        <v>49</v>
      </c>
      <c r="C35" s="15"/>
      <c r="D35" s="549"/>
      <c r="E35" s="803"/>
      <c r="F35" s="549">
        <f t="shared" si="3"/>
        <v>0</v>
      </c>
      <c r="G35" s="331"/>
      <c r="H35" s="332"/>
      <c r="I35" s="105">
        <f t="shared" si="2"/>
        <v>571.19000000000028</v>
      </c>
    </row>
    <row r="36" spans="1:9" x14ac:dyDescent="0.25">
      <c r="A36" s="122" t="s">
        <v>22</v>
      </c>
      <c r="B36" s="234">
        <f t="shared" si="1"/>
        <v>49</v>
      </c>
      <c r="C36" s="15"/>
      <c r="D36" s="549"/>
      <c r="E36" s="803"/>
      <c r="F36" s="549">
        <f t="shared" si="3"/>
        <v>0</v>
      </c>
      <c r="G36" s="331"/>
      <c r="H36" s="332"/>
      <c r="I36" s="105">
        <f t="shared" si="2"/>
        <v>571.19000000000028</v>
      </c>
    </row>
    <row r="37" spans="1:9" x14ac:dyDescent="0.25">
      <c r="A37" s="123"/>
      <c r="B37" s="234">
        <f t="shared" si="1"/>
        <v>49</v>
      </c>
      <c r="C37" s="15"/>
      <c r="D37" s="549"/>
      <c r="E37" s="803"/>
      <c r="F37" s="549">
        <f t="shared" si="3"/>
        <v>0</v>
      </c>
      <c r="G37" s="331"/>
      <c r="H37" s="332"/>
      <c r="I37" s="105">
        <f t="shared" si="2"/>
        <v>571.19000000000028</v>
      </c>
    </row>
    <row r="38" spans="1:9" x14ac:dyDescent="0.25">
      <c r="A38" s="122"/>
      <c r="B38" s="234">
        <f t="shared" si="1"/>
        <v>49</v>
      </c>
      <c r="C38" s="15"/>
      <c r="D38" s="549"/>
      <c r="E38" s="803"/>
      <c r="F38" s="549">
        <f t="shared" si="3"/>
        <v>0</v>
      </c>
      <c r="G38" s="331"/>
      <c r="H38" s="332"/>
      <c r="I38" s="105">
        <f t="shared" si="2"/>
        <v>571.19000000000028</v>
      </c>
    </row>
    <row r="39" spans="1:9" x14ac:dyDescent="0.25">
      <c r="A39" s="122"/>
      <c r="B39" s="83">
        <f t="shared" si="1"/>
        <v>49</v>
      </c>
      <c r="C39" s="15"/>
      <c r="D39" s="549"/>
      <c r="E39" s="803"/>
      <c r="F39" s="549">
        <f t="shared" si="3"/>
        <v>0</v>
      </c>
      <c r="G39" s="331"/>
      <c r="H39" s="332"/>
      <c r="I39" s="105">
        <f t="shared" si="2"/>
        <v>571.19000000000028</v>
      </c>
    </row>
    <row r="40" spans="1:9" x14ac:dyDescent="0.25">
      <c r="A40" s="122"/>
      <c r="B40" s="83">
        <f t="shared" si="1"/>
        <v>49</v>
      </c>
      <c r="C40" s="15"/>
      <c r="D40" s="549"/>
      <c r="E40" s="803"/>
      <c r="F40" s="549">
        <f t="shared" si="3"/>
        <v>0</v>
      </c>
      <c r="G40" s="331"/>
      <c r="H40" s="332"/>
      <c r="I40" s="105">
        <f t="shared" si="2"/>
        <v>571.19000000000028</v>
      </c>
    </row>
    <row r="41" spans="1:9" x14ac:dyDescent="0.25">
      <c r="A41" s="122"/>
      <c r="B41" s="83">
        <f t="shared" si="1"/>
        <v>49</v>
      </c>
      <c r="C41" s="15"/>
      <c r="D41" s="549"/>
      <c r="E41" s="803"/>
      <c r="F41" s="549">
        <f t="shared" si="3"/>
        <v>0</v>
      </c>
      <c r="G41" s="331"/>
      <c r="H41" s="332"/>
      <c r="I41" s="105">
        <f t="shared" si="2"/>
        <v>571.19000000000028</v>
      </c>
    </row>
    <row r="42" spans="1:9" x14ac:dyDescent="0.25">
      <c r="A42" s="122"/>
      <c r="B42" s="83">
        <f t="shared" si="1"/>
        <v>49</v>
      </c>
      <c r="C42" s="15"/>
      <c r="D42" s="549"/>
      <c r="E42" s="803"/>
      <c r="F42" s="549">
        <f t="shared" si="3"/>
        <v>0</v>
      </c>
      <c r="G42" s="331"/>
      <c r="H42" s="332"/>
      <c r="I42" s="105">
        <f t="shared" si="2"/>
        <v>571.19000000000028</v>
      </c>
    </row>
    <row r="43" spans="1:9" x14ac:dyDescent="0.25">
      <c r="A43" s="122"/>
      <c r="B43" s="83">
        <f t="shared" si="1"/>
        <v>49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571.19000000000028</v>
      </c>
    </row>
    <row r="44" spans="1:9" x14ac:dyDescent="0.25">
      <c r="A44" s="122"/>
      <c r="B44" s="83">
        <f t="shared" si="1"/>
        <v>49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571.19000000000028</v>
      </c>
    </row>
    <row r="45" spans="1:9" ht="14.25" customHeight="1" x14ac:dyDescent="0.25">
      <c r="A45" s="122"/>
      <c r="B45" s="83">
        <f t="shared" si="1"/>
        <v>49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571.19000000000028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49</v>
      </c>
    </row>
    <row r="52" spans="3:6" ht="15.75" thickBot="1" x14ac:dyDescent="0.3"/>
    <row r="53" spans="3:6" ht="15.75" thickBot="1" x14ac:dyDescent="0.3">
      <c r="C53" s="980" t="s">
        <v>11</v>
      </c>
      <c r="D53" s="981"/>
      <c r="E53" s="57">
        <f>E5+E6-F48+E7</f>
        <v>570.94000000000005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78" t="s">
        <v>263</v>
      </c>
      <c r="B1" s="978"/>
      <c r="C1" s="978"/>
      <c r="D1" s="978"/>
      <c r="E1" s="978"/>
      <c r="F1" s="978"/>
      <c r="G1" s="978"/>
      <c r="H1" s="11">
        <v>1</v>
      </c>
      <c r="K1" s="982" t="s">
        <v>320</v>
      </c>
      <c r="L1" s="982"/>
      <c r="M1" s="982"/>
      <c r="N1" s="982"/>
      <c r="O1" s="982"/>
      <c r="P1" s="982"/>
      <c r="Q1" s="9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985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985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985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985"/>
      <c r="M6" s="400"/>
      <c r="N6" s="134"/>
      <c r="O6" s="209"/>
      <c r="P6" s="62"/>
      <c r="Q6" s="47">
        <f>P42</f>
        <v>0</v>
      </c>
      <c r="R6" s="7">
        <f>O6-Q6+O7+O5-Q5+O4</f>
        <v>300.39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26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300.39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26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300.39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26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300.39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26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300.39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26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300.39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26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300.39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26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300.39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26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300.39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26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300.39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26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300.39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26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300.39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26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300.39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26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300.39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26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300.39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26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300.39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26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300.39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26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300.39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26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300.39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26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300.39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26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300.39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26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300.39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26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300.39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26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300.39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26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300.39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26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300.39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26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300.39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26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300.39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26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300.39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26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300.39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26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300.39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26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300.39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26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300.39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26</v>
      </c>
    </row>
    <row r="46" spans="1:19" ht="15.75" thickBot="1" x14ac:dyDescent="0.3"/>
    <row r="47" spans="1:19" ht="15.75" thickBot="1" x14ac:dyDescent="0.3">
      <c r="C47" s="980" t="s">
        <v>11</v>
      </c>
      <c r="D47" s="981"/>
      <c r="E47" s="57">
        <f>E5+E6-F42+E7</f>
        <v>8.8300000000000125</v>
      </c>
      <c r="F47" s="73"/>
      <c r="M47" s="980" t="s">
        <v>11</v>
      </c>
      <c r="N47" s="981"/>
      <c r="O47" s="57">
        <f>O5+O6-P42+O7</f>
        <v>300.39</v>
      </c>
      <c r="P47" s="73"/>
    </row>
    <row r="50" spans="1:17" x14ac:dyDescent="0.25">
      <c r="A50" s="227"/>
      <c r="B50" s="986"/>
      <c r="C50" s="493"/>
      <c r="D50" s="233"/>
      <c r="E50" s="78"/>
      <c r="F50" s="62"/>
      <c r="G50" s="5"/>
      <c r="K50" s="227"/>
      <c r="L50" s="986"/>
      <c r="M50" s="493"/>
      <c r="N50" s="233"/>
      <c r="O50" s="78"/>
      <c r="P50" s="62"/>
      <c r="Q50" s="5"/>
    </row>
    <row r="51" spans="1:17" x14ac:dyDescent="0.25">
      <c r="A51" s="227"/>
      <c r="B51" s="986"/>
      <c r="C51" s="400"/>
      <c r="D51" s="134"/>
      <c r="E51" s="209"/>
      <c r="F51" s="62"/>
      <c r="G51" s="47"/>
      <c r="K51" s="227"/>
      <c r="L51" s="986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7" workbookViewId="0">
      <selection activeCell="C26" sqref="C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78" t="s">
        <v>264</v>
      </c>
      <c r="B1" s="978"/>
      <c r="C1" s="978"/>
      <c r="D1" s="978"/>
      <c r="E1" s="978"/>
      <c r="F1" s="978"/>
      <c r="G1" s="9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</row>
    <row r="5" spans="1:9" ht="15" customHeight="1" x14ac:dyDescent="0.25">
      <c r="A5" s="227" t="s">
        <v>63</v>
      </c>
      <c r="B5" s="983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</row>
    <row r="6" spans="1:9" x14ac:dyDescent="0.25">
      <c r="A6" s="227"/>
      <c r="B6" s="983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</row>
    <row r="7" spans="1:9" ht="15.75" thickBot="1" x14ac:dyDescent="0.3">
      <c r="B7" s="19"/>
      <c r="C7" s="493"/>
      <c r="D7" s="134"/>
      <c r="E7" s="500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</row>
    <row r="10" spans="1: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</row>
    <row r="11" spans="1:9" x14ac:dyDescent="0.25">
      <c r="A11" s="183"/>
      <c r="B11" s="183">
        <f t="shared" ref="B11:B74" si="1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2">I10-F11</f>
        <v>1700.66</v>
      </c>
    </row>
    <row r="12" spans="1:9" x14ac:dyDescent="0.25">
      <c r="A12" s="183"/>
      <c r="B12" s="183">
        <f t="shared" si="1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2"/>
        <v>1587.3000000000002</v>
      </c>
    </row>
    <row r="13" spans="1:9" x14ac:dyDescent="0.25">
      <c r="A13" s="82" t="s">
        <v>33</v>
      </c>
      <c r="B13" s="183">
        <f t="shared" si="1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2"/>
        <v>1575.7700000000002</v>
      </c>
    </row>
    <row r="14" spans="1:9" x14ac:dyDescent="0.25">
      <c r="A14" s="73"/>
      <c r="B14" s="183">
        <f t="shared" si="1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2"/>
        <v>1456.7600000000002</v>
      </c>
    </row>
    <row r="15" spans="1:9" x14ac:dyDescent="0.25">
      <c r="A15" s="73"/>
      <c r="B15" s="183">
        <f t="shared" si="1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2"/>
        <v>1343.7900000000002</v>
      </c>
    </row>
    <row r="16" spans="1:9" x14ac:dyDescent="0.25">
      <c r="B16" s="183">
        <f t="shared" si="1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2"/>
        <v>1331.7600000000002</v>
      </c>
    </row>
    <row r="17" spans="1:9" x14ac:dyDescent="0.25">
      <c r="B17" s="183">
        <f t="shared" si="1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2"/>
        <v>1219.7600000000002</v>
      </c>
    </row>
    <row r="18" spans="1:9" x14ac:dyDescent="0.25">
      <c r="A18" s="122"/>
      <c r="B18" s="183">
        <f t="shared" si="1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2"/>
        <v>1103.7700000000002</v>
      </c>
    </row>
    <row r="19" spans="1:9" x14ac:dyDescent="0.25">
      <c r="A19" s="122"/>
      <c r="B19" s="183">
        <f t="shared" si="1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2"/>
        <v>982.72000000000025</v>
      </c>
    </row>
    <row r="20" spans="1:9" x14ac:dyDescent="0.25">
      <c r="A20" s="122"/>
      <c r="B20" s="183">
        <f t="shared" si="1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2"/>
        <v>858.14000000000021</v>
      </c>
    </row>
    <row r="21" spans="1:9" x14ac:dyDescent="0.25">
      <c r="A21" s="122"/>
      <c r="B21" s="183">
        <f t="shared" si="1"/>
        <v>79</v>
      </c>
      <c r="C21" s="15"/>
      <c r="D21" s="549"/>
      <c r="E21" s="803"/>
      <c r="F21" s="549">
        <f t="shared" si="0"/>
        <v>0</v>
      </c>
      <c r="G21" s="331"/>
      <c r="H21" s="332"/>
      <c r="I21" s="105">
        <f t="shared" si="2"/>
        <v>858.14000000000021</v>
      </c>
    </row>
    <row r="22" spans="1:9" x14ac:dyDescent="0.25">
      <c r="A22" s="122"/>
      <c r="B22" s="183">
        <f t="shared" si="1"/>
        <v>79</v>
      </c>
      <c r="C22" s="15"/>
      <c r="D22" s="549"/>
      <c r="E22" s="803"/>
      <c r="F22" s="549">
        <f t="shared" si="0"/>
        <v>0</v>
      </c>
      <c r="G22" s="331"/>
      <c r="H22" s="332"/>
      <c r="I22" s="105">
        <f t="shared" si="2"/>
        <v>858.14000000000021</v>
      </c>
    </row>
    <row r="23" spans="1:9" x14ac:dyDescent="0.25">
      <c r="A23" s="123"/>
      <c r="B23" s="183">
        <f t="shared" si="1"/>
        <v>79</v>
      </c>
      <c r="C23" s="15"/>
      <c r="D23" s="549"/>
      <c r="E23" s="803"/>
      <c r="F23" s="549">
        <f t="shared" si="0"/>
        <v>0</v>
      </c>
      <c r="G23" s="331"/>
      <c r="H23" s="332"/>
      <c r="I23" s="105">
        <f t="shared" si="2"/>
        <v>858.14000000000021</v>
      </c>
    </row>
    <row r="24" spans="1:9" x14ac:dyDescent="0.25">
      <c r="A24" s="122"/>
      <c r="B24" s="183">
        <f t="shared" si="1"/>
        <v>79</v>
      </c>
      <c r="C24" s="15"/>
      <c r="D24" s="549"/>
      <c r="E24" s="803"/>
      <c r="F24" s="549">
        <f t="shared" si="0"/>
        <v>0</v>
      </c>
      <c r="G24" s="331"/>
      <c r="H24" s="332"/>
      <c r="I24" s="105">
        <f t="shared" si="2"/>
        <v>858.14000000000021</v>
      </c>
    </row>
    <row r="25" spans="1:9" x14ac:dyDescent="0.25">
      <c r="A25" s="122"/>
      <c r="B25" s="183">
        <f t="shared" si="1"/>
        <v>79</v>
      </c>
      <c r="C25" s="15"/>
      <c r="D25" s="549"/>
      <c r="E25" s="803"/>
      <c r="F25" s="549">
        <f t="shared" si="0"/>
        <v>0</v>
      </c>
      <c r="G25" s="331"/>
      <c r="H25" s="332"/>
      <c r="I25" s="105">
        <f t="shared" si="2"/>
        <v>858.14000000000021</v>
      </c>
    </row>
    <row r="26" spans="1:9" x14ac:dyDescent="0.25">
      <c r="A26" s="122"/>
      <c r="B26" s="183">
        <f t="shared" si="1"/>
        <v>79</v>
      </c>
      <c r="C26" s="15"/>
      <c r="D26" s="549"/>
      <c r="E26" s="803"/>
      <c r="F26" s="549">
        <f t="shared" si="0"/>
        <v>0</v>
      </c>
      <c r="G26" s="331"/>
      <c r="H26" s="332"/>
      <c r="I26" s="105">
        <f t="shared" si="2"/>
        <v>858.14000000000021</v>
      </c>
    </row>
    <row r="27" spans="1:9" x14ac:dyDescent="0.25">
      <c r="A27" s="122"/>
      <c r="B27" s="183">
        <f t="shared" si="1"/>
        <v>79</v>
      </c>
      <c r="C27" s="15"/>
      <c r="D27" s="549"/>
      <c r="E27" s="803"/>
      <c r="F27" s="549">
        <f t="shared" si="0"/>
        <v>0</v>
      </c>
      <c r="G27" s="331"/>
      <c r="H27" s="332"/>
      <c r="I27" s="105">
        <f t="shared" si="2"/>
        <v>858.14000000000021</v>
      </c>
    </row>
    <row r="28" spans="1:9" x14ac:dyDescent="0.25">
      <c r="A28" s="122"/>
      <c r="B28" s="183">
        <f t="shared" si="1"/>
        <v>79</v>
      </c>
      <c r="C28" s="15"/>
      <c r="D28" s="549"/>
      <c r="E28" s="803"/>
      <c r="F28" s="549">
        <f t="shared" si="0"/>
        <v>0</v>
      </c>
      <c r="G28" s="331"/>
      <c r="H28" s="332"/>
      <c r="I28" s="105">
        <f t="shared" si="2"/>
        <v>858.14000000000021</v>
      </c>
    </row>
    <row r="29" spans="1:9" x14ac:dyDescent="0.25">
      <c r="A29" s="122"/>
      <c r="B29" s="183">
        <f t="shared" si="1"/>
        <v>79</v>
      </c>
      <c r="C29" s="15"/>
      <c r="D29" s="549"/>
      <c r="E29" s="803"/>
      <c r="F29" s="549">
        <f t="shared" si="0"/>
        <v>0</v>
      </c>
      <c r="G29" s="331"/>
      <c r="H29" s="332"/>
      <c r="I29" s="105">
        <f t="shared" si="2"/>
        <v>858.14000000000021</v>
      </c>
    </row>
    <row r="30" spans="1:9" x14ac:dyDescent="0.25">
      <c r="A30" s="122"/>
      <c r="B30" s="183">
        <f t="shared" si="1"/>
        <v>79</v>
      </c>
      <c r="C30" s="15"/>
      <c r="D30" s="549"/>
      <c r="E30" s="803"/>
      <c r="F30" s="549">
        <f t="shared" si="0"/>
        <v>0</v>
      </c>
      <c r="G30" s="331"/>
      <c r="H30" s="332"/>
      <c r="I30" s="105">
        <f t="shared" si="2"/>
        <v>858.14000000000021</v>
      </c>
    </row>
    <row r="31" spans="1:9" x14ac:dyDescent="0.25">
      <c r="A31" s="122"/>
      <c r="B31" s="183">
        <f t="shared" si="1"/>
        <v>79</v>
      </c>
      <c r="C31" s="15"/>
      <c r="D31" s="549"/>
      <c r="E31" s="803"/>
      <c r="F31" s="549">
        <f t="shared" si="0"/>
        <v>0</v>
      </c>
      <c r="G31" s="331"/>
      <c r="H31" s="332"/>
      <c r="I31" s="105">
        <f t="shared" si="2"/>
        <v>858.14000000000021</v>
      </c>
    </row>
    <row r="32" spans="1:9" x14ac:dyDescent="0.25">
      <c r="A32" s="122"/>
      <c r="B32" s="183">
        <f t="shared" si="1"/>
        <v>79</v>
      </c>
      <c r="C32" s="15"/>
      <c r="D32" s="549"/>
      <c r="E32" s="803"/>
      <c r="F32" s="549">
        <f t="shared" si="0"/>
        <v>0</v>
      </c>
      <c r="G32" s="331"/>
      <c r="H32" s="332"/>
      <c r="I32" s="105">
        <f t="shared" si="2"/>
        <v>858.14000000000021</v>
      </c>
    </row>
    <row r="33" spans="1:9" x14ac:dyDescent="0.25">
      <c r="A33" s="122"/>
      <c r="B33" s="183">
        <f t="shared" si="1"/>
        <v>79</v>
      </c>
      <c r="C33" s="15"/>
      <c r="D33" s="549"/>
      <c r="E33" s="803"/>
      <c r="F33" s="549">
        <f t="shared" si="0"/>
        <v>0</v>
      </c>
      <c r="G33" s="331"/>
      <c r="H33" s="332"/>
      <c r="I33" s="105">
        <f t="shared" si="2"/>
        <v>858.14000000000021</v>
      </c>
    </row>
    <row r="34" spans="1:9" x14ac:dyDescent="0.25">
      <c r="A34" s="122"/>
      <c r="B34" s="183">
        <f t="shared" si="1"/>
        <v>79</v>
      </c>
      <c r="C34" s="15"/>
      <c r="D34" s="549"/>
      <c r="E34" s="803"/>
      <c r="F34" s="549">
        <f t="shared" si="0"/>
        <v>0</v>
      </c>
      <c r="G34" s="331"/>
      <c r="H34" s="332"/>
      <c r="I34" s="105">
        <f t="shared" si="2"/>
        <v>858.14000000000021</v>
      </c>
    </row>
    <row r="35" spans="1:9" x14ac:dyDescent="0.25">
      <c r="A35" s="122"/>
      <c r="B35" s="183">
        <f t="shared" si="1"/>
        <v>79</v>
      </c>
      <c r="C35" s="15"/>
      <c r="D35" s="549"/>
      <c r="E35" s="803"/>
      <c r="F35" s="549">
        <f t="shared" si="0"/>
        <v>0</v>
      </c>
      <c r="G35" s="331"/>
      <c r="H35" s="332"/>
      <c r="I35" s="105">
        <f t="shared" si="2"/>
        <v>858.14000000000021</v>
      </c>
    </row>
    <row r="36" spans="1:9" x14ac:dyDescent="0.25">
      <c r="A36" s="122" t="s">
        <v>22</v>
      </c>
      <c r="B36" s="183">
        <f t="shared" si="1"/>
        <v>79</v>
      </c>
      <c r="C36" s="15"/>
      <c r="D36" s="549"/>
      <c r="E36" s="803"/>
      <c r="F36" s="549">
        <f t="shared" si="0"/>
        <v>0</v>
      </c>
      <c r="G36" s="331"/>
      <c r="H36" s="332"/>
      <c r="I36" s="105">
        <f t="shared" si="2"/>
        <v>858.14000000000021</v>
      </c>
    </row>
    <row r="37" spans="1:9" x14ac:dyDescent="0.25">
      <c r="A37" s="123"/>
      <c r="B37" s="183">
        <f t="shared" si="1"/>
        <v>79</v>
      </c>
      <c r="C37" s="15"/>
      <c r="D37" s="549"/>
      <c r="E37" s="803"/>
      <c r="F37" s="549">
        <f t="shared" si="0"/>
        <v>0</v>
      </c>
      <c r="G37" s="331"/>
      <c r="H37" s="332"/>
      <c r="I37" s="105">
        <f t="shared" si="2"/>
        <v>858.14000000000021</v>
      </c>
    </row>
    <row r="38" spans="1:9" x14ac:dyDescent="0.25">
      <c r="A38" s="122"/>
      <c r="B38" s="183">
        <f t="shared" si="1"/>
        <v>79</v>
      </c>
      <c r="C38" s="15"/>
      <c r="D38" s="549"/>
      <c r="E38" s="803"/>
      <c r="F38" s="549">
        <f t="shared" si="0"/>
        <v>0</v>
      </c>
      <c r="G38" s="331"/>
      <c r="H38" s="332"/>
      <c r="I38" s="105">
        <f t="shared" si="2"/>
        <v>858.14000000000021</v>
      </c>
    </row>
    <row r="39" spans="1:9" x14ac:dyDescent="0.25">
      <c r="A39" s="122"/>
      <c r="B39" s="183">
        <f t="shared" si="1"/>
        <v>79</v>
      </c>
      <c r="C39" s="15"/>
      <c r="D39" s="549"/>
      <c r="E39" s="803"/>
      <c r="F39" s="549">
        <f t="shared" si="0"/>
        <v>0</v>
      </c>
      <c r="G39" s="331"/>
      <c r="H39" s="332"/>
      <c r="I39" s="105">
        <f t="shared" si="2"/>
        <v>858.14000000000021</v>
      </c>
    </row>
    <row r="40" spans="1:9" x14ac:dyDescent="0.25">
      <c r="A40" s="122"/>
      <c r="B40" s="183">
        <f t="shared" si="1"/>
        <v>79</v>
      </c>
      <c r="C40" s="15"/>
      <c r="D40" s="549"/>
      <c r="E40" s="803"/>
      <c r="F40" s="549">
        <f t="shared" si="0"/>
        <v>0</v>
      </c>
      <c r="G40" s="331"/>
      <c r="H40" s="332"/>
      <c r="I40" s="105">
        <f t="shared" si="2"/>
        <v>858.14000000000021</v>
      </c>
    </row>
    <row r="41" spans="1:9" x14ac:dyDescent="0.25">
      <c r="A41" s="122"/>
      <c r="B41" s="183">
        <f t="shared" si="1"/>
        <v>79</v>
      </c>
      <c r="C41" s="15"/>
      <c r="D41" s="549"/>
      <c r="E41" s="803"/>
      <c r="F41" s="549">
        <f t="shared" si="0"/>
        <v>0</v>
      </c>
      <c r="G41" s="331"/>
      <c r="H41" s="332"/>
      <c r="I41" s="105">
        <f t="shared" si="2"/>
        <v>858.14000000000021</v>
      </c>
    </row>
    <row r="42" spans="1:9" x14ac:dyDescent="0.25">
      <c r="A42" s="122"/>
      <c r="B42" s="183">
        <f t="shared" si="1"/>
        <v>79</v>
      </c>
      <c r="C42" s="15"/>
      <c r="D42" s="549"/>
      <c r="E42" s="803"/>
      <c r="F42" s="549">
        <f t="shared" si="0"/>
        <v>0</v>
      </c>
      <c r="G42" s="331"/>
      <c r="H42" s="332"/>
      <c r="I42" s="105">
        <f t="shared" si="2"/>
        <v>858.14000000000021</v>
      </c>
    </row>
    <row r="43" spans="1:9" x14ac:dyDescent="0.25">
      <c r="A43" s="122"/>
      <c r="B43" s="183">
        <f t="shared" si="1"/>
        <v>79</v>
      </c>
      <c r="C43" s="15"/>
      <c r="D43" s="549"/>
      <c r="E43" s="803"/>
      <c r="F43" s="549">
        <f t="shared" si="0"/>
        <v>0</v>
      </c>
      <c r="G43" s="331"/>
      <c r="H43" s="332"/>
      <c r="I43" s="105">
        <f t="shared" si="2"/>
        <v>858.14000000000021</v>
      </c>
    </row>
    <row r="44" spans="1:9" x14ac:dyDescent="0.25">
      <c r="A44" s="122"/>
      <c r="B44" s="183">
        <f t="shared" si="1"/>
        <v>79</v>
      </c>
      <c r="C44" s="15"/>
      <c r="D44" s="549"/>
      <c r="E44" s="803"/>
      <c r="F44" s="549">
        <f t="shared" si="0"/>
        <v>0</v>
      </c>
      <c r="G44" s="331"/>
      <c r="H44" s="332"/>
      <c r="I44" s="105">
        <f t="shared" si="2"/>
        <v>858.14000000000021</v>
      </c>
    </row>
    <row r="45" spans="1:9" x14ac:dyDescent="0.25">
      <c r="A45" s="122"/>
      <c r="B45" s="183">
        <f t="shared" si="1"/>
        <v>79</v>
      </c>
      <c r="C45" s="15"/>
      <c r="D45" s="549"/>
      <c r="E45" s="803"/>
      <c r="F45" s="549">
        <f t="shared" si="0"/>
        <v>0</v>
      </c>
      <c r="G45" s="331"/>
      <c r="H45" s="332"/>
      <c r="I45" s="105">
        <f t="shared" si="2"/>
        <v>858.14000000000021</v>
      </c>
    </row>
    <row r="46" spans="1:9" x14ac:dyDescent="0.25">
      <c r="A46" s="122"/>
      <c r="B46" s="183">
        <f t="shared" si="1"/>
        <v>79</v>
      </c>
      <c r="C46" s="15"/>
      <c r="D46" s="549"/>
      <c r="E46" s="803"/>
      <c r="F46" s="549">
        <f t="shared" si="0"/>
        <v>0</v>
      </c>
      <c r="G46" s="331"/>
      <c r="H46" s="332"/>
      <c r="I46" s="105">
        <f t="shared" si="2"/>
        <v>858.14000000000021</v>
      </c>
    </row>
    <row r="47" spans="1:9" x14ac:dyDescent="0.25">
      <c r="A47" s="122"/>
      <c r="B47" s="183">
        <f t="shared" si="1"/>
        <v>79</v>
      </c>
      <c r="C47" s="15"/>
      <c r="D47" s="549"/>
      <c r="E47" s="803"/>
      <c r="F47" s="549">
        <f t="shared" si="0"/>
        <v>0</v>
      </c>
      <c r="G47" s="331"/>
      <c r="H47" s="332"/>
      <c r="I47" s="105">
        <f t="shared" si="2"/>
        <v>858.14000000000021</v>
      </c>
    </row>
    <row r="48" spans="1:9" x14ac:dyDescent="0.25">
      <c r="A48" s="122"/>
      <c r="B48" s="183">
        <f t="shared" si="1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2"/>
        <v>858.14000000000021</v>
      </c>
    </row>
    <row r="49" spans="1:9" x14ac:dyDescent="0.25">
      <c r="A49" s="122"/>
      <c r="B49" s="183">
        <f t="shared" si="1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2"/>
        <v>858.14000000000021</v>
      </c>
    </row>
    <row r="50" spans="1:9" x14ac:dyDescent="0.25">
      <c r="A50" s="122"/>
      <c r="B50" s="183">
        <f t="shared" si="1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2"/>
        <v>858.14000000000021</v>
      </c>
    </row>
    <row r="51" spans="1:9" x14ac:dyDescent="0.25">
      <c r="A51" s="122"/>
      <c r="B51" s="183">
        <f t="shared" si="1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2"/>
        <v>858.14000000000021</v>
      </c>
    </row>
    <row r="52" spans="1:9" x14ac:dyDescent="0.25">
      <c r="A52" s="122"/>
      <c r="B52" s="183">
        <f t="shared" si="1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2"/>
        <v>858.14000000000021</v>
      </c>
    </row>
    <row r="53" spans="1:9" x14ac:dyDescent="0.25">
      <c r="A53" s="122"/>
      <c r="B53" s="183">
        <f t="shared" si="1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2"/>
        <v>858.14000000000021</v>
      </c>
    </row>
    <row r="54" spans="1:9" x14ac:dyDescent="0.25">
      <c r="A54" s="122"/>
      <c r="B54" s="183">
        <f t="shared" si="1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2"/>
        <v>858.14000000000021</v>
      </c>
    </row>
    <row r="55" spans="1:9" x14ac:dyDescent="0.25">
      <c r="A55" s="122"/>
      <c r="B55" s="183">
        <f t="shared" si="1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2"/>
        <v>858.14000000000021</v>
      </c>
    </row>
    <row r="56" spans="1:9" x14ac:dyDescent="0.25">
      <c r="A56" s="122"/>
      <c r="B56" s="183">
        <f t="shared" si="1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2"/>
        <v>858.14000000000021</v>
      </c>
    </row>
    <row r="57" spans="1:9" x14ac:dyDescent="0.25">
      <c r="A57" s="122"/>
      <c r="B57" s="183">
        <f t="shared" si="1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2"/>
        <v>858.14000000000021</v>
      </c>
    </row>
    <row r="58" spans="1:9" x14ac:dyDescent="0.25">
      <c r="A58" s="122"/>
      <c r="B58" s="183">
        <f t="shared" si="1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2"/>
        <v>858.14000000000021</v>
      </c>
    </row>
    <row r="59" spans="1:9" x14ac:dyDescent="0.25">
      <c r="A59" s="122"/>
      <c r="B59" s="183">
        <f t="shared" si="1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2"/>
        <v>858.14000000000021</v>
      </c>
    </row>
    <row r="60" spans="1:9" x14ac:dyDescent="0.25">
      <c r="A60" s="122"/>
      <c r="B60" s="183">
        <f t="shared" si="1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2"/>
        <v>858.14000000000021</v>
      </c>
    </row>
    <row r="61" spans="1:9" x14ac:dyDescent="0.25">
      <c r="A61" s="122"/>
      <c r="B61" s="183">
        <f t="shared" si="1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2"/>
        <v>858.14000000000021</v>
      </c>
    </row>
    <row r="62" spans="1:9" x14ac:dyDescent="0.25">
      <c r="A62" s="122"/>
      <c r="B62" s="183">
        <f t="shared" si="1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2"/>
        <v>858.14000000000021</v>
      </c>
    </row>
    <row r="63" spans="1:9" x14ac:dyDescent="0.25">
      <c r="A63" s="122"/>
      <c r="B63" s="183">
        <f t="shared" si="1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2"/>
        <v>858.14000000000021</v>
      </c>
    </row>
    <row r="64" spans="1:9" x14ac:dyDescent="0.25">
      <c r="A64" s="122"/>
      <c r="B64" s="183">
        <f t="shared" si="1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2"/>
        <v>858.14000000000021</v>
      </c>
    </row>
    <row r="65" spans="1:9" x14ac:dyDescent="0.25">
      <c r="A65" s="122"/>
      <c r="B65" s="183">
        <f t="shared" si="1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2"/>
        <v>858.14000000000021</v>
      </c>
    </row>
    <row r="66" spans="1:9" x14ac:dyDescent="0.25">
      <c r="A66" s="122"/>
      <c r="B66" s="183">
        <f t="shared" si="1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2"/>
        <v>858.14000000000021</v>
      </c>
    </row>
    <row r="67" spans="1:9" x14ac:dyDescent="0.25">
      <c r="A67" s="122"/>
      <c r="B67" s="183">
        <f t="shared" si="1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2"/>
        <v>858.14000000000021</v>
      </c>
    </row>
    <row r="68" spans="1:9" x14ac:dyDescent="0.25">
      <c r="A68" s="122"/>
      <c r="B68" s="183">
        <f t="shared" si="1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2"/>
        <v>858.14000000000021</v>
      </c>
    </row>
    <row r="69" spans="1:9" x14ac:dyDescent="0.25">
      <c r="A69" s="122"/>
      <c r="B69" s="183">
        <f t="shared" si="1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2"/>
        <v>858.14000000000021</v>
      </c>
    </row>
    <row r="70" spans="1:9" x14ac:dyDescent="0.25">
      <c r="A70" s="122"/>
      <c r="B70" s="183">
        <f t="shared" si="1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2"/>
        <v>858.14000000000021</v>
      </c>
    </row>
    <row r="71" spans="1:9" x14ac:dyDescent="0.25">
      <c r="A71" s="122"/>
      <c r="B71" s="183">
        <f t="shared" si="1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2"/>
        <v>858.14000000000021</v>
      </c>
    </row>
    <row r="72" spans="1:9" x14ac:dyDescent="0.25">
      <c r="A72" s="122"/>
      <c r="B72" s="183">
        <f t="shared" si="1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2"/>
        <v>858.14000000000021</v>
      </c>
    </row>
    <row r="73" spans="1:9" x14ac:dyDescent="0.25">
      <c r="A73" s="122"/>
      <c r="B73" s="183">
        <f t="shared" si="1"/>
        <v>79</v>
      </c>
      <c r="C73" s="15"/>
      <c r="D73" s="59"/>
      <c r="E73" s="210"/>
      <c r="F73" s="69">
        <f t="shared" ref="F73" si="3">D73</f>
        <v>0</v>
      </c>
      <c r="G73" s="70"/>
      <c r="H73" s="71"/>
      <c r="I73" s="105">
        <f t="shared" si="2"/>
        <v>858.14000000000021</v>
      </c>
    </row>
    <row r="74" spans="1:9" x14ac:dyDescent="0.25">
      <c r="A74" s="122"/>
      <c r="B74" s="183">
        <f t="shared" si="1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858.14000000000021</v>
      </c>
    </row>
    <row r="75" spans="1:9" x14ac:dyDescent="0.25">
      <c r="A75" s="122"/>
      <c r="B75" s="183">
        <f t="shared" ref="B75" si="4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858.14000000000021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858.14000000000021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72</v>
      </c>
    </row>
    <row r="82" spans="3:6" ht="15.75" thickBot="1" x14ac:dyDescent="0.3"/>
    <row r="83" spans="3:6" ht="15.75" thickBot="1" x14ac:dyDescent="0.3">
      <c r="C83" s="980" t="s">
        <v>11</v>
      </c>
      <c r="D83" s="981"/>
      <c r="E83" s="57">
        <f>E5+E6-F78+E7</f>
        <v>775.61000000000013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0" activePane="bottomLeft" state="frozen"/>
      <selection pane="bottomLeft" activeCell="D19" sqref="D19: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978" t="s">
        <v>263</v>
      </c>
      <c r="B1" s="978"/>
      <c r="C1" s="978"/>
      <c r="D1" s="978"/>
      <c r="E1" s="978"/>
      <c r="F1" s="978"/>
      <c r="G1" s="97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8"/>
      <c r="B4" s="987" t="s">
        <v>74</v>
      </c>
      <c r="C4" s="245"/>
      <c r="D4" s="134"/>
      <c r="E4" s="487"/>
      <c r="F4" s="73"/>
      <c r="G4" s="155"/>
      <c r="H4" s="155"/>
    </row>
    <row r="5" spans="1:10" ht="15" customHeight="1" x14ac:dyDescent="0.25">
      <c r="A5" s="989" t="s">
        <v>168</v>
      </c>
      <c r="B5" s="988"/>
      <c r="C5" s="245"/>
      <c r="D5" s="134">
        <v>44826</v>
      </c>
      <c r="E5" s="487">
        <v>15231.71</v>
      </c>
      <c r="F5" s="73">
        <v>490</v>
      </c>
      <c r="G5" s="5"/>
    </row>
    <row r="6" spans="1:10" ht="15" customHeight="1" x14ac:dyDescent="0.25">
      <c r="A6" s="989"/>
      <c r="B6" s="988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</row>
    <row r="7" spans="1:10" ht="15.75" x14ac:dyDescent="0.25">
      <c r="A7" s="751"/>
      <c r="B7" s="988"/>
      <c r="C7" s="235"/>
      <c r="D7" s="233"/>
      <c r="E7" s="487"/>
      <c r="F7" s="73"/>
    </row>
    <row r="8" spans="1:10" ht="15.75" thickBot="1" x14ac:dyDescent="0.3">
      <c r="A8" s="458"/>
      <c r="B8" s="19"/>
      <c r="C8" s="235"/>
      <c r="D8" s="233"/>
      <c r="E8" s="487"/>
      <c r="F8" s="73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</row>
    <row r="11" spans="1:10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1">F11*H11</f>
        <v>8868.01</v>
      </c>
    </row>
    <row r="12" spans="1:10" x14ac:dyDescent="0.25">
      <c r="A12" s="183"/>
      <c r="B12" s="83">
        <f t="shared" ref="B12:B75" si="2">B11-C12</f>
        <v>460</v>
      </c>
      <c r="C12" s="15">
        <v>25</v>
      </c>
      <c r="D12" s="69">
        <v>772.08</v>
      </c>
      <c r="E12" s="203">
        <v>44828</v>
      </c>
      <c r="F12" s="69">
        <f t="shared" ref="F12:F18" si="3">D12</f>
        <v>772.08</v>
      </c>
      <c r="G12" s="70" t="s">
        <v>239</v>
      </c>
      <c r="H12" s="71">
        <v>137</v>
      </c>
      <c r="I12" s="105">
        <f t="shared" ref="I12:I75" si="4">I11-F12</f>
        <v>14309.09</v>
      </c>
      <c r="J12" s="17">
        <f t="shared" si="1"/>
        <v>105774.96</v>
      </c>
    </row>
    <row r="13" spans="1:10" x14ac:dyDescent="0.25">
      <c r="A13" s="183"/>
      <c r="B13" s="83">
        <f t="shared" si="2"/>
        <v>430</v>
      </c>
      <c r="C13" s="15">
        <v>30</v>
      </c>
      <c r="D13" s="69">
        <v>946.27</v>
      </c>
      <c r="E13" s="203">
        <v>44830</v>
      </c>
      <c r="F13" s="69">
        <f t="shared" si="3"/>
        <v>946.27</v>
      </c>
      <c r="G13" s="70" t="s">
        <v>243</v>
      </c>
      <c r="H13" s="71">
        <v>137</v>
      </c>
      <c r="I13" s="105">
        <f t="shared" si="4"/>
        <v>13362.82</v>
      </c>
      <c r="J13" s="17">
        <f t="shared" si="1"/>
        <v>129638.98999999999</v>
      </c>
    </row>
    <row r="14" spans="1:10" x14ac:dyDescent="0.25">
      <c r="A14" s="82" t="s">
        <v>33</v>
      </c>
      <c r="B14" s="83">
        <f t="shared" si="2"/>
        <v>423</v>
      </c>
      <c r="C14" s="15">
        <v>7</v>
      </c>
      <c r="D14" s="69">
        <v>219.17</v>
      </c>
      <c r="E14" s="203">
        <v>44832</v>
      </c>
      <c r="F14" s="69">
        <f t="shared" si="3"/>
        <v>219.17</v>
      </c>
      <c r="G14" s="70" t="s">
        <v>248</v>
      </c>
      <c r="H14" s="71">
        <v>137</v>
      </c>
      <c r="I14" s="105">
        <f t="shared" si="4"/>
        <v>13143.65</v>
      </c>
      <c r="J14" s="17">
        <f t="shared" si="1"/>
        <v>30026.289999999997</v>
      </c>
    </row>
    <row r="15" spans="1:10" x14ac:dyDescent="0.25">
      <c r="A15" s="73"/>
      <c r="B15" s="83">
        <f t="shared" si="2"/>
        <v>393</v>
      </c>
      <c r="C15" s="15">
        <v>30</v>
      </c>
      <c r="D15" s="69">
        <v>958.38</v>
      </c>
      <c r="E15" s="203">
        <v>44833</v>
      </c>
      <c r="F15" s="69">
        <f t="shared" si="3"/>
        <v>958.38</v>
      </c>
      <c r="G15" s="70" t="s">
        <v>251</v>
      </c>
      <c r="H15" s="71">
        <v>137</v>
      </c>
      <c r="I15" s="105">
        <f t="shared" si="4"/>
        <v>12185.27</v>
      </c>
      <c r="J15" s="17">
        <f t="shared" si="1"/>
        <v>131298.06</v>
      </c>
    </row>
    <row r="16" spans="1:10" x14ac:dyDescent="0.25">
      <c r="A16" s="73"/>
      <c r="B16" s="83">
        <f t="shared" si="2"/>
        <v>392</v>
      </c>
      <c r="C16" s="15">
        <v>1</v>
      </c>
      <c r="D16" s="69">
        <v>33.020000000000003</v>
      </c>
      <c r="E16" s="203">
        <v>44833</v>
      </c>
      <c r="F16" s="69">
        <f t="shared" si="3"/>
        <v>33.020000000000003</v>
      </c>
      <c r="G16" s="70" t="s">
        <v>251</v>
      </c>
      <c r="H16" s="71">
        <v>137</v>
      </c>
      <c r="I16" s="105">
        <f t="shared" si="4"/>
        <v>12152.25</v>
      </c>
      <c r="J16" s="17">
        <f t="shared" si="1"/>
        <v>4523.7400000000007</v>
      </c>
    </row>
    <row r="17" spans="1:10" x14ac:dyDescent="0.25">
      <c r="B17" s="83">
        <f t="shared" si="2"/>
        <v>391</v>
      </c>
      <c r="C17" s="15">
        <v>1</v>
      </c>
      <c r="D17" s="69">
        <v>32.659999999999997</v>
      </c>
      <c r="E17" s="203">
        <v>44834</v>
      </c>
      <c r="F17" s="69">
        <f t="shared" si="3"/>
        <v>32.659999999999997</v>
      </c>
      <c r="G17" s="70" t="s">
        <v>254</v>
      </c>
      <c r="H17" s="71">
        <v>137</v>
      </c>
      <c r="I17" s="105">
        <f t="shared" si="4"/>
        <v>12119.59</v>
      </c>
      <c r="J17" s="17">
        <f t="shared" si="1"/>
        <v>4474.4199999999992</v>
      </c>
    </row>
    <row r="18" spans="1:10" x14ac:dyDescent="0.25">
      <c r="B18" s="83">
        <f t="shared" si="2"/>
        <v>390</v>
      </c>
      <c r="C18" s="15">
        <v>1</v>
      </c>
      <c r="D18" s="69">
        <v>34.47</v>
      </c>
      <c r="E18" s="203">
        <v>44835</v>
      </c>
      <c r="F18" s="69">
        <f t="shared" si="3"/>
        <v>34.47</v>
      </c>
      <c r="G18" s="70" t="s">
        <v>257</v>
      </c>
      <c r="H18" s="71">
        <v>137</v>
      </c>
      <c r="I18" s="105">
        <f t="shared" si="4"/>
        <v>12085.12</v>
      </c>
      <c r="J18" s="17">
        <f t="shared" si="1"/>
        <v>4722.3899999999994</v>
      </c>
    </row>
    <row r="19" spans="1:10" x14ac:dyDescent="0.25">
      <c r="A19" s="122"/>
      <c r="B19" s="83">
        <f t="shared" si="2"/>
        <v>390</v>
      </c>
      <c r="C19" s="15"/>
      <c r="D19" s="549"/>
      <c r="E19" s="803"/>
      <c r="F19" s="549">
        <f t="shared" ref="F19:F57" si="5">D19</f>
        <v>0</v>
      </c>
      <c r="G19" s="331"/>
      <c r="H19" s="332"/>
      <c r="I19" s="105">
        <f t="shared" si="4"/>
        <v>12085.12</v>
      </c>
      <c r="J19" s="17">
        <f t="shared" si="1"/>
        <v>0</v>
      </c>
    </row>
    <row r="20" spans="1:10" x14ac:dyDescent="0.25">
      <c r="A20" s="122"/>
      <c r="B20" s="83">
        <f t="shared" si="2"/>
        <v>390</v>
      </c>
      <c r="C20" s="15"/>
      <c r="D20" s="549"/>
      <c r="E20" s="803"/>
      <c r="F20" s="549">
        <f t="shared" si="5"/>
        <v>0</v>
      </c>
      <c r="G20" s="331"/>
      <c r="H20" s="332"/>
      <c r="I20" s="105">
        <f t="shared" si="4"/>
        <v>12085.12</v>
      </c>
      <c r="J20" s="17">
        <f t="shared" si="1"/>
        <v>0</v>
      </c>
    </row>
    <row r="21" spans="1:10" x14ac:dyDescent="0.25">
      <c r="A21" s="122"/>
      <c r="B21" s="83">
        <f t="shared" si="2"/>
        <v>390</v>
      </c>
      <c r="C21" s="15"/>
      <c r="D21" s="549"/>
      <c r="E21" s="803"/>
      <c r="F21" s="549">
        <f t="shared" si="5"/>
        <v>0</v>
      </c>
      <c r="G21" s="331"/>
      <c r="H21" s="332"/>
      <c r="I21" s="105">
        <f t="shared" si="4"/>
        <v>12085.12</v>
      </c>
      <c r="J21" s="17">
        <f t="shared" si="1"/>
        <v>0</v>
      </c>
    </row>
    <row r="22" spans="1:10" x14ac:dyDescent="0.25">
      <c r="A22" s="122"/>
      <c r="B22" s="83">
        <f t="shared" si="2"/>
        <v>390</v>
      </c>
      <c r="C22" s="15"/>
      <c r="D22" s="549"/>
      <c r="E22" s="803"/>
      <c r="F22" s="549">
        <f t="shared" si="5"/>
        <v>0</v>
      </c>
      <c r="G22" s="331"/>
      <c r="H22" s="332"/>
      <c r="I22" s="105">
        <f t="shared" si="4"/>
        <v>12085.12</v>
      </c>
      <c r="J22" s="17">
        <f t="shared" si="1"/>
        <v>0</v>
      </c>
    </row>
    <row r="23" spans="1:10" x14ac:dyDescent="0.25">
      <c r="A23" s="122"/>
      <c r="B23" s="83">
        <f t="shared" si="2"/>
        <v>390</v>
      </c>
      <c r="C23" s="15"/>
      <c r="D23" s="549"/>
      <c r="E23" s="803"/>
      <c r="F23" s="549">
        <f t="shared" si="5"/>
        <v>0</v>
      </c>
      <c r="G23" s="331"/>
      <c r="H23" s="332"/>
      <c r="I23" s="105">
        <f t="shared" si="4"/>
        <v>12085.12</v>
      </c>
      <c r="J23" s="17">
        <f t="shared" si="1"/>
        <v>0</v>
      </c>
    </row>
    <row r="24" spans="1:10" x14ac:dyDescent="0.25">
      <c r="A24" s="123"/>
      <c r="B24" s="83">
        <f t="shared" si="2"/>
        <v>390</v>
      </c>
      <c r="C24" s="15"/>
      <c r="D24" s="549"/>
      <c r="E24" s="803"/>
      <c r="F24" s="549">
        <f t="shared" si="5"/>
        <v>0</v>
      </c>
      <c r="G24" s="331"/>
      <c r="H24" s="332"/>
      <c r="I24" s="105">
        <f t="shared" si="4"/>
        <v>12085.12</v>
      </c>
      <c r="J24" s="17">
        <f t="shared" si="1"/>
        <v>0</v>
      </c>
    </row>
    <row r="25" spans="1:10" x14ac:dyDescent="0.25">
      <c r="A25" s="122"/>
      <c r="B25" s="83">
        <f t="shared" si="2"/>
        <v>390</v>
      </c>
      <c r="C25" s="15"/>
      <c r="D25" s="549"/>
      <c r="E25" s="803"/>
      <c r="F25" s="549">
        <f t="shared" si="5"/>
        <v>0</v>
      </c>
      <c r="G25" s="331"/>
      <c r="H25" s="332"/>
      <c r="I25" s="105">
        <f t="shared" si="4"/>
        <v>12085.12</v>
      </c>
      <c r="J25" s="17">
        <f t="shared" si="1"/>
        <v>0</v>
      </c>
    </row>
    <row r="26" spans="1:10" x14ac:dyDescent="0.25">
      <c r="A26" s="122"/>
      <c r="B26" s="83">
        <f t="shared" si="2"/>
        <v>390</v>
      </c>
      <c r="C26" s="15"/>
      <c r="D26" s="549"/>
      <c r="E26" s="803"/>
      <c r="F26" s="549">
        <f t="shared" si="5"/>
        <v>0</v>
      </c>
      <c r="G26" s="331"/>
      <c r="H26" s="332"/>
      <c r="I26" s="105">
        <f t="shared" si="4"/>
        <v>12085.12</v>
      </c>
      <c r="J26" s="17">
        <f t="shared" si="1"/>
        <v>0</v>
      </c>
    </row>
    <row r="27" spans="1:10" x14ac:dyDescent="0.25">
      <c r="A27" s="122"/>
      <c r="B27" s="83">
        <f t="shared" si="2"/>
        <v>390</v>
      </c>
      <c r="C27" s="15"/>
      <c r="D27" s="549"/>
      <c r="E27" s="803"/>
      <c r="F27" s="549">
        <f t="shared" si="5"/>
        <v>0</v>
      </c>
      <c r="G27" s="331"/>
      <c r="H27" s="332"/>
      <c r="I27" s="105">
        <f t="shared" si="4"/>
        <v>12085.12</v>
      </c>
      <c r="J27" s="17">
        <f t="shared" si="1"/>
        <v>0</v>
      </c>
    </row>
    <row r="28" spans="1:10" x14ac:dyDescent="0.25">
      <c r="A28" s="122"/>
      <c r="B28" s="83">
        <f t="shared" si="2"/>
        <v>390</v>
      </c>
      <c r="C28" s="15"/>
      <c r="D28" s="549"/>
      <c r="E28" s="803"/>
      <c r="F28" s="549">
        <f t="shared" si="5"/>
        <v>0</v>
      </c>
      <c r="G28" s="331"/>
      <c r="H28" s="332"/>
      <c r="I28" s="105">
        <f t="shared" si="4"/>
        <v>12085.12</v>
      </c>
      <c r="J28" s="17">
        <f t="shared" si="1"/>
        <v>0</v>
      </c>
    </row>
    <row r="29" spans="1:10" x14ac:dyDescent="0.25">
      <c r="A29" s="122"/>
      <c r="B29" s="83">
        <f t="shared" si="2"/>
        <v>390</v>
      </c>
      <c r="C29" s="15"/>
      <c r="D29" s="549"/>
      <c r="E29" s="803"/>
      <c r="F29" s="549">
        <f t="shared" si="5"/>
        <v>0</v>
      </c>
      <c r="G29" s="331"/>
      <c r="H29" s="332"/>
      <c r="I29" s="105">
        <f t="shared" si="4"/>
        <v>12085.12</v>
      </c>
      <c r="J29" s="17">
        <f t="shared" si="1"/>
        <v>0</v>
      </c>
    </row>
    <row r="30" spans="1:10" x14ac:dyDescent="0.25">
      <c r="A30" s="122"/>
      <c r="B30" s="83">
        <f t="shared" si="2"/>
        <v>390</v>
      </c>
      <c r="C30" s="15"/>
      <c r="D30" s="549"/>
      <c r="E30" s="803"/>
      <c r="F30" s="549">
        <f t="shared" si="5"/>
        <v>0</v>
      </c>
      <c r="G30" s="331"/>
      <c r="H30" s="332"/>
      <c r="I30" s="105">
        <f t="shared" si="4"/>
        <v>12085.12</v>
      </c>
      <c r="J30" s="17">
        <f t="shared" si="1"/>
        <v>0</v>
      </c>
    </row>
    <row r="31" spans="1:10" x14ac:dyDescent="0.25">
      <c r="A31" s="122"/>
      <c r="B31" s="83">
        <f t="shared" si="2"/>
        <v>390</v>
      </c>
      <c r="C31" s="15"/>
      <c r="D31" s="549"/>
      <c r="E31" s="803"/>
      <c r="F31" s="549">
        <f t="shared" si="5"/>
        <v>0</v>
      </c>
      <c r="G31" s="331"/>
      <c r="H31" s="332"/>
      <c r="I31" s="105">
        <f t="shared" si="4"/>
        <v>12085.12</v>
      </c>
      <c r="J31" s="17">
        <f t="shared" si="1"/>
        <v>0</v>
      </c>
    </row>
    <row r="32" spans="1:10" x14ac:dyDescent="0.25">
      <c r="A32" s="122"/>
      <c r="B32" s="83">
        <f t="shared" si="2"/>
        <v>390</v>
      </c>
      <c r="C32" s="15"/>
      <c r="D32" s="549"/>
      <c r="E32" s="803"/>
      <c r="F32" s="549">
        <f t="shared" si="5"/>
        <v>0</v>
      </c>
      <c r="G32" s="331"/>
      <c r="H32" s="332"/>
      <c r="I32" s="105">
        <f t="shared" si="4"/>
        <v>12085.12</v>
      </c>
      <c r="J32" s="17">
        <f t="shared" si="1"/>
        <v>0</v>
      </c>
    </row>
    <row r="33" spans="1:10" x14ac:dyDescent="0.25">
      <c r="A33" s="122"/>
      <c r="B33" s="83">
        <f t="shared" si="2"/>
        <v>390</v>
      </c>
      <c r="C33" s="15"/>
      <c r="D33" s="549"/>
      <c r="E33" s="803"/>
      <c r="F33" s="549">
        <f t="shared" si="5"/>
        <v>0</v>
      </c>
      <c r="G33" s="331"/>
      <c r="H33" s="332"/>
      <c r="I33" s="105">
        <f t="shared" si="4"/>
        <v>12085.12</v>
      </c>
      <c r="J33" s="17">
        <f t="shared" si="1"/>
        <v>0</v>
      </c>
    </row>
    <row r="34" spans="1:10" x14ac:dyDescent="0.25">
      <c r="A34" s="122"/>
      <c r="B34" s="83">
        <f t="shared" si="2"/>
        <v>390</v>
      </c>
      <c r="C34" s="15"/>
      <c r="D34" s="549"/>
      <c r="E34" s="803"/>
      <c r="F34" s="549">
        <f t="shared" si="5"/>
        <v>0</v>
      </c>
      <c r="G34" s="331"/>
      <c r="H34" s="332"/>
      <c r="I34" s="105">
        <f t="shared" si="4"/>
        <v>12085.12</v>
      </c>
      <c r="J34" s="17">
        <f t="shared" si="1"/>
        <v>0</v>
      </c>
    </row>
    <row r="35" spans="1:10" x14ac:dyDescent="0.25">
      <c r="A35" s="122"/>
      <c r="B35" s="83">
        <f t="shared" si="2"/>
        <v>390</v>
      </c>
      <c r="C35" s="15"/>
      <c r="D35" s="549"/>
      <c r="E35" s="803"/>
      <c r="F35" s="549">
        <f t="shared" si="5"/>
        <v>0</v>
      </c>
      <c r="G35" s="331"/>
      <c r="H35" s="332"/>
      <c r="I35" s="105">
        <f t="shared" si="4"/>
        <v>12085.12</v>
      </c>
      <c r="J35" s="17">
        <f t="shared" si="1"/>
        <v>0</v>
      </c>
    </row>
    <row r="36" spans="1:10" x14ac:dyDescent="0.25">
      <c r="A36" s="122"/>
      <c r="B36" s="83">
        <f t="shared" si="2"/>
        <v>390</v>
      </c>
      <c r="C36" s="15"/>
      <c r="D36" s="549"/>
      <c r="E36" s="803"/>
      <c r="F36" s="549">
        <f t="shared" si="5"/>
        <v>0</v>
      </c>
      <c r="G36" s="331"/>
      <c r="H36" s="332"/>
      <c r="I36" s="105">
        <f t="shared" si="4"/>
        <v>12085.12</v>
      </c>
      <c r="J36" s="17">
        <f t="shared" si="1"/>
        <v>0</v>
      </c>
    </row>
    <row r="37" spans="1:10" x14ac:dyDescent="0.25">
      <c r="A37" s="122" t="s">
        <v>22</v>
      </c>
      <c r="B37" s="83">
        <f t="shared" si="2"/>
        <v>390</v>
      </c>
      <c r="C37" s="15"/>
      <c r="D37" s="549"/>
      <c r="E37" s="803"/>
      <c r="F37" s="549">
        <f t="shared" si="5"/>
        <v>0</v>
      </c>
      <c r="G37" s="331"/>
      <c r="H37" s="332"/>
      <c r="I37" s="105">
        <f t="shared" si="4"/>
        <v>12085.12</v>
      </c>
      <c r="J37" s="17">
        <f t="shared" si="1"/>
        <v>0</v>
      </c>
    </row>
    <row r="38" spans="1:10" x14ac:dyDescent="0.25">
      <c r="A38" s="123"/>
      <c r="B38" s="83">
        <f t="shared" si="2"/>
        <v>390</v>
      </c>
      <c r="C38" s="15"/>
      <c r="D38" s="549"/>
      <c r="E38" s="803"/>
      <c r="F38" s="549">
        <f t="shared" si="5"/>
        <v>0</v>
      </c>
      <c r="G38" s="331"/>
      <c r="H38" s="332"/>
      <c r="I38" s="105">
        <f t="shared" si="4"/>
        <v>12085.12</v>
      </c>
      <c r="J38" s="17">
        <f t="shared" si="1"/>
        <v>0</v>
      </c>
    </row>
    <row r="39" spans="1:10" x14ac:dyDescent="0.25">
      <c r="A39" s="122"/>
      <c r="B39" s="83">
        <f t="shared" si="2"/>
        <v>390</v>
      </c>
      <c r="C39" s="15"/>
      <c r="D39" s="549"/>
      <c r="E39" s="803"/>
      <c r="F39" s="549">
        <f t="shared" si="5"/>
        <v>0</v>
      </c>
      <c r="G39" s="331"/>
      <c r="H39" s="332"/>
      <c r="I39" s="105">
        <f t="shared" si="4"/>
        <v>12085.12</v>
      </c>
      <c r="J39" s="17">
        <f t="shared" si="1"/>
        <v>0</v>
      </c>
    </row>
    <row r="40" spans="1:10" x14ac:dyDescent="0.25">
      <c r="A40" s="122"/>
      <c r="B40" s="83">
        <f t="shared" si="2"/>
        <v>390</v>
      </c>
      <c r="C40" s="15"/>
      <c r="D40" s="549"/>
      <c r="E40" s="803"/>
      <c r="F40" s="549">
        <f t="shared" si="5"/>
        <v>0</v>
      </c>
      <c r="G40" s="331"/>
      <c r="H40" s="332"/>
      <c r="I40" s="105">
        <f t="shared" si="4"/>
        <v>12085.12</v>
      </c>
      <c r="J40" s="17">
        <f t="shared" si="1"/>
        <v>0</v>
      </c>
    </row>
    <row r="41" spans="1:10" x14ac:dyDescent="0.25">
      <c r="A41" s="122"/>
      <c r="B41" s="83">
        <f t="shared" si="2"/>
        <v>390</v>
      </c>
      <c r="C41" s="15"/>
      <c r="D41" s="69"/>
      <c r="E41" s="203"/>
      <c r="F41" s="69">
        <f t="shared" si="5"/>
        <v>0</v>
      </c>
      <c r="G41" s="70"/>
      <c r="H41" s="71"/>
      <c r="I41" s="105">
        <f t="shared" si="4"/>
        <v>12085.12</v>
      </c>
      <c r="J41" s="17">
        <f t="shared" si="1"/>
        <v>0</v>
      </c>
    </row>
    <row r="42" spans="1:10" x14ac:dyDescent="0.25">
      <c r="A42" s="122"/>
      <c r="B42" s="83">
        <f t="shared" si="2"/>
        <v>390</v>
      </c>
      <c r="C42" s="15"/>
      <c r="D42" s="69"/>
      <c r="E42" s="203"/>
      <c r="F42" s="69">
        <f t="shared" si="5"/>
        <v>0</v>
      </c>
      <c r="G42" s="70"/>
      <c r="H42" s="71"/>
      <c r="I42" s="105">
        <f t="shared" si="4"/>
        <v>12085.12</v>
      </c>
      <c r="J42" s="17">
        <f t="shared" si="1"/>
        <v>0</v>
      </c>
    </row>
    <row r="43" spans="1:10" x14ac:dyDescent="0.25">
      <c r="A43" s="122"/>
      <c r="B43" s="83">
        <f t="shared" si="2"/>
        <v>390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4"/>
        <v>12085.12</v>
      </c>
      <c r="J43" s="17">
        <f t="shared" si="1"/>
        <v>0</v>
      </c>
    </row>
    <row r="44" spans="1:10" x14ac:dyDescent="0.25">
      <c r="A44" s="122"/>
      <c r="B44" s="83">
        <f t="shared" si="2"/>
        <v>390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4"/>
        <v>12085.12</v>
      </c>
      <c r="J44" s="17">
        <f t="shared" si="1"/>
        <v>0</v>
      </c>
    </row>
    <row r="45" spans="1:10" x14ac:dyDescent="0.25">
      <c r="A45" s="122"/>
      <c r="B45" s="83">
        <f t="shared" si="2"/>
        <v>390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4"/>
        <v>12085.12</v>
      </c>
      <c r="J45" s="17">
        <f t="shared" si="1"/>
        <v>0</v>
      </c>
    </row>
    <row r="46" spans="1:10" x14ac:dyDescent="0.25">
      <c r="A46" s="122"/>
      <c r="B46" s="83">
        <f t="shared" si="2"/>
        <v>390</v>
      </c>
      <c r="C46" s="15"/>
      <c r="D46" s="69"/>
      <c r="E46" s="203"/>
      <c r="F46" s="69">
        <f t="shared" si="5"/>
        <v>0</v>
      </c>
      <c r="G46" s="70"/>
      <c r="H46" s="71"/>
      <c r="I46" s="105">
        <f t="shared" si="4"/>
        <v>12085.12</v>
      </c>
      <c r="J46" s="17">
        <f t="shared" si="1"/>
        <v>0</v>
      </c>
    </row>
    <row r="47" spans="1:10" x14ac:dyDescent="0.25">
      <c r="A47" s="122"/>
      <c r="B47" s="83">
        <f t="shared" si="2"/>
        <v>390</v>
      </c>
      <c r="C47" s="15"/>
      <c r="D47" s="69"/>
      <c r="E47" s="203"/>
      <c r="F47" s="69">
        <f t="shared" si="5"/>
        <v>0</v>
      </c>
      <c r="G47" s="70"/>
      <c r="H47" s="71"/>
      <c r="I47" s="105">
        <f t="shared" si="4"/>
        <v>12085.12</v>
      </c>
      <c r="J47" s="17">
        <f t="shared" si="1"/>
        <v>0</v>
      </c>
    </row>
    <row r="48" spans="1:10" x14ac:dyDescent="0.25">
      <c r="A48" s="122"/>
      <c r="B48" s="83">
        <f t="shared" si="2"/>
        <v>390</v>
      </c>
      <c r="C48" s="15"/>
      <c r="D48" s="69"/>
      <c r="E48" s="203"/>
      <c r="F48" s="69">
        <f t="shared" si="5"/>
        <v>0</v>
      </c>
      <c r="G48" s="70"/>
      <c r="H48" s="71"/>
      <c r="I48" s="105">
        <f t="shared" si="4"/>
        <v>12085.12</v>
      </c>
      <c r="J48" s="17">
        <f t="shared" si="1"/>
        <v>0</v>
      </c>
    </row>
    <row r="49" spans="1:10" x14ac:dyDescent="0.25">
      <c r="A49" s="122"/>
      <c r="B49" s="83">
        <f t="shared" si="2"/>
        <v>390</v>
      </c>
      <c r="C49" s="15"/>
      <c r="D49" s="69"/>
      <c r="E49" s="203"/>
      <c r="F49" s="69">
        <f t="shared" si="5"/>
        <v>0</v>
      </c>
      <c r="G49" s="70"/>
      <c r="H49" s="71"/>
      <c r="I49" s="105">
        <f t="shared" si="4"/>
        <v>12085.12</v>
      </c>
      <c r="J49" s="17">
        <f t="shared" si="1"/>
        <v>0</v>
      </c>
    </row>
    <row r="50" spans="1:10" x14ac:dyDescent="0.25">
      <c r="A50" s="122"/>
      <c r="B50" s="83">
        <f t="shared" si="2"/>
        <v>390</v>
      </c>
      <c r="C50" s="15"/>
      <c r="D50" s="69"/>
      <c r="E50" s="203"/>
      <c r="F50" s="69">
        <f t="shared" si="5"/>
        <v>0</v>
      </c>
      <c r="G50" s="70"/>
      <c r="H50" s="71"/>
      <c r="I50" s="105">
        <f t="shared" si="4"/>
        <v>12085.12</v>
      </c>
      <c r="J50" s="17">
        <f t="shared" si="1"/>
        <v>0</v>
      </c>
    </row>
    <row r="51" spans="1:10" x14ac:dyDescent="0.25">
      <c r="A51" s="122"/>
      <c r="B51" s="83">
        <f t="shared" si="2"/>
        <v>390</v>
      </c>
      <c r="C51" s="15"/>
      <c r="D51" s="69"/>
      <c r="E51" s="203"/>
      <c r="F51" s="69">
        <f t="shared" si="5"/>
        <v>0</v>
      </c>
      <c r="G51" s="70"/>
      <c r="H51" s="71"/>
      <c r="I51" s="105">
        <f t="shared" si="4"/>
        <v>12085.12</v>
      </c>
      <c r="J51" s="17">
        <f t="shared" si="1"/>
        <v>0</v>
      </c>
    </row>
    <row r="52" spans="1:10" x14ac:dyDescent="0.25">
      <c r="A52" s="122"/>
      <c r="B52" s="83">
        <f t="shared" si="2"/>
        <v>390</v>
      </c>
      <c r="C52" s="15"/>
      <c r="D52" s="69"/>
      <c r="E52" s="203"/>
      <c r="F52" s="69">
        <f t="shared" si="5"/>
        <v>0</v>
      </c>
      <c r="G52" s="70"/>
      <c r="H52" s="71"/>
      <c r="I52" s="105">
        <f t="shared" si="4"/>
        <v>12085.12</v>
      </c>
      <c r="J52" s="17">
        <f t="shared" si="1"/>
        <v>0</v>
      </c>
    </row>
    <row r="53" spans="1:10" x14ac:dyDescent="0.25">
      <c r="A53" s="122"/>
      <c r="B53" s="83">
        <f t="shared" si="2"/>
        <v>390</v>
      </c>
      <c r="C53" s="15"/>
      <c r="D53" s="69"/>
      <c r="E53" s="203"/>
      <c r="F53" s="69">
        <f t="shared" si="5"/>
        <v>0</v>
      </c>
      <c r="G53" s="70"/>
      <c r="H53" s="71"/>
      <c r="I53" s="105">
        <f t="shared" si="4"/>
        <v>12085.12</v>
      </c>
      <c r="J53" s="17">
        <f t="shared" si="1"/>
        <v>0</v>
      </c>
    </row>
    <row r="54" spans="1:10" x14ac:dyDescent="0.25">
      <c r="A54" s="122"/>
      <c r="B54" s="83">
        <f t="shared" si="2"/>
        <v>390</v>
      </c>
      <c r="C54" s="15"/>
      <c r="D54" s="69"/>
      <c r="E54" s="203"/>
      <c r="F54" s="69">
        <f t="shared" si="5"/>
        <v>0</v>
      </c>
      <c r="G54" s="70"/>
      <c r="H54" s="71"/>
      <c r="I54" s="105">
        <f t="shared" si="4"/>
        <v>12085.12</v>
      </c>
      <c r="J54" s="17">
        <f t="shared" si="1"/>
        <v>0</v>
      </c>
    </row>
    <row r="55" spans="1:10" x14ac:dyDescent="0.25">
      <c r="A55" s="122"/>
      <c r="B55" s="83">
        <f t="shared" si="2"/>
        <v>390</v>
      </c>
      <c r="C55" s="15"/>
      <c r="D55" s="69"/>
      <c r="E55" s="203"/>
      <c r="F55" s="69">
        <f t="shared" si="5"/>
        <v>0</v>
      </c>
      <c r="G55" s="70"/>
      <c r="H55" s="71"/>
      <c r="I55" s="105">
        <f t="shared" si="4"/>
        <v>12085.12</v>
      </c>
      <c r="J55" s="17">
        <f t="shared" si="1"/>
        <v>0</v>
      </c>
    </row>
    <row r="56" spans="1:10" x14ac:dyDescent="0.25">
      <c r="A56" s="122"/>
      <c r="B56" s="83">
        <f t="shared" si="2"/>
        <v>390</v>
      </c>
      <c r="C56" s="15"/>
      <c r="D56" s="69"/>
      <c r="E56" s="203"/>
      <c r="F56" s="69">
        <f t="shared" si="5"/>
        <v>0</v>
      </c>
      <c r="G56" s="70"/>
      <c r="H56" s="71"/>
      <c r="I56" s="105">
        <f t="shared" si="4"/>
        <v>12085.12</v>
      </c>
      <c r="J56" s="17">
        <f t="shared" si="1"/>
        <v>0</v>
      </c>
    </row>
    <row r="57" spans="1:10" x14ac:dyDescent="0.25">
      <c r="A57" s="122"/>
      <c r="B57" s="83">
        <f t="shared" si="2"/>
        <v>390</v>
      </c>
      <c r="C57" s="15"/>
      <c r="D57" s="69"/>
      <c r="E57" s="203"/>
      <c r="F57" s="69">
        <f t="shared" si="5"/>
        <v>0</v>
      </c>
      <c r="G57" s="70"/>
      <c r="H57" s="71"/>
      <c r="I57" s="105">
        <f t="shared" si="4"/>
        <v>12085.12</v>
      </c>
      <c r="J57" s="17">
        <f t="shared" si="1"/>
        <v>0</v>
      </c>
    </row>
    <row r="58" spans="1:10" x14ac:dyDescent="0.25">
      <c r="A58" s="122"/>
      <c r="B58" s="83">
        <f t="shared" si="2"/>
        <v>390</v>
      </c>
      <c r="C58" s="15"/>
      <c r="D58" s="69"/>
      <c r="E58" s="203"/>
      <c r="F58" s="69">
        <v>0</v>
      </c>
      <c r="G58" s="70"/>
      <c r="H58" s="71"/>
      <c r="I58" s="105">
        <f t="shared" si="4"/>
        <v>12085.12</v>
      </c>
      <c r="J58" s="17">
        <f t="shared" si="1"/>
        <v>0</v>
      </c>
    </row>
    <row r="59" spans="1:10" x14ac:dyDescent="0.25">
      <c r="A59" s="122"/>
      <c r="B59" s="83">
        <f t="shared" si="2"/>
        <v>390</v>
      </c>
      <c r="C59" s="15"/>
      <c r="D59" s="69"/>
      <c r="E59" s="203"/>
      <c r="F59" s="69">
        <f t="shared" ref="F59:F74" si="6">D59</f>
        <v>0</v>
      </c>
      <c r="G59" s="70"/>
      <c r="H59" s="71"/>
      <c r="I59" s="105">
        <f t="shared" si="4"/>
        <v>12085.12</v>
      </c>
      <c r="J59" s="17">
        <f t="shared" si="1"/>
        <v>0</v>
      </c>
    </row>
    <row r="60" spans="1:10" x14ac:dyDescent="0.25">
      <c r="A60" s="122"/>
      <c r="B60" s="83">
        <f t="shared" si="2"/>
        <v>390</v>
      </c>
      <c r="C60" s="15"/>
      <c r="D60" s="69"/>
      <c r="E60" s="203"/>
      <c r="F60" s="69">
        <f t="shared" si="6"/>
        <v>0</v>
      </c>
      <c r="G60" s="70"/>
      <c r="H60" s="71"/>
      <c r="I60" s="105">
        <f t="shared" si="4"/>
        <v>12085.12</v>
      </c>
      <c r="J60" s="17">
        <f t="shared" si="1"/>
        <v>0</v>
      </c>
    </row>
    <row r="61" spans="1:10" x14ac:dyDescent="0.25">
      <c r="A61" s="122"/>
      <c r="B61" s="83">
        <f t="shared" si="2"/>
        <v>390</v>
      </c>
      <c r="C61" s="15"/>
      <c r="D61" s="69"/>
      <c r="E61" s="203"/>
      <c r="F61" s="69">
        <f t="shared" si="6"/>
        <v>0</v>
      </c>
      <c r="G61" s="70"/>
      <c r="H61" s="71"/>
      <c r="I61" s="105">
        <f t="shared" si="4"/>
        <v>12085.12</v>
      </c>
      <c r="J61" s="17">
        <f t="shared" si="1"/>
        <v>0</v>
      </c>
    </row>
    <row r="62" spans="1:10" x14ac:dyDescent="0.25">
      <c r="A62" s="122"/>
      <c r="B62" s="83">
        <f t="shared" si="2"/>
        <v>390</v>
      </c>
      <c r="C62" s="15"/>
      <c r="D62" s="69"/>
      <c r="E62" s="203"/>
      <c r="F62" s="69">
        <f t="shared" si="6"/>
        <v>0</v>
      </c>
      <c r="G62" s="70"/>
      <c r="H62" s="71"/>
      <c r="I62" s="105">
        <f t="shared" si="4"/>
        <v>12085.12</v>
      </c>
      <c r="J62" s="17">
        <f t="shared" si="1"/>
        <v>0</v>
      </c>
    </row>
    <row r="63" spans="1:10" x14ac:dyDescent="0.25">
      <c r="A63" s="122"/>
      <c r="B63" s="83">
        <f t="shared" si="2"/>
        <v>390</v>
      </c>
      <c r="C63" s="15"/>
      <c r="D63" s="69"/>
      <c r="E63" s="203"/>
      <c r="F63" s="69">
        <f t="shared" si="6"/>
        <v>0</v>
      </c>
      <c r="G63" s="70"/>
      <c r="H63" s="71"/>
      <c r="I63" s="105">
        <f t="shared" si="4"/>
        <v>12085.12</v>
      </c>
      <c r="J63" s="17">
        <f t="shared" si="1"/>
        <v>0</v>
      </c>
    </row>
    <row r="64" spans="1:10" x14ac:dyDescent="0.25">
      <c r="A64" s="122"/>
      <c r="B64" s="83">
        <f t="shared" si="2"/>
        <v>390</v>
      </c>
      <c r="C64" s="15"/>
      <c r="D64" s="69"/>
      <c r="E64" s="203"/>
      <c r="F64" s="69">
        <f t="shared" si="6"/>
        <v>0</v>
      </c>
      <c r="G64" s="70"/>
      <c r="H64" s="71"/>
      <c r="I64" s="105">
        <f t="shared" si="4"/>
        <v>12085.12</v>
      </c>
      <c r="J64" s="17">
        <f t="shared" si="1"/>
        <v>0</v>
      </c>
    </row>
    <row r="65" spans="1:10" x14ac:dyDescent="0.25">
      <c r="A65" s="122"/>
      <c r="B65" s="83">
        <f t="shared" si="2"/>
        <v>390</v>
      </c>
      <c r="C65" s="15"/>
      <c r="D65" s="69"/>
      <c r="E65" s="203"/>
      <c r="F65" s="69">
        <f t="shared" si="6"/>
        <v>0</v>
      </c>
      <c r="G65" s="70"/>
      <c r="H65" s="71"/>
      <c r="I65" s="105">
        <f t="shared" si="4"/>
        <v>12085.12</v>
      </c>
      <c r="J65" s="17">
        <f t="shared" si="1"/>
        <v>0</v>
      </c>
    </row>
    <row r="66" spans="1:10" x14ac:dyDescent="0.25">
      <c r="A66" s="122"/>
      <c r="B66" s="83">
        <f t="shared" si="2"/>
        <v>390</v>
      </c>
      <c r="C66" s="15"/>
      <c r="D66" s="69"/>
      <c r="E66" s="203"/>
      <c r="F66" s="69">
        <f t="shared" si="6"/>
        <v>0</v>
      </c>
      <c r="G66" s="70"/>
      <c r="H66" s="71"/>
      <c r="I66" s="105">
        <f t="shared" si="4"/>
        <v>12085.12</v>
      </c>
      <c r="J66" s="17">
        <f t="shared" si="1"/>
        <v>0</v>
      </c>
    </row>
    <row r="67" spans="1:10" x14ac:dyDescent="0.25">
      <c r="A67" s="122"/>
      <c r="B67" s="83">
        <f t="shared" si="2"/>
        <v>390</v>
      </c>
      <c r="C67" s="15"/>
      <c r="D67" s="69"/>
      <c r="E67" s="203"/>
      <c r="F67" s="69">
        <f t="shared" si="6"/>
        <v>0</v>
      </c>
      <c r="G67" s="70"/>
      <c r="H67" s="71"/>
      <c r="I67" s="105">
        <f t="shared" si="4"/>
        <v>12085.12</v>
      </c>
      <c r="J67" s="17">
        <f t="shared" si="1"/>
        <v>0</v>
      </c>
    </row>
    <row r="68" spans="1:10" x14ac:dyDescent="0.25">
      <c r="A68" s="122"/>
      <c r="B68" s="83">
        <f t="shared" si="2"/>
        <v>390</v>
      </c>
      <c r="C68" s="15"/>
      <c r="D68" s="69"/>
      <c r="E68" s="203"/>
      <c r="F68" s="69">
        <f t="shared" si="6"/>
        <v>0</v>
      </c>
      <c r="G68" s="70"/>
      <c r="H68" s="71"/>
      <c r="I68" s="105">
        <f t="shared" si="4"/>
        <v>12085.12</v>
      </c>
      <c r="J68" s="17">
        <f t="shared" si="1"/>
        <v>0</v>
      </c>
    </row>
    <row r="69" spans="1:10" x14ac:dyDescent="0.25">
      <c r="A69" s="122"/>
      <c r="B69" s="83">
        <f t="shared" si="2"/>
        <v>390</v>
      </c>
      <c r="C69" s="15"/>
      <c r="D69" s="69"/>
      <c r="E69" s="203"/>
      <c r="F69" s="69">
        <f t="shared" si="6"/>
        <v>0</v>
      </c>
      <c r="G69" s="70"/>
      <c r="H69" s="71"/>
      <c r="I69" s="105">
        <f t="shared" si="4"/>
        <v>12085.12</v>
      </c>
      <c r="J69" s="17">
        <f t="shared" si="1"/>
        <v>0</v>
      </c>
    </row>
    <row r="70" spans="1:10" x14ac:dyDescent="0.25">
      <c r="A70" s="122"/>
      <c r="B70" s="83">
        <f t="shared" si="2"/>
        <v>390</v>
      </c>
      <c r="C70" s="15"/>
      <c r="D70" s="69"/>
      <c r="E70" s="203"/>
      <c r="F70" s="69">
        <f t="shared" si="6"/>
        <v>0</v>
      </c>
      <c r="G70" s="70"/>
      <c r="H70" s="71"/>
      <c r="I70" s="105">
        <f t="shared" si="4"/>
        <v>12085.12</v>
      </c>
      <c r="J70" s="17">
        <f t="shared" si="1"/>
        <v>0</v>
      </c>
    </row>
    <row r="71" spans="1:10" x14ac:dyDescent="0.25">
      <c r="A71" s="122"/>
      <c r="B71" s="83">
        <f t="shared" si="2"/>
        <v>390</v>
      </c>
      <c r="C71" s="15"/>
      <c r="D71" s="69"/>
      <c r="E71" s="203"/>
      <c r="F71" s="69">
        <f t="shared" si="6"/>
        <v>0</v>
      </c>
      <c r="G71" s="70"/>
      <c r="H71" s="71"/>
      <c r="I71" s="105">
        <f t="shared" si="4"/>
        <v>12085.12</v>
      </c>
      <c r="J71" s="17">
        <f t="shared" si="1"/>
        <v>0</v>
      </c>
    </row>
    <row r="72" spans="1:10" x14ac:dyDescent="0.25">
      <c r="A72" s="122"/>
      <c r="B72" s="83">
        <f t="shared" si="2"/>
        <v>390</v>
      </c>
      <c r="C72" s="15"/>
      <c r="D72" s="69"/>
      <c r="E72" s="203"/>
      <c r="F72" s="69">
        <f t="shared" si="6"/>
        <v>0</v>
      </c>
      <c r="G72" s="70"/>
      <c r="H72" s="71"/>
      <c r="I72" s="105">
        <f t="shared" si="4"/>
        <v>12085.12</v>
      </c>
      <c r="J72" s="17">
        <f t="shared" si="1"/>
        <v>0</v>
      </c>
    </row>
    <row r="73" spans="1:10" x14ac:dyDescent="0.25">
      <c r="A73" s="122"/>
      <c r="B73" s="83">
        <f t="shared" si="2"/>
        <v>390</v>
      </c>
      <c r="C73" s="15"/>
      <c r="D73" s="69"/>
      <c r="E73" s="203"/>
      <c r="F73" s="69">
        <f t="shared" si="6"/>
        <v>0</v>
      </c>
      <c r="G73" s="70"/>
      <c r="H73" s="71"/>
      <c r="I73" s="105">
        <f t="shared" si="4"/>
        <v>12085.12</v>
      </c>
      <c r="J73" s="17">
        <f t="shared" si="1"/>
        <v>0</v>
      </c>
    </row>
    <row r="74" spans="1:10" x14ac:dyDescent="0.25">
      <c r="A74" s="122"/>
      <c r="B74" s="83">
        <f t="shared" si="2"/>
        <v>390</v>
      </c>
      <c r="C74" s="15"/>
      <c r="D74" s="69"/>
      <c r="E74" s="203"/>
      <c r="F74" s="69">
        <f t="shared" si="6"/>
        <v>0</v>
      </c>
      <c r="G74" s="70"/>
      <c r="H74" s="71"/>
      <c r="I74" s="105">
        <f t="shared" si="4"/>
        <v>12085.12</v>
      </c>
      <c r="J74" s="17">
        <f t="shared" si="1"/>
        <v>0</v>
      </c>
    </row>
    <row r="75" spans="1:10" x14ac:dyDescent="0.25">
      <c r="A75" s="122"/>
      <c r="B75" s="83">
        <f t="shared" si="2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4"/>
        <v>12085.12</v>
      </c>
      <c r="J75" s="17">
        <f t="shared" ref="J75:J77" si="7">F75*H75</f>
        <v>0</v>
      </c>
    </row>
    <row r="76" spans="1:10" x14ac:dyDescent="0.25">
      <c r="A76" s="122"/>
      <c r="B76" s="83">
        <f t="shared" ref="B76" si="8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9">I75-F76</f>
        <v>12085.12</v>
      </c>
      <c r="J76" s="17">
        <f t="shared" si="7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9"/>
        <v>12085.12</v>
      </c>
      <c r="J77" s="17">
        <f t="shared" si="7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390</v>
      </c>
    </row>
    <row r="83" spans="3:6" ht="15.75" thickBot="1" x14ac:dyDescent="0.3"/>
    <row r="84" spans="3:6" ht="15.75" thickBot="1" x14ac:dyDescent="0.3">
      <c r="C84" s="980" t="s">
        <v>11</v>
      </c>
      <c r="D84" s="981"/>
      <c r="E84" s="57">
        <f>E5+E6-F79+E7</f>
        <v>12085.119999999999</v>
      </c>
      <c r="F84" s="73"/>
    </row>
  </sheetData>
  <sortState ref="C12:H18">
    <sortCondition ref="G12:G18"/>
  </sortState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2022-10-26T17:47:22Z</dcterms:modified>
</cp:coreProperties>
</file>