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4" l="1"/>
  <c r="M9" i="24" l="1"/>
  <c r="Q21" i="24"/>
  <c r="Q22" i="24"/>
  <c r="Q23" i="24"/>
  <c r="Q24" i="24"/>
  <c r="Q25" i="24"/>
  <c r="Q26" i="24"/>
  <c r="Q27" i="24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P21" i="24"/>
  <c r="P20" i="24"/>
  <c r="Q20" i="24" s="1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<sst xmlns="http://schemas.openxmlformats.org/spreadsheetml/2006/main" count="2179" uniqueCount="1184">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</sst>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44" fontId="3" fillId="6" borderId="26" xfId="1" applyFont="1" applyFill="1" applyBorder="1"/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  <color rgb="FF99CCFF"/>
      <color rgb="FF66FFFF"/>
      <color rgb="FF0000FF"/>
      <color rgb="FFFFCCFF"/>
      <color rgb="FF00FF99"/>
      <color rgb="FFCCFF66"/>
      <color rgb="FF9900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2" name="Conector recto 1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62"/>
      <c r="C1" s="764" t="s">
        <v>25</v>
      </c>
      <c r="D1" s="765"/>
      <c r="E1" s="765"/>
      <c r="F1" s="765"/>
      <c r="G1" s="765"/>
      <c r="H1" s="765"/>
      <c r="I1" s="765"/>
      <c r="J1" s="765"/>
      <c r="K1" s="765"/>
      <c r="L1" s="765"/>
      <c r="M1" s="765"/>
    </row>
    <row r="2" spans="1:19" ht="16.5" thickBot="1" x14ac:dyDescent="0.3">
      <c r="B2" s="763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43" t="s">
        <v>6</v>
      </c>
      <c r="Q4" s="74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45">
        <f>SUM(M5:M38)</f>
        <v>247061</v>
      </c>
      <c r="N39" s="74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46"/>
      <c r="N40" s="74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49" t="s">
        <v>11</v>
      </c>
      <c r="I52" s="750"/>
      <c r="J52" s="100"/>
      <c r="K52" s="751">
        <f>I50+L50</f>
        <v>53873.49</v>
      </c>
      <c r="L52" s="752"/>
      <c r="M52" s="753">
        <f>N39+M39</f>
        <v>419924</v>
      </c>
      <c r="N52" s="754"/>
      <c r="P52" s="34"/>
      <c r="Q52" s="9"/>
    </row>
    <row r="53" spans="1:17" ht="15.75" x14ac:dyDescent="0.25">
      <c r="D53" s="755" t="s">
        <v>12</v>
      </c>
      <c r="E53" s="75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55" t="s">
        <v>95</v>
      </c>
      <c r="E54" s="755"/>
      <c r="F54" s="96">
        <v>-549976.4</v>
      </c>
      <c r="I54" s="756" t="s">
        <v>13</v>
      </c>
      <c r="J54" s="757"/>
      <c r="K54" s="758">
        <f>F56+F57+F58</f>
        <v>-24577.400000000023</v>
      </c>
      <c r="L54" s="75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60">
        <f>-C4</f>
        <v>0</v>
      </c>
      <c r="L56" s="76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38" t="s">
        <v>18</v>
      </c>
      <c r="E58" s="739"/>
      <c r="F58" s="113">
        <v>567389.35</v>
      </c>
      <c r="I58" s="740" t="s">
        <v>97</v>
      </c>
      <c r="J58" s="741"/>
      <c r="K58" s="742">
        <f>K54+K56</f>
        <v>-24577.400000000023</v>
      </c>
      <c r="L58" s="74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4" t="s">
        <v>597</v>
      </c>
      <c r="J76" s="83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6"/>
      <c r="J77" s="83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1"/>
      <c r="K81" s="1"/>
      <c r="L81" s="97"/>
      <c r="M81" s="3"/>
      <c r="N81" s="1"/>
    </row>
    <row r="82" spans="1:14" ht="18.75" x14ac:dyDescent="0.3">
      <c r="A82" s="435"/>
      <c r="B82" s="833" t="s">
        <v>595</v>
      </c>
      <c r="C82" s="83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804" t="s">
        <v>451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03"/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75"/>
      <c r="X5" s="77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7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8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83"/>
      <c r="X25" s="78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83"/>
      <c r="X26" s="78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76"/>
      <c r="X27" s="777"/>
      <c r="Y27" s="77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77"/>
      <c r="X28" s="777"/>
      <c r="Y28" s="77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4">
        <f>SUM(M5:M35)</f>
        <v>2220612.02</v>
      </c>
      <c r="N36" s="796">
        <f>SUM(N5:N35)</f>
        <v>833865</v>
      </c>
      <c r="O36" s="276"/>
      <c r="P36" s="277">
        <v>0</v>
      </c>
      <c r="Q36" s="82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95"/>
      <c r="N37" s="797"/>
      <c r="O37" s="276"/>
      <c r="P37" s="277">
        <v>0</v>
      </c>
      <c r="Q37" s="83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1">
        <f>M36+N36</f>
        <v>3054477.02</v>
      </c>
      <c r="N39" s="83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49" t="s">
        <v>11</v>
      </c>
      <c r="I68" s="750"/>
      <c r="J68" s="100"/>
      <c r="K68" s="751">
        <f>I66+L66</f>
        <v>314868.39999999997</v>
      </c>
      <c r="L68" s="784"/>
      <c r="M68" s="272"/>
      <c r="N68" s="272"/>
      <c r="P68" s="34"/>
      <c r="Q68" s="13"/>
    </row>
    <row r="69" spans="1:17" x14ac:dyDescent="0.25">
      <c r="D69" s="755" t="s">
        <v>12</v>
      </c>
      <c r="E69" s="755"/>
      <c r="F69" s="312">
        <f>F66-K68-C66</f>
        <v>1594593.8500000003</v>
      </c>
      <c r="I69" s="102"/>
      <c r="J69" s="103"/>
    </row>
    <row r="70" spans="1:17" ht="18.75" x14ac:dyDescent="0.3">
      <c r="D70" s="785" t="s">
        <v>95</v>
      </c>
      <c r="E70" s="785"/>
      <c r="F70" s="111">
        <v>-1360260.32</v>
      </c>
      <c r="I70" s="756" t="s">
        <v>13</v>
      </c>
      <c r="J70" s="757"/>
      <c r="K70" s="758">
        <f>F72+F73+F74</f>
        <v>1938640.11</v>
      </c>
      <c r="L70" s="75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60">
        <f>-C4</f>
        <v>-1266568.45</v>
      </c>
      <c r="L72" s="76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38" t="s">
        <v>18</v>
      </c>
      <c r="E74" s="739"/>
      <c r="F74" s="113">
        <v>1792817.68</v>
      </c>
      <c r="I74" s="740" t="s">
        <v>198</v>
      </c>
      <c r="J74" s="741"/>
      <c r="K74" s="742">
        <f>K70+K72</f>
        <v>672071.66000000015</v>
      </c>
      <c r="L74" s="74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2" t="s">
        <v>594</v>
      </c>
      <c r="J44" s="843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4"/>
      <c r="J45" s="845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6"/>
      <c r="J46" s="847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8" t="s">
        <v>594</v>
      </c>
      <c r="J83" s="839"/>
    </row>
    <row r="84" spans="1:14" ht="19.5" thickBot="1" x14ac:dyDescent="0.35">
      <c r="A84" s="513" t="s">
        <v>598</v>
      </c>
      <c r="B84" s="514"/>
      <c r="C84" s="515"/>
      <c r="D84" s="491"/>
      <c r="I84" s="840"/>
      <c r="J84" s="84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804" t="s">
        <v>620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03"/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75"/>
      <c r="X5" s="77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7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8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83"/>
      <c r="X25" s="78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83"/>
      <c r="X26" s="78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76"/>
      <c r="X27" s="777"/>
      <c r="Y27" s="77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77"/>
      <c r="X28" s="777"/>
      <c r="Y28" s="77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94">
        <f>SUM(M5:M40)</f>
        <v>2479367.6100000003</v>
      </c>
      <c r="N41" s="794">
        <f>SUM(N5:N40)</f>
        <v>1195667</v>
      </c>
      <c r="P41" s="505">
        <f>SUM(P5:P40)</f>
        <v>4355326.74</v>
      </c>
      <c r="Q41" s="848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95"/>
      <c r="N42" s="795"/>
      <c r="P42" s="34"/>
      <c r="Q42" s="849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0">
        <f>M41+N41</f>
        <v>3675034.6100000003</v>
      </c>
      <c r="N45" s="851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49" t="s">
        <v>11</v>
      </c>
      <c r="I70" s="750"/>
      <c r="J70" s="100"/>
      <c r="K70" s="751">
        <f>I68+L68</f>
        <v>428155.54000000004</v>
      </c>
      <c r="L70" s="784"/>
      <c r="M70" s="272"/>
      <c r="N70" s="272"/>
      <c r="P70" s="34"/>
      <c r="Q70" s="13"/>
    </row>
    <row r="71" spans="1:17" x14ac:dyDescent="0.25">
      <c r="D71" s="755" t="s">
        <v>12</v>
      </c>
      <c r="E71" s="755"/>
      <c r="F71" s="312">
        <f>F68-K70-C68</f>
        <v>1631087.67</v>
      </c>
      <c r="I71" s="102"/>
      <c r="J71" s="103"/>
      <c r="P71" s="34"/>
    </row>
    <row r="72" spans="1:17" ht="18.75" x14ac:dyDescent="0.3">
      <c r="D72" s="785" t="s">
        <v>95</v>
      </c>
      <c r="E72" s="785"/>
      <c r="F72" s="111">
        <v>-1884975.46</v>
      </c>
      <c r="I72" s="756" t="s">
        <v>13</v>
      </c>
      <c r="J72" s="757"/>
      <c r="K72" s="758">
        <f>F74+F75+F76</f>
        <v>1777829.89</v>
      </c>
      <c r="L72" s="75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60">
        <f>-C4</f>
        <v>-1792817.68</v>
      </c>
      <c r="L74" s="76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38" t="s">
        <v>18</v>
      </c>
      <c r="E76" s="739"/>
      <c r="F76" s="113">
        <v>2112071.92</v>
      </c>
      <c r="I76" s="740" t="s">
        <v>854</v>
      </c>
      <c r="J76" s="741"/>
      <c r="K76" s="742">
        <f>K72+K74</f>
        <v>-14987.790000000037</v>
      </c>
      <c r="L76" s="74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2" t="s">
        <v>594</v>
      </c>
      <c r="J54" s="843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4"/>
      <c r="J55" s="845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6"/>
      <c r="J56" s="847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8" t="s">
        <v>594</v>
      </c>
      <c r="J93" s="83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0"/>
      <c r="J94" s="84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2">
        <f>SUM(D106:D129)</f>
        <v>759581.99999999988</v>
      </c>
      <c r="D130" s="853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8" t="s">
        <v>752</v>
      </c>
      <c r="G2" s="859"/>
      <c r="H2" s="860"/>
    </row>
    <row r="3" spans="2:8" ht="27.75" customHeight="1" thickBot="1" x14ac:dyDescent="0.3">
      <c r="B3" s="855" t="s">
        <v>748</v>
      </c>
      <c r="C3" s="856"/>
      <c r="D3" s="857"/>
      <c r="F3" s="861"/>
      <c r="G3" s="862"/>
      <c r="H3" s="86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4">
        <f>SUM(H5:H10)</f>
        <v>334337</v>
      </c>
      <c r="H11" s="865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8" t="s">
        <v>750</v>
      </c>
      <c r="D15" s="866">
        <f>D11-D13</f>
        <v>-69877</v>
      </c>
    </row>
    <row r="16" spans="2:8" ht="18.75" customHeight="1" thickBot="1" x14ac:dyDescent="0.3">
      <c r="C16" s="869"/>
      <c r="D16" s="867"/>
    </row>
    <row r="17" spans="3:4" ht="18.75" x14ac:dyDescent="0.3">
      <c r="C17" s="854" t="s">
        <v>753</v>
      </c>
      <c r="D17" s="854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804" t="s">
        <v>754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553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69" t="s">
        <v>2</v>
      </c>
      <c r="F4" s="770"/>
      <c r="H4" s="771" t="s">
        <v>3</v>
      </c>
      <c r="I4" s="772"/>
      <c r="J4" s="556"/>
      <c r="K4" s="562"/>
      <c r="L4" s="563"/>
      <c r="M4" s="21" t="s">
        <v>4</v>
      </c>
      <c r="N4" s="22" t="s">
        <v>5</v>
      </c>
      <c r="P4" s="793"/>
      <c r="Q4" s="322" t="s">
        <v>217</v>
      </c>
      <c r="R4" s="803"/>
      <c r="U4" s="34"/>
      <c r="V4" s="128"/>
      <c r="W4" s="876"/>
      <c r="X4" s="87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6"/>
      <c r="X5" s="87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7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81"/>
      <c r="X21" s="78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82"/>
      <c r="X23" s="78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82"/>
      <c r="X24" s="78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83"/>
      <c r="X25" s="78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83"/>
      <c r="X26" s="78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76"/>
      <c r="X27" s="777"/>
      <c r="Y27" s="77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77"/>
      <c r="X28" s="777"/>
      <c r="Y28" s="77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94">
        <f>SUM(M5:M40)</f>
        <v>1509924.1</v>
      </c>
      <c r="N41" s="794">
        <f>SUM(N5:N40)</f>
        <v>1012291</v>
      </c>
      <c r="P41" s="505">
        <f>SUM(P5:P40)</f>
        <v>4043205.8900000006</v>
      </c>
      <c r="Q41" s="848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95"/>
      <c r="N42" s="795"/>
      <c r="P42" s="34"/>
      <c r="Q42" s="849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0">
        <f>M41+N41</f>
        <v>2522215.1</v>
      </c>
      <c r="N45" s="851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49" t="s">
        <v>11</v>
      </c>
      <c r="I63" s="750"/>
      <c r="J63" s="559"/>
      <c r="K63" s="873">
        <f>I61+L61</f>
        <v>340912.75</v>
      </c>
      <c r="L63" s="874"/>
      <c r="M63" s="272"/>
      <c r="N63" s="272"/>
      <c r="P63" s="34"/>
      <c r="Q63" s="13"/>
    </row>
    <row r="64" spans="1:17" x14ac:dyDescent="0.25">
      <c r="D64" s="755" t="s">
        <v>12</v>
      </c>
      <c r="E64" s="755"/>
      <c r="F64" s="312">
        <f>F61-K63-C61</f>
        <v>1458827.53</v>
      </c>
      <c r="I64" s="102"/>
      <c r="J64" s="560"/>
    </row>
    <row r="65" spans="2:17" ht="18.75" x14ac:dyDescent="0.3">
      <c r="D65" s="785" t="s">
        <v>95</v>
      </c>
      <c r="E65" s="785"/>
      <c r="F65" s="111">
        <v>-1572197.3</v>
      </c>
      <c r="I65" s="756" t="s">
        <v>13</v>
      </c>
      <c r="J65" s="757"/>
      <c r="K65" s="758">
        <f>F67+F68+F69</f>
        <v>2392765.5300000003</v>
      </c>
      <c r="L65" s="758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5">
        <f>-C4</f>
        <v>-2112071.92</v>
      </c>
      <c r="L67" s="75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38" t="s">
        <v>18</v>
      </c>
      <c r="E69" s="739"/>
      <c r="F69" s="113">
        <v>2546982.16</v>
      </c>
      <c r="I69" s="870" t="s">
        <v>198</v>
      </c>
      <c r="J69" s="871"/>
      <c r="K69" s="872">
        <f>K65+K67</f>
        <v>280693.61000000034</v>
      </c>
      <c r="L69" s="87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2" t="s">
        <v>594</v>
      </c>
      <c r="J38" s="843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4"/>
      <c r="J39" s="845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6"/>
      <c r="J40" s="847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8" t="s">
        <v>594</v>
      </c>
      <c r="J74" s="839"/>
    </row>
    <row r="75" spans="1:14" ht="19.5" thickBot="1" x14ac:dyDescent="0.35">
      <c r="A75" s="456"/>
      <c r="B75" s="649"/>
      <c r="C75" s="233"/>
      <c r="D75" s="650"/>
      <c r="E75" s="519"/>
      <c r="F75" s="111"/>
      <c r="I75" s="840"/>
      <c r="J75" s="84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0" t="s">
        <v>806</v>
      </c>
      <c r="B89" s="881"/>
      <c r="C89" s="881"/>
      <c r="E89"/>
      <c r="F89" s="111"/>
      <c r="I89"/>
      <c r="J89" s="194"/>
      <c r="M89"/>
      <c r="N89"/>
    </row>
    <row r="90" spans="1:14" ht="18.75" x14ac:dyDescent="0.3">
      <c r="A90" s="454"/>
      <c r="B90" s="882" t="s">
        <v>807</v>
      </c>
      <c r="C90" s="88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79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2"/>
      <c r="C1" s="804" t="s">
        <v>884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8" ht="16.5" thickBot="1" x14ac:dyDescent="0.3">
      <c r="B2" s="76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6" t="s">
        <v>0</v>
      </c>
      <c r="C3" s="767"/>
      <c r="D3" s="10"/>
      <c r="E3" s="553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69" t="s">
        <v>2</v>
      </c>
      <c r="F4" s="770"/>
      <c r="H4" s="771" t="s">
        <v>3</v>
      </c>
      <c r="I4" s="772"/>
      <c r="J4" s="556"/>
      <c r="K4" s="562"/>
      <c r="L4" s="563"/>
      <c r="M4" s="21" t="s">
        <v>4</v>
      </c>
      <c r="N4" s="22" t="s">
        <v>5</v>
      </c>
      <c r="P4" s="793"/>
      <c r="Q4" s="322" t="s">
        <v>217</v>
      </c>
      <c r="R4" s="80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94">
        <f>SUM(M5:M40)</f>
        <v>1737024</v>
      </c>
      <c r="N41" s="794">
        <f>SUM(N5:N40)</f>
        <v>1314313</v>
      </c>
      <c r="P41" s="505">
        <f>SUM(P5:P40)</f>
        <v>3810957.55</v>
      </c>
      <c r="Q41" s="84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95"/>
      <c r="N42" s="795"/>
      <c r="P42" s="34"/>
      <c r="Q42" s="84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0">
        <f>M41+N41</f>
        <v>3051337</v>
      </c>
      <c r="N45" s="85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9" t="s">
        <v>11</v>
      </c>
      <c r="I69" s="750"/>
      <c r="J69" s="559"/>
      <c r="K69" s="873">
        <f>I67+L67</f>
        <v>534683.29</v>
      </c>
      <c r="L69" s="874"/>
      <c r="M69" s="272"/>
      <c r="N69" s="272"/>
      <c r="P69" s="34"/>
      <c r="Q69" s="13"/>
    </row>
    <row r="70" spans="1:17" x14ac:dyDescent="0.25">
      <c r="D70" s="755" t="s">
        <v>12</v>
      </c>
      <c r="E70" s="755"/>
      <c r="F70" s="312">
        <f>F67-K69-C67</f>
        <v>1883028.8699999999</v>
      </c>
      <c r="I70" s="102"/>
      <c r="J70" s="560"/>
    </row>
    <row r="71" spans="1:17" ht="18.75" x14ac:dyDescent="0.3">
      <c r="D71" s="785" t="s">
        <v>95</v>
      </c>
      <c r="E71" s="785"/>
      <c r="F71" s="111">
        <v>-2122394.9</v>
      </c>
      <c r="I71" s="756" t="s">
        <v>13</v>
      </c>
      <c r="J71" s="757"/>
      <c r="K71" s="758">
        <f>F73+F74+F75</f>
        <v>2367293.46</v>
      </c>
      <c r="L71" s="75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5">
        <f>-C4</f>
        <v>-2546982.16</v>
      </c>
      <c r="L73" s="758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38" t="s">
        <v>18</v>
      </c>
      <c r="E75" s="739"/>
      <c r="F75" s="113">
        <v>2355426.54</v>
      </c>
      <c r="I75" s="740" t="s">
        <v>97</v>
      </c>
      <c r="J75" s="741"/>
      <c r="K75" s="742">
        <f>K71+K73</f>
        <v>-179688.70000000019</v>
      </c>
      <c r="L75" s="74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8" workbookViewId="0">
      <selection activeCell="B83" sqref="B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718">
        <v>44769</v>
      </c>
      <c r="E34" s="717">
        <v>24074.75</v>
      </c>
      <c r="F34" s="544">
        <f t="shared" si="0"/>
        <v>25454.050000000003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4">
        <f t="shared" si="0"/>
        <v>9215.3700000000008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4">
        <f t="shared" si="0"/>
        <v>96875.6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4">
        <f t="shared" si="0"/>
        <v>26574.6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4">
        <f t="shared" si="0"/>
        <v>110618.06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2" t="s">
        <v>594</v>
      </c>
      <c r="I43" s="843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4"/>
      <c r="I44" s="845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6"/>
      <c r="I45" s="847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1718939.8</v>
      </c>
      <c r="F67" s="153">
        <f>SUM(F3:F66)</f>
        <v>403455.10000000009</v>
      </c>
      <c r="H67" s="838" t="s">
        <v>594</v>
      </c>
      <c r="I67" s="839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7"/>
      <c r="F76" s="736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3" workbookViewId="0">
      <selection activeCell="M17" sqref="M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2"/>
      <c r="C1" s="804" t="s">
        <v>1027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8" ht="16.5" thickBot="1" x14ac:dyDescent="0.3">
      <c r="B2" s="763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6" t="s">
        <v>0</v>
      </c>
      <c r="C3" s="767"/>
      <c r="D3" s="10"/>
      <c r="E3" s="553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69" t="s">
        <v>2</v>
      </c>
      <c r="F4" s="770"/>
      <c r="H4" s="771" t="s">
        <v>3</v>
      </c>
      <c r="I4" s="772"/>
      <c r="J4" s="556"/>
      <c r="K4" s="562"/>
      <c r="L4" s="563"/>
      <c r="M4" s="21" t="s">
        <v>4</v>
      </c>
      <c r="N4" s="22" t="s">
        <v>5</v>
      </c>
      <c r="P4" s="793"/>
      <c r="Q4" s="322" t="s">
        <v>217</v>
      </c>
      <c r="R4" s="80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4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94">
        <f>SUM(M5:M40)</f>
        <v>2180659.5</v>
      </c>
      <c r="N41" s="794">
        <f>SUM(N5:N40)</f>
        <v>1072718</v>
      </c>
      <c r="P41" s="505">
        <f>SUM(P5:P40)</f>
        <v>4807723.83</v>
      </c>
      <c r="Q41" s="848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95"/>
      <c r="N42" s="795"/>
      <c r="P42" s="34"/>
      <c r="Q42" s="849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0">
        <f>M41+N41</f>
        <v>3253377.5</v>
      </c>
      <c r="N45" s="85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9" t="s">
        <v>11</v>
      </c>
      <c r="I69" s="750"/>
      <c r="J69" s="559"/>
      <c r="K69" s="873">
        <f>I67+L67</f>
        <v>515778.65000000026</v>
      </c>
      <c r="L69" s="874"/>
      <c r="M69" s="272"/>
      <c r="N69" s="272"/>
      <c r="P69" s="34"/>
      <c r="Q69" s="13"/>
    </row>
    <row r="70" spans="1:17" x14ac:dyDescent="0.25">
      <c r="D70" s="755" t="s">
        <v>12</v>
      </c>
      <c r="E70" s="755"/>
      <c r="F70" s="312">
        <f>F67-K69-C67</f>
        <v>1573910.5599999998</v>
      </c>
      <c r="I70" s="102"/>
      <c r="J70" s="560"/>
    </row>
    <row r="71" spans="1:17" ht="18.75" x14ac:dyDescent="0.3">
      <c r="D71" s="785" t="s">
        <v>95</v>
      </c>
      <c r="E71" s="785"/>
      <c r="F71" s="111">
        <v>-1727771.26</v>
      </c>
      <c r="I71" s="756" t="s">
        <v>13</v>
      </c>
      <c r="J71" s="757"/>
      <c r="K71" s="758">
        <f>F73+F74+F75</f>
        <v>2141254.8899999997</v>
      </c>
      <c r="L71" s="75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5">
        <f>-C4</f>
        <v>-2355426.54</v>
      </c>
      <c r="L73" s="758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38" t="s">
        <v>18</v>
      </c>
      <c r="E75" s="739"/>
      <c r="F75" s="113">
        <v>2274653.09</v>
      </c>
      <c r="I75" s="870" t="s">
        <v>97</v>
      </c>
      <c r="J75" s="871"/>
      <c r="K75" s="872">
        <f>K71+K73</f>
        <v>-214171.65000000037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D39" sqref="D39:E3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4">
        <f t="shared" ref="F4:F65" si="0">C4-E4</f>
        <v>73363.8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4">
        <f t="shared" si="0"/>
        <v>31164.35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4">
        <f t="shared" si="0"/>
        <v>58616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4">
        <f t="shared" si="0"/>
        <v>106705.96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4">
        <f t="shared" si="0"/>
        <v>68357.89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4">
        <f t="shared" si="0"/>
        <v>39927.050000000003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4">
        <f t="shared" si="0"/>
        <v>121513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4">
        <f t="shared" si="0"/>
        <v>60297.8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4">
        <f t="shared" si="0"/>
        <v>105453.7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4">
        <f t="shared" si="0"/>
        <v>65012.85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4">
        <f t="shared" si="0"/>
        <v>83843.7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4">
        <f t="shared" si="0"/>
        <v>11248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4">
        <f t="shared" si="0"/>
        <v>30498.9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4">
        <f t="shared" si="0"/>
        <v>4920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4">
        <f t="shared" si="0"/>
        <v>97808.75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4">
        <f t="shared" si="0"/>
        <v>70509.3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4">
        <f t="shared" si="0"/>
        <v>72783.5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4">
        <f t="shared" si="0"/>
        <v>40894.36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4">
        <f t="shared" si="0"/>
        <v>69612.42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4">
        <f t="shared" si="0"/>
        <v>111046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582"/>
      <c r="E24" s="583"/>
      <c r="F24" s="205">
        <f t="shared" si="0"/>
        <v>3984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2" t="s">
        <v>594</v>
      </c>
      <c r="I40" s="843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4"/>
      <c r="I41" s="845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6"/>
      <c r="I42" s="847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838" t="s">
        <v>594</v>
      </c>
      <c r="I67" s="839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opLeftCell="I7" workbookViewId="0">
      <selection activeCell="Q20" sqref="Q20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62"/>
      <c r="C1" s="804" t="s">
        <v>1144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9" ht="16.5" thickBot="1" x14ac:dyDescent="0.3">
      <c r="B2" s="763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6" t="s">
        <v>0</v>
      </c>
      <c r="C3" s="767"/>
      <c r="D3" s="10"/>
      <c r="E3" s="553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69" t="s">
        <v>2</v>
      </c>
      <c r="F4" s="770"/>
      <c r="H4" s="771" t="s">
        <v>3</v>
      </c>
      <c r="I4" s="772"/>
      <c r="J4" s="556"/>
      <c r="K4" s="562"/>
      <c r="L4" s="563"/>
      <c r="M4" s="21" t="s">
        <v>4</v>
      </c>
      <c r="N4" s="22" t="s">
        <v>5</v>
      </c>
      <c r="P4" s="793"/>
      <c r="Q4" s="322" t="s">
        <v>217</v>
      </c>
      <c r="R4" s="803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182">
        <v>0</v>
      </c>
      <c r="N18" s="33">
        <v>39781</v>
      </c>
      <c r="P18" s="39">
        <f t="shared" si="1"/>
        <v>56802</v>
      </c>
      <c r="Q18" s="735">
        <f t="shared" si="0"/>
        <v>-72026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182">
        <v>0</v>
      </c>
      <c r="N19" s="33">
        <v>43506</v>
      </c>
      <c r="P19" s="39">
        <f t="shared" si="1"/>
        <v>52900</v>
      </c>
      <c r="Q19" s="735">
        <f t="shared" si="0"/>
        <v>-50554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182">
        <f>26596+1098.68</f>
        <v>27694.68</v>
      </c>
      <c r="N20" s="33">
        <v>46524</v>
      </c>
      <c r="P20" s="39">
        <f t="shared" si="1"/>
        <v>117017.68</v>
      </c>
      <c r="Q20" s="735">
        <f t="shared" si="0"/>
        <v>3980.679999999993</v>
      </c>
      <c r="R20" s="388">
        <v>26596</v>
      </c>
    </row>
    <row r="21" spans="1:19" ht="18" thickBot="1" x14ac:dyDescent="0.35">
      <c r="A21" s="23"/>
      <c r="B21" s="24">
        <v>44790</v>
      </c>
      <c r="C21" s="25"/>
      <c r="D21" s="35"/>
      <c r="E21" s="27">
        <v>44790</v>
      </c>
      <c r="F21" s="28"/>
      <c r="G21" s="572"/>
      <c r="H21" s="29">
        <v>44790</v>
      </c>
      <c r="I21" s="30"/>
      <c r="J21" s="37"/>
      <c r="K21" s="565"/>
      <c r="L21" s="45"/>
      <c r="M21" s="32">
        <v>0</v>
      </c>
      <c r="N21" s="33">
        <v>0</v>
      </c>
      <c r="O21" s="732"/>
      <c r="P21" s="39">
        <f t="shared" si="1"/>
        <v>0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/>
      <c r="D22" s="35"/>
      <c r="E22" s="27">
        <v>44791</v>
      </c>
      <c r="F22" s="28"/>
      <c r="G22" s="572"/>
      <c r="H22" s="29">
        <v>44791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/>
      <c r="D23" s="35"/>
      <c r="E23" s="27">
        <v>44792</v>
      </c>
      <c r="F23" s="28"/>
      <c r="G23" s="572"/>
      <c r="H23" s="29">
        <v>44792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94">
        <f>SUM(M5:M40)</f>
        <v>804697.68</v>
      </c>
      <c r="N41" s="794">
        <f>SUM(N5:N40)</f>
        <v>707448</v>
      </c>
      <c r="P41" s="505">
        <f>SUM(P5:P40)</f>
        <v>1879977.68</v>
      </c>
      <c r="Q41" s="848">
        <f>SUM(Q5:Q40)</f>
        <v>-118595.32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95"/>
      <c r="N42" s="795"/>
      <c r="P42" s="34"/>
      <c r="Q42" s="849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50">
        <f>M41+N41</f>
        <v>1512145.6800000002</v>
      </c>
      <c r="N45" s="85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290745</v>
      </c>
      <c r="D67" s="88"/>
      <c r="E67" s="91" t="s">
        <v>8</v>
      </c>
      <c r="F67" s="90">
        <f>SUM(F5:F60)</f>
        <v>1922181</v>
      </c>
      <c r="G67" s="573"/>
      <c r="H67" s="91" t="s">
        <v>9</v>
      </c>
      <c r="I67" s="92">
        <f>SUM(I5:I60)</f>
        <v>41646</v>
      </c>
      <c r="J67" s="93"/>
      <c r="K67" s="94" t="s">
        <v>10</v>
      </c>
      <c r="L67" s="95">
        <f>SUM(L5:L65)-L26</f>
        <v>69023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9" t="s">
        <v>11</v>
      </c>
      <c r="I69" s="750"/>
      <c r="J69" s="559"/>
      <c r="K69" s="873">
        <f>I67+L67</f>
        <v>110669</v>
      </c>
      <c r="L69" s="874"/>
      <c r="M69" s="272"/>
      <c r="N69" s="272"/>
      <c r="P69" s="34"/>
      <c r="Q69" s="13"/>
    </row>
    <row r="70" spans="1:17" x14ac:dyDescent="0.25">
      <c r="D70" s="755" t="s">
        <v>12</v>
      </c>
      <c r="E70" s="755"/>
      <c r="F70" s="312">
        <f>F67-K69-C67</f>
        <v>1520767</v>
      </c>
      <c r="I70" s="102"/>
      <c r="J70" s="560"/>
    </row>
    <row r="71" spans="1:17" ht="18.75" x14ac:dyDescent="0.3">
      <c r="D71" s="785" t="s">
        <v>95</v>
      </c>
      <c r="E71" s="785"/>
      <c r="F71" s="111">
        <v>0</v>
      </c>
      <c r="I71" s="756" t="s">
        <v>13</v>
      </c>
      <c r="J71" s="757"/>
      <c r="K71" s="758">
        <f>F73+F74+F75</f>
        <v>1520767</v>
      </c>
      <c r="L71" s="75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1520767</v>
      </c>
      <c r="H73" s="555"/>
      <c r="I73" s="108" t="s">
        <v>15</v>
      </c>
      <c r="J73" s="109"/>
      <c r="K73" s="875">
        <f>-C4</f>
        <v>-2274653.09</v>
      </c>
      <c r="L73" s="758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38" t="s">
        <v>18</v>
      </c>
      <c r="E75" s="739"/>
      <c r="F75" s="113">
        <v>0</v>
      </c>
      <c r="I75" s="870" t="s">
        <v>97</v>
      </c>
      <c r="J75" s="871"/>
      <c r="K75" s="872">
        <f>K71+K73</f>
        <v>-753886.08999999985</v>
      </c>
      <c r="L75" s="8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workbookViewId="0">
      <selection activeCell="B23" sqref="B2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3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3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3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3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3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3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3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3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3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3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3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3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3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3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3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3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3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3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3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3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2" t="s">
        <v>594</v>
      </c>
      <c r="I40" s="84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4"/>
      <c r="I41" s="84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6"/>
      <c r="I42" s="84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1525276.96</v>
      </c>
      <c r="D67" s="407"/>
      <c r="E67" s="395">
        <f>SUM(E3:E66)</f>
        <v>0</v>
      </c>
      <c r="F67" s="153">
        <f>SUM(F3:F66)</f>
        <v>1525276.96</v>
      </c>
      <c r="H67" s="838" t="s">
        <v>594</v>
      </c>
      <c r="I67" s="839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764" t="s">
        <v>208</v>
      </c>
      <c r="D1" s="765"/>
      <c r="E1" s="765"/>
      <c r="F1" s="765"/>
      <c r="G1" s="765"/>
      <c r="H1" s="765"/>
      <c r="I1" s="765"/>
      <c r="J1" s="765"/>
      <c r="K1" s="765"/>
      <c r="L1" s="765"/>
      <c r="M1" s="76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286" t="s">
        <v>209</v>
      </c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75"/>
      <c r="X5" s="77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7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8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83"/>
      <c r="X25" s="78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83"/>
      <c r="X26" s="78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76"/>
      <c r="X27" s="777"/>
      <c r="Y27" s="77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77"/>
      <c r="X28" s="777"/>
      <c r="Y28" s="77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4">
        <f>SUM(M5:M35)</f>
        <v>321168.83</v>
      </c>
      <c r="N36" s="796">
        <f>SUM(N5:N35)</f>
        <v>467016</v>
      </c>
      <c r="O36" s="276"/>
      <c r="P36" s="277">
        <v>0</v>
      </c>
      <c r="Q36" s="79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95"/>
      <c r="N37" s="797"/>
      <c r="O37" s="276"/>
      <c r="P37" s="277">
        <v>0</v>
      </c>
      <c r="Q37" s="79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9" t="s">
        <v>11</v>
      </c>
      <c r="I52" s="750"/>
      <c r="J52" s="100"/>
      <c r="K52" s="751">
        <f>I50+L50</f>
        <v>71911.59</v>
      </c>
      <c r="L52" s="784"/>
      <c r="M52" s="272"/>
      <c r="N52" s="272"/>
      <c r="P52" s="34"/>
      <c r="Q52" s="13"/>
    </row>
    <row r="53" spans="1:17" ht="16.5" thickBot="1" x14ac:dyDescent="0.3">
      <c r="D53" s="755" t="s">
        <v>12</v>
      </c>
      <c r="E53" s="755"/>
      <c r="F53" s="312">
        <f>F50-K52-C50</f>
        <v>-25952.549999999814</v>
      </c>
      <c r="I53" s="102"/>
      <c r="J53" s="103"/>
    </row>
    <row r="54" spans="1:17" ht="18.75" x14ac:dyDescent="0.3">
      <c r="D54" s="785" t="s">
        <v>95</v>
      </c>
      <c r="E54" s="785"/>
      <c r="F54" s="111">
        <v>-706888.38</v>
      </c>
      <c r="I54" s="756" t="s">
        <v>13</v>
      </c>
      <c r="J54" s="757"/>
      <c r="K54" s="758">
        <f>F56+F57+F58</f>
        <v>1308778.3500000003</v>
      </c>
      <c r="L54" s="758"/>
      <c r="M54" s="786" t="s">
        <v>211</v>
      </c>
      <c r="N54" s="787"/>
      <c r="O54" s="787"/>
      <c r="P54" s="787"/>
      <c r="Q54" s="78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9"/>
      <c r="N55" s="790"/>
      <c r="O55" s="790"/>
      <c r="P55" s="790"/>
      <c r="Q55" s="79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60">
        <f>-C4</f>
        <v>-567389.35</v>
      </c>
      <c r="L56" s="76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38" t="s">
        <v>18</v>
      </c>
      <c r="E58" s="739"/>
      <c r="F58" s="113">
        <v>2142307.62</v>
      </c>
      <c r="I58" s="740" t="s">
        <v>198</v>
      </c>
      <c r="J58" s="741"/>
      <c r="K58" s="742">
        <f>K54+K56</f>
        <v>741389.00000000035</v>
      </c>
      <c r="L58" s="7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764" t="s">
        <v>208</v>
      </c>
      <c r="D1" s="765"/>
      <c r="E1" s="765"/>
      <c r="F1" s="765"/>
      <c r="G1" s="765"/>
      <c r="H1" s="765"/>
      <c r="I1" s="765"/>
      <c r="J1" s="765"/>
      <c r="K1" s="765"/>
      <c r="L1" s="765"/>
      <c r="M1" s="76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03"/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75"/>
      <c r="X5" s="77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7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8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83"/>
      <c r="X25" s="78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83"/>
      <c r="X26" s="78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76"/>
      <c r="X27" s="777"/>
      <c r="Y27" s="77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77"/>
      <c r="X28" s="777"/>
      <c r="Y28" s="77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4">
        <f>SUM(M5:M35)</f>
        <v>1077791.3</v>
      </c>
      <c r="N36" s="796">
        <f>SUM(N5:N35)</f>
        <v>936398</v>
      </c>
      <c r="O36" s="276"/>
      <c r="P36" s="277">
        <v>0</v>
      </c>
      <c r="Q36" s="79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95"/>
      <c r="N37" s="797"/>
      <c r="O37" s="276"/>
      <c r="P37" s="277">
        <v>0</v>
      </c>
      <c r="Q37" s="79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9" t="s">
        <v>11</v>
      </c>
      <c r="I52" s="750"/>
      <c r="J52" s="100"/>
      <c r="K52" s="751">
        <f>I50+L50</f>
        <v>90750.75</v>
      </c>
      <c r="L52" s="784"/>
      <c r="M52" s="272"/>
      <c r="N52" s="272"/>
      <c r="P52" s="34"/>
      <c r="Q52" s="13"/>
    </row>
    <row r="53" spans="1:17" ht="16.5" thickBot="1" x14ac:dyDescent="0.3">
      <c r="D53" s="755" t="s">
        <v>12</v>
      </c>
      <c r="E53" s="755"/>
      <c r="F53" s="312">
        <f>F50-K52-C50</f>
        <v>1739855.03</v>
      </c>
      <c r="I53" s="102"/>
      <c r="J53" s="103"/>
    </row>
    <row r="54" spans="1:17" ht="18.75" x14ac:dyDescent="0.3">
      <c r="D54" s="785" t="s">
        <v>95</v>
      </c>
      <c r="E54" s="785"/>
      <c r="F54" s="111">
        <v>-1567070.66</v>
      </c>
      <c r="I54" s="756" t="s">
        <v>13</v>
      </c>
      <c r="J54" s="757"/>
      <c r="K54" s="758">
        <f>F56+F57+F58</f>
        <v>703192.8600000001</v>
      </c>
      <c r="L54" s="758"/>
      <c r="M54" s="786" t="s">
        <v>211</v>
      </c>
      <c r="N54" s="787"/>
      <c r="O54" s="787"/>
      <c r="P54" s="787"/>
      <c r="Q54" s="78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9"/>
      <c r="N55" s="790"/>
      <c r="O55" s="790"/>
      <c r="P55" s="790"/>
      <c r="Q55" s="79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60">
        <f>-C4</f>
        <v>-567389.35</v>
      </c>
      <c r="L56" s="76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38" t="s">
        <v>18</v>
      </c>
      <c r="E58" s="739"/>
      <c r="F58" s="113">
        <v>754143.23</v>
      </c>
      <c r="I58" s="740" t="s">
        <v>198</v>
      </c>
      <c r="J58" s="741"/>
      <c r="K58" s="742">
        <f>K54+K56</f>
        <v>135803.51000000013</v>
      </c>
      <c r="L58" s="7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804" t="s">
        <v>316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03"/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75"/>
      <c r="X5" s="77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7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8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83"/>
      <c r="X25" s="78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83"/>
      <c r="X26" s="78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76"/>
      <c r="X27" s="777"/>
      <c r="Y27" s="77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77"/>
      <c r="X28" s="777"/>
      <c r="Y28" s="77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4">
        <f>SUM(M5:M35)</f>
        <v>1818445.73</v>
      </c>
      <c r="N36" s="796">
        <f>SUM(N5:N35)</f>
        <v>739014</v>
      </c>
      <c r="O36" s="276"/>
      <c r="P36" s="277">
        <v>0</v>
      </c>
      <c r="Q36" s="79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95"/>
      <c r="N37" s="797"/>
      <c r="O37" s="276"/>
      <c r="P37" s="277">
        <v>0</v>
      </c>
      <c r="Q37" s="79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9" t="s">
        <v>11</v>
      </c>
      <c r="I52" s="750"/>
      <c r="J52" s="100"/>
      <c r="K52" s="751">
        <f>I50+L50</f>
        <v>158798.12</v>
      </c>
      <c r="L52" s="784"/>
      <c r="M52" s="272"/>
      <c r="N52" s="272"/>
      <c r="P52" s="34"/>
      <c r="Q52" s="13"/>
    </row>
    <row r="53" spans="1:17" x14ac:dyDescent="0.25">
      <c r="D53" s="755" t="s">
        <v>12</v>
      </c>
      <c r="E53" s="755"/>
      <c r="F53" s="312">
        <f>F50-K52-C50</f>
        <v>2078470.75</v>
      </c>
      <c r="I53" s="102"/>
      <c r="J53" s="103"/>
    </row>
    <row r="54" spans="1:17" ht="18.75" x14ac:dyDescent="0.3">
      <c r="D54" s="785" t="s">
        <v>95</v>
      </c>
      <c r="E54" s="785"/>
      <c r="F54" s="111">
        <v>-1448401.2</v>
      </c>
      <c r="I54" s="756" t="s">
        <v>13</v>
      </c>
      <c r="J54" s="757"/>
      <c r="K54" s="758">
        <f>F56+F57+F58</f>
        <v>1025960.7</v>
      </c>
      <c r="L54" s="75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60">
        <f>-C4</f>
        <v>-754143.23</v>
      </c>
      <c r="L56" s="76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38" t="s">
        <v>18</v>
      </c>
      <c r="E58" s="739"/>
      <c r="F58" s="113">
        <v>1149740.4099999999</v>
      </c>
      <c r="I58" s="740" t="s">
        <v>198</v>
      </c>
      <c r="J58" s="741"/>
      <c r="K58" s="742">
        <f>K54+K56</f>
        <v>271817.46999999997</v>
      </c>
      <c r="L58" s="7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6" t="s">
        <v>413</v>
      </c>
      <c r="C43" s="807"/>
      <c r="D43" s="807"/>
      <c r="E43" s="80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09"/>
      <c r="C44" s="810"/>
      <c r="D44" s="810"/>
      <c r="E44" s="81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2"/>
      <c r="C45" s="813"/>
      <c r="D45" s="813"/>
      <c r="E45" s="81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1" t="s">
        <v>593</v>
      </c>
      <c r="C47" s="82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3"/>
      <c r="C48" s="824"/>
      <c r="D48" s="253"/>
      <c r="E48" s="69"/>
      <c r="F48" s="137">
        <f t="shared" si="2"/>
        <v>0</v>
      </c>
      <c r="I48" s="348"/>
      <c r="J48" s="815" t="s">
        <v>414</v>
      </c>
      <c r="K48" s="816"/>
      <c r="L48" s="81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8"/>
      <c r="K49" s="819"/>
      <c r="L49" s="82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5" t="s">
        <v>594</v>
      </c>
      <c r="J50" s="82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5"/>
      <c r="J51" s="82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5"/>
      <c r="J52" s="82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5"/>
      <c r="J53" s="82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5"/>
      <c r="J54" s="82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5"/>
      <c r="J55" s="82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5"/>
      <c r="J56" s="82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5"/>
      <c r="J57" s="82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5"/>
      <c r="J58" s="82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5"/>
      <c r="J59" s="82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5"/>
      <c r="J60" s="82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5"/>
      <c r="J61" s="82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5"/>
      <c r="J62" s="82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5"/>
      <c r="J63" s="82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5"/>
      <c r="J64" s="82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5"/>
      <c r="J65" s="82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5"/>
      <c r="J66" s="82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5"/>
      <c r="J67" s="82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5"/>
      <c r="J68" s="82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5"/>
      <c r="J69" s="82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5"/>
      <c r="J70" s="82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5"/>
      <c r="J71" s="82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5"/>
      <c r="J72" s="82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5"/>
      <c r="J73" s="82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5"/>
      <c r="J74" s="82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5"/>
      <c r="J75" s="82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5"/>
      <c r="J76" s="82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5"/>
      <c r="J77" s="82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7"/>
      <c r="J78" s="82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2"/>
      <c r="C1" s="804" t="s">
        <v>646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63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6" t="s">
        <v>0</v>
      </c>
      <c r="C3" s="767"/>
      <c r="D3" s="10"/>
      <c r="E3" s="11"/>
      <c r="F3" s="11"/>
      <c r="H3" s="768" t="s">
        <v>26</v>
      </c>
      <c r="I3" s="768"/>
      <c r="K3" s="165"/>
      <c r="L3" s="13"/>
      <c r="M3" s="14"/>
      <c r="P3" s="792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69" t="s">
        <v>2</v>
      </c>
      <c r="F4" s="770"/>
      <c r="H4" s="771" t="s">
        <v>3</v>
      </c>
      <c r="I4" s="772"/>
      <c r="J4" s="19"/>
      <c r="K4" s="166"/>
      <c r="L4" s="20"/>
      <c r="M4" s="21" t="s">
        <v>4</v>
      </c>
      <c r="N4" s="22" t="s">
        <v>5</v>
      </c>
      <c r="P4" s="793"/>
      <c r="Q4" s="322" t="s">
        <v>217</v>
      </c>
      <c r="R4" s="803"/>
      <c r="W4" s="775" t="s">
        <v>124</v>
      </c>
      <c r="X4" s="77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75"/>
      <c r="X5" s="77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7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8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81"/>
      <c r="X21" s="78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82"/>
      <c r="X23" s="78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82"/>
      <c r="X24" s="78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83"/>
      <c r="X25" s="78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83"/>
      <c r="X26" s="78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76"/>
      <c r="X27" s="777"/>
      <c r="Y27" s="77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77"/>
      <c r="X28" s="777"/>
      <c r="Y28" s="77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4">
        <f>SUM(M5:M35)</f>
        <v>2143864.4900000002</v>
      </c>
      <c r="N36" s="796">
        <f>SUM(N5:N35)</f>
        <v>791108</v>
      </c>
      <c r="O36" s="276"/>
      <c r="P36" s="277">
        <v>0</v>
      </c>
      <c r="Q36" s="82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95"/>
      <c r="N37" s="797"/>
      <c r="O37" s="276"/>
      <c r="P37" s="277">
        <v>0</v>
      </c>
      <c r="Q37" s="83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1">
        <f>M36+N36</f>
        <v>2934972.49</v>
      </c>
      <c r="N39" s="83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9" t="s">
        <v>11</v>
      </c>
      <c r="I52" s="750"/>
      <c r="J52" s="100"/>
      <c r="K52" s="751">
        <f>I50+L50</f>
        <v>197471.8</v>
      </c>
      <c r="L52" s="784"/>
      <c r="M52" s="272"/>
      <c r="N52" s="272"/>
      <c r="P52" s="34"/>
      <c r="Q52" s="13"/>
    </row>
    <row r="53" spans="1:17" x14ac:dyDescent="0.25">
      <c r="D53" s="755" t="s">
        <v>12</v>
      </c>
      <c r="E53" s="755"/>
      <c r="F53" s="312">
        <f>F50-K52-C50</f>
        <v>2057786.11</v>
      </c>
      <c r="I53" s="102"/>
      <c r="J53" s="103"/>
    </row>
    <row r="54" spans="1:17" ht="18.75" x14ac:dyDescent="0.3">
      <c r="D54" s="785" t="s">
        <v>95</v>
      </c>
      <c r="E54" s="785"/>
      <c r="F54" s="111">
        <v>-1702928.14</v>
      </c>
      <c r="I54" s="756" t="s">
        <v>13</v>
      </c>
      <c r="J54" s="757"/>
      <c r="K54" s="758">
        <f>F56+F57+F58</f>
        <v>1147965.3400000003</v>
      </c>
      <c r="L54" s="75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60">
        <f>-C4</f>
        <v>-1149740.4099999999</v>
      </c>
      <c r="L56" s="76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38" t="s">
        <v>18</v>
      </c>
      <c r="E58" s="739"/>
      <c r="F58" s="113">
        <v>1266568.45</v>
      </c>
      <c r="I58" s="740" t="s">
        <v>97</v>
      </c>
      <c r="J58" s="741"/>
      <c r="K58" s="742">
        <f>K54+K56</f>
        <v>-1775.0699999995995</v>
      </c>
      <c r="L58" s="7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2022-08-23T18:11:06Z</cp:lastPrinted>
  <dcterms:created xsi:type="dcterms:W3CDTF">2021-11-04T19:08:42Z</dcterms:created>
  <dcterms:modified xsi:type="dcterms:W3CDTF">2022-08-23T19:21:39Z</dcterms:modified>
</cp:coreProperties>
</file>