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1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3" sheetId="27" r:id="rId26"/>
    <sheet name="Hoja4" sheetId="2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21" i="26" l="1"/>
  <c r="T16" i="26"/>
  <c r="M12" i="26"/>
  <c r="M10" i="26" l="1"/>
  <c r="M7" i="26"/>
  <c r="M6" i="26" l="1"/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F67" i="26"/>
  <c r="C67" i="26"/>
  <c r="L67" i="26"/>
  <c r="R42" i="26"/>
  <c r="R41" i="26"/>
  <c r="N41" i="26"/>
  <c r="Q40" i="26"/>
  <c r="Q39" i="26"/>
  <c r="Q38" i="26"/>
  <c r="Q36" i="26"/>
  <c r="Q35" i="26"/>
  <c r="Q34" i="26"/>
  <c r="P32" i="26"/>
  <c r="Q32" i="26" s="1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Q6" i="26" s="1"/>
  <c r="P5" i="26"/>
  <c r="F67" i="28" l="1"/>
  <c r="M45" i="26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<sst xmlns="http://schemas.openxmlformats.org/spreadsheetml/2006/main" count="2392" uniqueCount="1273">
  <si>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</si>
  <si>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</si>
  <si>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</si>
  <si>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</si>
  <si>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</si>
  <si>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</si>
  <si>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</si>
  <si>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</si>
  <si>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</si>
  <si>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</si>
  <si>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</si>
  <si>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</si>
  <si>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</si>
  <si>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</si>
  <si>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</si>
  <si>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</si>
  <si>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</si>
  <si>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</si>
  <si>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</si>
  <si>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</si>
  <si>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</si>
  <si>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</si>
  <si>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</si>
  <si>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</si>
  <si>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</si>
  <si>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</si>
  <si>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</si>
  <si>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</si>
  <si>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</si>
  <si>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</si>
  <si>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</si>
  <si>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</si>
  <si>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</si>
  <si>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</si>
  <si>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</si>
  <si>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</si>
  <si>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</si>
  <si>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</si>
  <si>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</si>
  <si>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</si>
  <si>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</si>
  <si>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</si>
  <si>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</si>
  <si>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</si>
  <si>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</si>
  <si>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</si>
  <si>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</si>
  <si>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</si>
  <si>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</si>
  <si>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</si>
  <si>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</si>
  <si>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</si>
  <si>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</si>
  <si>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</si>
  <si>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</si>
  <si>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</si>
  <si>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</si>
  <si>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</si>
  <si>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</si>
  <si>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</si>
  <si>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</si>
  <si>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</si>
  <si>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</si>
  <si>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</si>
  <si>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</si>
  <si>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</si>
  <si>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</si>
  <si>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</si>
  <si>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</si>
  <si>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</si>
  <si>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</si>
  <si>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</si>
  <si>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</si>
  <si>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</si>
  <si>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</si>
  <si>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</si>
  <si>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</si>
  <si>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</si>
  <si>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</si>
  <si>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</si>
  <si>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</si>
  <si>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</si>
  <si>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</si>
  <si>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</si>
  <si>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</si>
  <si>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</si>
  <si>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</si>
  <si>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</si>
  <si>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</si>
  <si>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</si>
  <si>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</si>
  <si>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</si>
  <si>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</si>
  <si>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</si>
  <si>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</si>
  <si>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</si>
  <si>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</si>
  <si>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</si>
  <si>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</si>
  <si>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</si>
  <si>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</si>
  <si>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</si>
  <si>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</si>
  <si>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</si>
  <si>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</si>
  <si>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</si>
  <si>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</si>
  <si>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</si>
  <si>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</si>
  <si>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</si>
  <si>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</si>
  <si>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</si>
  <si>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</si>
  <si>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</si>
  <si>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</si>
  <si>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</si>
  <si>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</si>
  <si>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</si>
  <si>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</si>
  <si>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</si>
  <si>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</si>
  <si>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</si>
  <si>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</si>
  <si>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</si>
  <si>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</si>
  <si>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</si>
  <si>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</si>
  <si>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</si>
  <si>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</si>
  <si>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</si>
  <si>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</si>
  <si>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</si>
  <si>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</si>
  <si>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</si>
  <si>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</si>
  <si>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</si>
  <si>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</si>
  <si>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</si>
  <si>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</si>
  <si>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</si>
  <si>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</si>
  <si>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</si>
  <si>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</si>
  <si>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</si>
  <si>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</si>
  <si>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</si>
  <si>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</si>
  <si>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</si>
  <si>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</si>
  <si>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</si>
  <si>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</si>
  <si>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</si>
  <si>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</si>
  <si>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</si>
  <si>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</si>
  <si>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</si>
  <si>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</si>
  <si>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</si>
  <si>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</si>
  <si>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</si>
  <si>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</si>
  <si>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</si>
  <si>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</si>
  <si>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</si>
  <si>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</si>
  <si>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</si>
  <si>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</si>
  <si>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</si>
  <si>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</si>
  <si>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</si>
  <si>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</si>
  <si>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</si>
  <si>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</si>
  <si>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</si>
  <si>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</si>
  <si>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</si>
  <si>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</si>
  <si>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</si>
  <si>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</si>
  <si>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</si>
  <si>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</si>
  <si>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</si>
  <si>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</si>
  <si>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</si>
  <si>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</si>
  <si>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</si>
  <si>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</si>
  <si>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</si>
  <si>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</si>
  <si>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</si>
  <si>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</si>
  <si>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</si>
  <si>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</si>
  <si>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</si>
  <si>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</si>
  <si>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</si>
  <si>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</si>
  <si>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</si>
  <si>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</si>
  <si>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</si>
  <si>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</si>
  <si>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</si>
  <si>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</si>
  <si>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</si>
  <si>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</si>
  <si>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</si>
  <si>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</si>
  <si>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</si>
  <si>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</si>
  <si>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</si>
  <si>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</si>
  <si>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</si>
  <si>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</si>
  <si>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</si>
  <si>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</si>
  <si>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</si>
  <si>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</si>
  <si>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</si>
  <si>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</si>
  <si>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</si>
  <si>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</si>
  <si>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</si>
  <si>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</si>
  <si>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</si>
  <si>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</si>
  <si>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</si>
  <si>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</si>
  <si>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</si>
  <si>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</si>
  <si>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</si>
  <si>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</si>
  <si>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</si>
  <si>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</si>
  <si>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</si>
  <si>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</si>
  <si>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</si>
  <si>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</si>
  <si>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</si>
  <si>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</si>
  <si>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</si>
  <si>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</si>
  <si>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</si>
  <si>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</si>
  <si>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</si>
  <si>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</si>
  <si>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</si>
  <si>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</si>
  <si>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</si>
  <si>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</si>
  <si>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</si>
  <si>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</si>
  <si>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</si>
  <si>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</si>
  <si>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</si>
  <si>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</si>
  <si>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</si>
  <si>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</si>
  <si>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</si>
  <si>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</si>
  <si>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</si>
  <si>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</si>
  <si>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</si>
  <si>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</si>
  <si>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</si>
  <si>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</si>
  <si>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</si>
  <si>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</si>
  <si>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</si>
  <si>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</si>
  <si>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</si>
  <si>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</si>
  <si>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</si>
  <si>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</si>
  <si>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</si>
  <si>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</si>
  <si>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</si>
  <si>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</si>
  <si>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</si>
  <si>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</si>
  <si>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</si>
  <si>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</si>
  <si>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</si>
  <si>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</si>
  <si>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</si>
  <si>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</si>
  <si>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</si>
  <si>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</si>
  <si>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</si>
  <si>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</si>
  <si>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</si>
  <si>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</si>
  <si>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</si>
  <si>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</si>
  <si>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</si>
  <si>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</si>
  <si>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</si>
  <si>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</si>
  <si>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</si>
  <si>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</si>
  <si>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</si>
  <si>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</si>
  <si>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</si>
  <si>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</si>
  <si>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</si>
  <si>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</si>
  <si>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</si>
  <si>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</si>
  <si>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</si>
  <si>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</si>
  <si>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</si>
  <si>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</si>
  <si>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</si>
  <si>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</si>
  <si>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</si>
  <si>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</si>
  <si>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</si>
  <si>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</si>
  <si>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</si>
  <si>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</si>
  <si>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</si>
  <si>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</si>
  <si>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</si>
  <si>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</si>
  <si>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</si>
  <si>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</si>
  <si>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</si>
  <si>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</si>
  <si>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</si>
  <si>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</si>
  <si>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</si>
  <si>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</si>
  <si>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</si>
  <si>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</si>
  <si>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</si>
  <si>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</si>
  <si>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</si>
  <si>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</si>
  <si>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</si>
  <si>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</si>
  <si>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</si>
  <si>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</si>
  <si>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</si>
  <si>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</si>
  <si>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</si>
  <si>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</si>
  <si>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</si>
  <si>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</si>
  <si>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</si>
  <si>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</si>
  <si>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</si>
  <si>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</si>
  <si>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</si>
  <si>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</si>
  <si>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</si>
  <si>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</si>
  <si>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</si>
  <si>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</si>
  <si>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</si>
  <si>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</si>
  <si>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</si>
  <si>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</si>
  <si>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</si>
  <si>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</si>
  <si>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</si>
  <si>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</si>
  <si>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</si>
  <si>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</si>
  <si>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</si>
  <si>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</si>
  <si>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</si>
  <si>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</si>
  <si>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</si>
  <si>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</si>
  <si>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</si>
  <si>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</si>
  <si>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</si>
  <si>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</si>
  <si>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</si>
  <si>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</si>
  <si>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</si>
  <si>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</si>
  <si>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</si>
  <si>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</si>
  <si>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</si>
  <si>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</si>
  <si>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</si>
  <si>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</si>
  <si>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</si>
  <si>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</si>
  <si>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</si>
  <si>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</si>
  <si>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</si>
  <si>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</si>
  <si>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</si>
  <si>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</si>
  <si>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</si>
  <si>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</si>
  <si>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</si>
  <si>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</si>
  <si>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</si>
  <si>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</si>
  <si>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</si>
  <si>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</si>
  <si>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</si>
  <si>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</si>
  <si>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</si>
  <si>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</si>
  <si>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</si>
  <si>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</si>
  <si>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</si>
  <si>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</si>
  <si>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</si>
  <si>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</si>
  <si>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</si>
  <si>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</si>
  <si>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</si>
  <si>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</si>
  <si>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</si>
  <si>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</si>
  <si>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</si>
  <si>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</si>
  <si>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</si>
  <si>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</si>
  <si>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</si>
  <si>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</si>
  <si>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</si>
  <si>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</si>
  <si>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</si>
  <si>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</si>
  <si>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</si>
  <si>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</si>
  <si>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</si>
  <si>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</si>
  <si>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</si>
  <si>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</si>
  <si>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</si>
  <si>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</si>
  <si>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</si>
  <si>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</si>
  <si>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</si>
  <si>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</si>
  <si>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</si>
  <si>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</si>
  <si>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</si>
  <si>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</si>
  <si>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</si>
  <si>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</si>
  <si>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</si>
  <si>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</si>
  <si>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</si>
  <si>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</si>
  <si>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</si>
  <si>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</si>
  <si>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</si>
  <si>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</si>
  <si>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</si>
  <si>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</si>
  <si>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</si>
  <si>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</si>
  <si>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</si>
  <si>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</si>
  <si>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</si>
  <si>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</si>
  <si>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</si>
  <si>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</si>
  <si>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</si>
  <si>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</si>
  <si>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</si>
  <si>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</si>
  <si>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</si>
  <si>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</si>
  <si>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</si>
  <si>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</si>
  <si>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</si>
  <si>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</si>
  <si>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</si>
  <si>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</si>
  <si>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</si>
  <si>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</si>
  <si>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</si>
  <si>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</si>
  <si>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</si>
  <si>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</si>
  <si>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</si>
  <si>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</si>
  <si>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</si>
  <si>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</si>
  <si>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</si>
  <si>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</si>
  <si>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</si>
  <si>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</si>
  <si>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</si>
  <si>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</si>
  <si>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</si>
  <si>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</si>
  <si>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</si>
  <si>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</si>
  <si>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</si>
  <si>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</si>
  <si>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</si>
  <si>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</si>
  <si>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</si>
  <si>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</si>
  <si>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</si>
  <si>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</si>
  <si>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</si>
  <si>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</si>
  <si>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</si>
  <si>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</si>
  <si>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</si>
  <si>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</si>
  <si>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</si>
  <si>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</si>
  <si>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</si>
  <si>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</si>
  <si>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</si>
  <si>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</si>
  <si>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</si>
  <si>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</si>
  <si>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</si>
  <si>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</si>
  <si>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</si>
  <si>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</si>
  <si>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</si>
  <si>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</si>
  <si>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</si>
  <si>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</si>
  <si>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</si>
  <si>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</si>
  <si>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</si>
  <si>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</si>
  <si>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</si>
  <si>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</si>
  <si>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</si>
  <si>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</si>
  <si>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</si>
  <si>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</si>
  <si>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</si>
  <si>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</si>
  <si>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</si>
  <si>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</si>
  <si>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</si>
  <si>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</si>
  <si>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</si>
  <si>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</si>
  <si>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</si>
  <si>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</si>
  <si>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</si>
  <si>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</si>
  <si>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</si>
  <si>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</si>
  <si>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</si>
  <si>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</si>
  <si>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</si>
  <si>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</si>
  <si>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</si>
  <si>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</si>
  <si>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</si>
  <si>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</si>
  <si>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</si>
  <si>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</si>
  <si>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</si>
  <si>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</si>
  <si>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</si>
  <si>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</si>
  <si>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</si>
  <si>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</si>
  <si>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</si>
  <si>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</si>
  <si>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</si>
  <si>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</si>
  <si>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</si>
  <si>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</si>
  <si>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</si>
  <si>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</si>
  <si>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</si>
  <si>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</si>
  <si>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</si>
  <si>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</si>
  <si>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</si>
  <si>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</si>
  <si>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</si>
  <si>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</si>
  <si>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</si>
  <si>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</si>
  <si>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</si>
  <si>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</si>
  <si>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</si>
  <si>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</si>
  <si>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</si>
  <si>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</si>
  <si>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</si>
  <si>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</si>
  <si>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</si>
  <si>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</si>
  <si>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</si>
  <si>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</si>
  <si>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</si>
  <si>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</si>
  <si>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</si>
  <si>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</si>
  <si>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</si>
  <si>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</si>
  <si>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</si>
  <si>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</si>
  <si>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</si>
  <si>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</si>
  <si>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</si>
  <si>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</si>
  <si>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</si>
  <si>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</si>
  <si>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</si>
  <si>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</si>
  <si>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</si>
  <si>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</si>
  <si>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</si>
  <si>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</si>
  <si>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</si>
  <si>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</si>
  <si>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</si>
  <si>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</si>
  <si>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</si>
  <si>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</si>
  <si>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</si>
  <si>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</si>
  <si>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</si>
  <si>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</si>
  <si>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</si>
  <si>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</si>
  <si>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</si>
  <si>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</si>
  <si>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</si>
  <si>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</si>
  <si>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</si>
  <si>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</si>
  <si>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</si>
  <si>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</si>
  <si>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</si>
  <si>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</si>
  <si>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</si>
  <si>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</si>
  <si>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</si>
  <si>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</si>
  <si>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</si>
  <si>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</si>
  <si>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</si>
  <si>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</si>
  <si>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</si>
  <si>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</si>
  <si>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</si>
  <si>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</si>
  <si>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</si>
  <si>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</si>
  <si>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</si>
  <si>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</si>
  <si>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</si>
  <si>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</si>
  <si>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</si>
  <si>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</si>
  <si>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</si>
  <si>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</si>
  <si>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</si>
  <si>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</si>
  <si>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</si>
  <si>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</si>
  <si>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</si>
  <si>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</si>
  <si>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</si>
  <si>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</si>
  <si>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</si>
  <si>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</si>
  <si>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</si>
  <si>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</si>
  <si>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</si>
  <si>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</si>
  <si>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</si>
  <si>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</si>
  <si>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</si>
  <si>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</si>
  <si>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</si>
  <si>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</si>
  <si>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</si>
  <si>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</si>
  <si>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</si>
  <si>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</si>
  <si>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</si>
  <si>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</si>
  <si>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</si>
  <si>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</si>
  <si>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</si>
  <si>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</si>
  <si>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</si>
  <si>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</si>
  <si>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</si>
  <si>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</si>
  <si>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</si>
  <si>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</si>
  <si>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</si>
  <si>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</si>
  <si>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</si>
  <si>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</si>
  <si>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</si>
  <si>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</si>
  <si>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</si>
  <si>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</si>
  <si>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</si>
  <si>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</si>
  <si>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</si>
  <si>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</si>
  <si>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</si>
  <si>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</si>
  <si>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</si>
  <si>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</si>
  <si>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</si>
  <si>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</si>
  <si>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</si>
  <si>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</si>
  <si>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</si>
  <si>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</si>
  <si>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</si>
  <si>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</si>
  <si>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</si>
  <si>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</si>
  <si>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</si>
  <si>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</si>
  <si>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</si>
  <si>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</si>
  <si>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</si>
  <si>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</si>
  <si>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</si>
  <si>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</si>
  <si>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</si>
  <si>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</si>
  <si>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</si>
  <si>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</si>
  <si>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</si>
  <si>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</si>
  <si>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</si>
  <si>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</si>
  <si>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</si>
  <si>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</si>
  <si>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</si>
  <si>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</si>
  <si>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</si>
  <si>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</si>
  <si>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</si>
  <si>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</si>
  <si>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</si>
  <si>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</si>
  <si>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</si>
  <si>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</si>
  <si>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</si>
  <si>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</si>
  <si>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</si>
  <si>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</si>
  <si>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</si>
  <si>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</si>
  <si>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</si>
  <si>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</si>
  <si>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</si>
  <si>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</si>
  <si>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</si>
  <si>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</si>
  <si>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</si>
  <si>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</si>
  <si>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</si>
  <si>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</si>
  <si>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</si>
  <si>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</si>
  <si>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</si>
  <si>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</si>
  <si>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</si>
  <si>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</si>
  <si>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</si>
  <si>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</si>
  <si>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</si>
  <si>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</si>
  <si>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</si>
  <si>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</si>
  <si>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</si>
  <si>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</si>
  <si>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</si>
  <si>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</si>
  <si>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</si>
  <si>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</si>
  <si>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</si>
  <si>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</si>
  <si>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</si>
  <si>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</si>
  <si>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</si>
  <si>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</si>
  <si>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</si>
  <si>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</si>
  <si>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</si>
  <si>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</si>
  <si>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</si>
  <si>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</si>
  <si>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</si>
  <si>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</si>
  <si>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</si>
  <si>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</si>
  <si>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</si>
  <si>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</si>
  <si>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</si>
  <si>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</si>
  <si>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</si>
  <si>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</si>
  <si>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</si>
  <si>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</si>
  <si>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</si>
  <si>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</si>
  <si>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</si>
  <si>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</si>
  <si>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</si>
  <si>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</si>
  <si>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</si>
  <si>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</si>
  <si>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</si>
  <si>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</si>
  <si>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</si>
  <si>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</si>
  <si>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</si>
  <si>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</si>
  <si>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</si>
  <si>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</si>
  <si>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</si>
  <si>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</si>
  <si>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</si>
  <si>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</si>
  <si>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</si>
  <si>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</si>
  <si>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</si>
  <si>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</si>
  <si>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</si>
  <si>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</si>
  <si>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</si>
  <si>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</si>
  <si>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</si>
  <si>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</si>
  <si>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</si>
  <si>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</si>
  <si>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</si>
  <si>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</si>
  <si>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</si>
  <si>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</si>
  <si>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</si>
  <si>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</si>
  <si>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</si>
  <si>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</si>
  <si>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</si>
  <si>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</si>
  <si>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</si>
  <si>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</si>
  <si>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</si>
  <si>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</si>
  <si>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</si>
  <si>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</si>
  <si>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</si>
  <si>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</si>
  <si>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</si>
  <si>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</si>
  <si>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</si>
  <si>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</si>
  <si>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</si>
  <si>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</si>
  <si>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</si>
  <si>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</si>
  <si>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</si>
  <si>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</si>
  <si>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</si>
  <si>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</si>
  <si>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</si>
  <si>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</si>
  <si>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</si>
  <si>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</si>
  <si>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</si>
  <si>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</si>
  <si>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</si>
  <si>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</si>
  <si>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</si>
  <si>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</si>
  <si>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</si>
  <si>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</si>
  <si>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</si>
  <si>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</si>
  <si>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</si>
  <si>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</si>
  <si>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</si>
  <si>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</si>
  <si>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</si>
  <si>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</si>
  <si>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</si>
  <si>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</si>
  <si>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</si>
  <si>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</si>
  <si>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</si>
  <si>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</si>
  <si>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</si>
  <si>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</si>
  <si>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</si>
  <si>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</si>
  <si>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</si>
  <si>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</si>
  <si>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</si>
  <si>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</si>
  <si>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</si>
  <si>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</si>
  <si>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</si>
  <si>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</si>
  <si>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</si>
  <si>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</si>
  <si>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</si>
  <si>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</si>
  <si>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</si>
  <si>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</si>
  <si>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</si>
  <si>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</si>
  <si>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</si>
  <si>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</si>
  <si>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</si>
  <si>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</si>
  <si>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</si>
  <si>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</si>
  <si>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</si>
  <si>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</si>
  <si>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</si>
  <si>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</si>
  <si>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</si>
  <si>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</si>
  <si>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</si>
  <si>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</si>
  <si>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</si>
  <si>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</si>
  <si>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</si>
  <si>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</si>
  <si>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</si>
  <si>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</si>
  <si>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</si>
  <si>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</si>
  <si>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</si>
  <si>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</si>
  <si>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</si>
  <si>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</si>
  <si>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</si>
  <si>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</si>
  <si>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</si>
  <si>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</si>
  <si>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</si>
  <si>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</si>
  <si>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</si>
  <si>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</si>
  <si>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</si>
  <si>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</si>
  <si>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</si>
  <si>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</si>
  <si>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</si>
  <si>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</si>
  <si>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</si>
  <si>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</si>
  <si>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</si>
  <si>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</si>
  <si>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</si>
  <si>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</si>
  <si>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</si>
  <si>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</si>
  <si>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</si>
  <si>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</si>
  <si>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</si>
  <si>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</si>
  <si>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</si>
  <si>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</si>
  <si>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</si>
  <si>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</si>
  <si>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</si>
  <si>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</si>
  <si>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</si>
  <si>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</si>
  <si>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</si>
  <si>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</si>
  <si>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</si>
  <si>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</si>
  <si>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</si>
  <si>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</si>
  <si>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</si>
  <si>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</si>
  <si>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</si>
  <si>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</si>
  <si>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</si>
  <si>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</si>
  <si>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</si>
  <si>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</si>
  <si>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</si>
  <si>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</si>
  <si>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</si>
  <si>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</si>
  <si>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</si>
  <si>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</si>
  <si>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</si>
  <si>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</si>
  <si>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</si>
  <si>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</si>
  <si>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</si>
  <si>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</si>
  <si>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</si>
  <si>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</si>
  <si>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</si>
  <si>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</si>
  <si>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</si>
  <si>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</si>
  <si>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</si>
  <si>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</si>
  <si>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</si>
  <si>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</si>
  <si>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</si>
  <si>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</si>
  <si>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</si>
  <si>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</si>
  <si>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</si>
  <si>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</si>
  <si>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</si>
  <si>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</si>
  <si>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</si>
  <si>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</si>
  <si>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</si>
  <si>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</si>
  <si>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</si>
  <si>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</si>
  <si>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</si>
  <si>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</si>
  <si>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</si>
  <si>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</si>
  <si>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</si>
  <si>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</si>
  <si>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</si>
  <si>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</si>
  <si>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</si>
  <si>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</si>
  <si>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</si>
  <si>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</si>
  <si>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</si>
  <si>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</si>
  <si>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</si>
  <si>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</si>
  <si>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</si>
  <si>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</si>
  <si>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</si>
  <si>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</si>
  <si>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</si>
  <si>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</si>
  <si>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</si>
  <si>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</si>
  <si>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</si>
  <si>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</si>
  <si>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</si>
  <si>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</si>
  <si>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</si>
  <si>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</si>
  <si>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</si>
  <si>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</si>
  <si>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</si>
  <si>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</si>
  <si>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</si>
  <si>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</si>
  <si>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</si>
  <si>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</si>
  <si>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</si>
  <si>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</si>
  <si>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</si>
  <si>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</si>
  <si>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</si>
  <si>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</si>
  <si>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</si>
  <si>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</si>
  <si>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</si>
  <si>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</si>
  <si>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</si>
  <si>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</si>
  <si>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</si>
  <si>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</si>
  <si>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</si>
  <si>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</si>
  <si>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</si>
  <si>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</si>
  <si>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</si>
  <si>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</si>
  <si>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</si>
  <si>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</si>
  <si>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</si>
  <si>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</si>
  <si>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</si>
  <si>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</si>
  <si>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</si>
  <si>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</si>
  <si>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</si>
  <si>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</si>
  <si>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</si>
  <si>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</si>
  <si>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</si>
  <si>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</si>
  <si>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</si>
  <si>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</si>
  <si>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</si>
  <si>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</si>
  <si>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</si>
  <si>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</si>
  <si>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</si>
  <si>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</si>
  <si>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</si>
  <si>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</si>
  <si>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</si>
  <si>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</si>
  <si>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</si>
  <si>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</si>
  <si>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</si>
  <si>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</si>
  <si>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</si>
  <si>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</si>
  <si>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</si>
  <si>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</si>
  <si>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</si>
  <si>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</si>
  <si>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</si>
  <si>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</si>
  <si>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</si>
  <si>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</si>
  <si>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</si>
  <si>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</si>
  <si>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</si>
  <si>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</si>
  <si>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</si>
  <si>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</si>
  <si>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</si>
  <si>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</si>
  <si>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</si>
  <si>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</si>
  <si>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</si>
  <si>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</si>
  <si>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</si>
  <si>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</si>
  <si>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</si>
  <si>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</si>
  <si>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</si>
  <si>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</si>
  <si>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</si>
  <si>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</si>
  <si>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</si>
  <si>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</si>
  <si>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</si>
  <si>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</si>
  <si>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</si>
  <si>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</si>
  <si>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</si>
  <si>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</si>
  <si>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</si>
  <si>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</si>
  <si>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</si>
  <si>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</si>
  <si>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</si>
  <si>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</si>
  <si>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</si>
  <si>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</si>
  <si>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</si>
  <si>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</si>
  <si>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</si>
  <si>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</si>
  <si>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</si>
  <si>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</si>
  <si>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</si>
  <si>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</si>
  <si>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</si>
  <si>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</si>
  <si>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</si>
  <si>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</si>
  <si>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</si>
  <si>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</si>
  <si>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</si>
  <si>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</si>
  <si>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</si>
  <si>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</si>
  <si>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</si>
  <si>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</si>
  <si>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</si>
  <si>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</si>
  <si>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</si>
  <si>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</si>
  <si>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</si>
  <si>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</si>
  <si>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</si>
  <si>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</si>
  <si>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</si>
  <si>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</si>
  <si>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</si>
  <si>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</si>
  <si>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</si>
  <si>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</si>
  <si>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</si>
  <si>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</si>
  <si>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</si>
  <si>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</si>
  <si>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</si>
  <si>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</si>
  <si>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</si>
  <si>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</si>
  <si>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</si>
  <si>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</si>
  <si>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</si>
  <si>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</si>
  <si>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</si>
  <si>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</si>
  <si>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</si>
  <si>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</si>
  <si>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</si>
  <si>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</si>
  <si>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</si>
  <si>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</si>
  <si>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</si>
  <si>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</si>
  <si>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</si>
  <si>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</si>
  <si>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</si>
  <si>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</si>
  <si>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</si>
  <si>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</si>
  <si>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</si>
  <si>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</si>
  <si>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</si>
  <si>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</si>
  <si>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</si>
  <si>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</si>
  <si>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</si>
  <si>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</si>
  <si>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</si>
  <si>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</si>
  <si>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</si>
  <si>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</si>
  <si>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</si>
  <si>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</si>
  <si>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</si>
  <si>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</si>
  <si>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</si>
  <si>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</si>
  <si>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</si>
  <si>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</si>
  <si>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</si>
  <si>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</si>
  <si>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</si>
  <si>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</si>
  <si>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</si>
  <si>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</si>
  <si>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</si>
  <si>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</si>
  <si>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</si>
  <si>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</si>
  <si>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DEBE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</si>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</sst>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49" fontId="2" fillId="0" borderId="91" xfId="0" applyNumberFormat="1" applyFont="1" applyFill="1" applyBorder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44" fontId="2" fillId="0" borderId="6" xfId="1" applyFont="1" applyBorder="1"/>
    <xf numFmtId="0" fontId="0" fillId="0" borderId="77" xfId="0" applyBorder="1"/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44" fontId="2" fillId="3" borderId="0" xfId="1" applyFont="1" applyFill="1" applyBorder="1"/>
    <xf numFmtId="0" fontId="47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57" xfId="0" applyFont="1" applyFill="1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44" fontId="16" fillId="3" borderId="23" xfId="1" applyFont="1" applyFill="1" applyBorder="1"/>
    <xf numFmtId="0" fontId="0" fillId="3" borderId="0" xfId="0" applyFont="1" applyFill="1"/>
    <xf numFmtId="44" fontId="2" fillId="3" borderId="20" xfId="1" applyFont="1" applyFill="1" applyBorder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990033"/>
      <color rgb="FFFFCCFF"/>
      <color rgb="FFCC99FF"/>
      <color rgb="FFFF00FF"/>
      <color rgb="FF99CCFF"/>
      <color rgb="FF66FFFF"/>
      <color rgb="FF00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82"/>
      <c r="C1" s="784" t="s">
        <v>25</v>
      </c>
      <c r="D1" s="785"/>
      <c r="E1" s="785"/>
      <c r="F1" s="785"/>
      <c r="G1" s="785"/>
      <c r="H1" s="785"/>
      <c r="I1" s="785"/>
      <c r="J1" s="785"/>
      <c r="K1" s="785"/>
      <c r="L1" s="785"/>
      <c r="M1" s="785"/>
    </row>
    <row r="2" spans="1:19" ht="16.5" thickBot="1" x14ac:dyDescent="0.3">
      <c r="B2" s="783"/>
      <c r="C2" s="3"/>
      <c r="H2" s="5"/>
      <c r="I2" s="6"/>
      <c r="J2" s="7"/>
      <c r="L2" s="8"/>
      <c r="M2" s="6"/>
      <c r="N2" s="9"/>
    </row>
    <row r="3" spans="1:19" ht="21.75" thickBot="1" x14ac:dyDescent="0.35">
      <c r="B3" s="786" t="s">
        <v>0</v>
      </c>
      <c r="C3" s="787"/>
      <c r="D3" s="10"/>
      <c r="E3" s="11"/>
      <c r="F3" s="11"/>
      <c r="H3" s="788" t="s">
        <v>26</v>
      </c>
      <c r="I3" s="78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89" t="s">
        <v>2</v>
      </c>
      <c r="F4" s="790"/>
      <c r="H4" s="791" t="s">
        <v>3</v>
      </c>
      <c r="I4" s="792"/>
      <c r="J4" s="19"/>
      <c r="K4" s="166"/>
      <c r="L4" s="20"/>
      <c r="M4" s="21" t="s">
        <v>4</v>
      </c>
      <c r="N4" s="22" t="s">
        <v>5</v>
      </c>
      <c r="P4" s="798" t="s">
        <v>6</v>
      </c>
      <c r="Q4" s="79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00">
        <f>SUM(M5:M38)</f>
        <v>247061</v>
      </c>
      <c r="N39" s="80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01"/>
      <c r="N40" s="80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04" t="s">
        <v>11</v>
      </c>
      <c r="I52" s="805"/>
      <c r="J52" s="100"/>
      <c r="K52" s="806">
        <f>I50+L50</f>
        <v>53873.49</v>
      </c>
      <c r="L52" s="807"/>
      <c r="M52" s="808">
        <f>N39+M39</f>
        <v>419924</v>
      </c>
      <c r="N52" s="809"/>
      <c r="P52" s="34"/>
      <c r="Q52" s="9"/>
    </row>
    <row r="53" spans="1:17" ht="15.75" x14ac:dyDescent="0.25">
      <c r="D53" s="810" t="s">
        <v>12</v>
      </c>
      <c r="E53" s="81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10" t="s">
        <v>95</v>
      </c>
      <c r="E54" s="810"/>
      <c r="F54" s="96">
        <v>-549976.4</v>
      </c>
      <c r="I54" s="811" t="s">
        <v>13</v>
      </c>
      <c r="J54" s="812"/>
      <c r="K54" s="813">
        <f>F56+F57+F58</f>
        <v>-24577.400000000023</v>
      </c>
      <c r="L54" s="81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15">
        <f>-C4</f>
        <v>0</v>
      </c>
      <c r="L56" s="81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93" t="s">
        <v>18</v>
      </c>
      <c r="E58" s="794"/>
      <c r="F58" s="113">
        <v>567389.35</v>
      </c>
      <c r="I58" s="795" t="s">
        <v>97</v>
      </c>
      <c r="J58" s="796"/>
      <c r="K58" s="797">
        <f>K54+K56</f>
        <v>-24577.400000000023</v>
      </c>
      <c r="L58" s="79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78" t="s">
        <v>597</v>
      </c>
      <c r="J76" s="879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80"/>
      <c r="J77" s="881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44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45"/>
      <c r="K81" s="1"/>
      <c r="L81" s="97"/>
      <c r="M81" s="3"/>
      <c r="N81" s="1"/>
    </row>
    <row r="82" spans="1:14" ht="18.75" x14ac:dyDescent="0.3">
      <c r="A82" s="435"/>
      <c r="B82" s="877" t="s">
        <v>595</v>
      </c>
      <c r="C82" s="87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82"/>
      <c r="C1" s="848" t="s">
        <v>451</v>
      </c>
      <c r="D1" s="849"/>
      <c r="E1" s="849"/>
      <c r="F1" s="849"/>
      <c r="G1" s="849"/>
      <c r="H1" s="849"/>
      <c r="I1" s="849"/>
      <c r="J1" s="849"/>
      <c r="K1" s="849"/>
      <c r="L1" s="849"/>
      <c r="M1" s="849"/>
    </row>
    <row r="2" spans="1:25" ht="16.5" thickBot="1" x14ac:dyDescent="0.3">
      <c r="B2" s="78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6" t="s">
        <v>0</v>
      </c>
      <c r="C3" s="787"/>
      <c r="D3" s="10"/>
      <c r="E3" s="11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89" t="s">
        <v>2</v>
      </c>
      <c r="F4" s="790"/>
      <c r="H4" s="791" t="s">
        <v>3</v>
      </c>
      <c r="I4" s="792"/>
      <c r="J4" s="19"/>
      <c r="K4" s="166"/>
      <c r="L4" s="20"/>
      <c r="M4" s="21" t="s">
        <v>4</v>
      </c>
      <c r="N4" s="22" t="s">
        <v>5</v>
      </c>
      <c r="P4" s="826"/>
      <c r="Q4" s="322" t="s">
        <v>217</v>
      </c>
      <c r="R4" s="847"/>
      <c r="W4" s="835" t="s">
        <v>124</v>
      </c>
      <c r="X4" s="83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35"/>
      <c r="X5" s="83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3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4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41"/>
      <c r="X21" s="84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42"/>
      <c r="X23" s="84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42"/>
      <c r="X24" s="84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43"/>
      <c r="X25" s="84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43"/>
      <c r="X26" s="84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36"/>
      <c r="X27" s="837"/>
      <c r="Y27" s="83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37"/>
      <c r="X28" s="837"/>
      <c r="Y28" s="83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27">
        <f>SUM(M5:M35)</f>
        <v>2220612.02</v>
      </c>
      <c r="N36" s="829">
        <f>SUM(N5:N35)</f>
        <v>833865</v>
      </c>
      <c r="O36" s="276"/>
      <c r="P36" s="277">
        <v>0</v>
      </c>
      <c r="Q36" s="873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28"/>
      <c r="N37" s="830"/>
      <c r="O37" s="276"/>
      <c r="P37" s="277">
        <v>0</v>
      </c>
      <c r="Q37" s="874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75">
        <f>M36+N36</f>
        <v>3054477.02</v>
      </c>
      <c r="N39" s="876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04" t="s">
        <v>11</v>
      </c>
      <c r="I68" s="805"/>
      <c r="J68" s="100"/>
      <c r="K68" s="806">
        <f>I66+L66</f>
        <v>314868.39999999997</v>
      </c>
      <c r="L68" s="833"/>
      <c r="M68" s="272"/>
      <c r="N68" s="272"/>
      <c r="P68" s="34"/>
      <c r="Q68" s="13"/>
    </row>
    <row r="69" spans="1:17" x14ac:dyDescent="0.25">
      <c r="D69" s="810" t="s">
        <v>12</v>
      </c>
      <c r="E69" s="810"/>
      <c r="F69" s="312">
        <f>F66-K68-C66</f>
        <v>1594593.8500000003</v>
      </c>
      <c r="I69" s="102"/>
      <c r="J69" s="103"/>
    </row>
    <row r="70" spans="1:17" ht="18.75" x14ac:dyDescent="0.3">
      <c r="D70" s="834" t="s">
        <v>95</v>
      </c>
      <c r="E70" s="834"/>
      <c r="F70" s="111">
        <v>-1360260.32</v>
      </c>
      <c r="I70" s="811" t="s">
        <v>13</v>
      </c>
      <c r="J70" s="812"/>
      <c r="K70" s="813">
        <f>F72+F73+F74</f>
        <v>1938640.11</v>
      </c>
      <c r="L70" s="813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15">
        <f>-C4</f>
        <v>-1266568.45</v>
      </c>
      <c r="L72" s="816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93" t="s">
        <v>18</v>
      </c>
      <c r="E74" s="794"/>
      <c r="F74" s="113">
        <v>1792817.68</v>
      </c>
      <c r="I74" s="795" t="s">
        <v>198</v>
      </c>
      <c r="J74" s="796"/>
      <c r="K74" s="797">
        <f>K70+K72</f>
        <v>672071.66000000015</v>
      </c>
      <c r="L74" s="797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86" t="s">
        <v>594</v>
      </c>
      <c r="J44" s="887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88"/>
      <c r="J45" s="889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90"/>
      <c r="J46" s="891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4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45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82" t="s">
        <v>594</v>
      </c>
      <c r="J83" s="883"/>
    </row>
    <row r="84" spans="1:14" ht="19.5" thickBot="1" x14ac:dyDescent="0.35">
      <c r="A84" s="513" t="s">
        <v>598</v>
      </c>
      <c r="B84" s="514"/>
      <c r="C84" s="515"/>
      <c r="D84" s="491"/>
      <c r="I84" s="884"/>
      <c r="J84" s="88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82"/>
      <c r="C1" s="848" t="s">
        <v>620</v>
      </c>
      <c r="D1" s="849"/>
      <c r="E1" s="849"/>
      <c r="F1" s="849"/>
      <c r="G1" s="849"/>
      <c r="H1" s="849"/>
      <c r="I1" s="849"/>
      <c r="J1" s="849"/>
      <c r="K1" s="849"/>
      <c r="L1" s="849"/>
      <c r="M1" s="849"/>
    </row>
    <row r="2" spans="1:25" ht="16.5" thickBot="1" x14ac:dyDescent="0.3">
      <c r="B2" s="78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6" t="s">
        <v>0</v>
      </c>
      <c r="C3" s="787"/>
      <c r="D3" s="10"/>
      <c r="E3" s="11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89" t="s">
        <v>2</v>
      </c>
      <c r="F4" s="790"/>
      <c r="H4" s="791" t="s">
        <v>3</v>
      </c>
      <c r="I4" s="792"/>
      <c r="J4" s="19"/>
      <c r="K4" s="166"/>
      <c r="L4" s="20"/>
      <c r="M4" s="21" t="s">
        <v>4</v>
      </c>
      <c r="N4" s="22" t="s">
        <v>5</v>
      </c>
      <c r="P4" s="826"/>
      <c r="Q4" s="322" t="s">
        <v>217</v>
      </c>
      <c r="R4" s="847"/>
      <c r="W4" s="835" t="s">
        <v>124</v>
      </c>
      <c r="X4" s="835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35"/>
      <c r="X5" s="835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39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40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41"/>
      <c r="X21" s="841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42"/>
      <c r="X23" s="842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42"/>
      <c r="X24" s="842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43"/>
      <c r="X25" s="843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43"/>
      <c r="X26" s="843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36"/>
      <c r="X27" s="837"/>
      <c r="Y27" s="838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37"/>
      <c r="X28" s="837"/>
      <c r="Y28" s="838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27">
        <f>SUM(M5:M40)</f>
        <v>2479367.6100000003</v>
      </c>
      <c r="N41" s="827">
        <f>SUM(N5:N40)</f>
        <v>1195667</v>
      </c>
      <c r="P41" s="505">
        <f>SUM(P5:P40)</f>
        <v>4355326.74</v>
      </c>
      <c r="Q41" s="892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28"/>
      <c r="N42" s="828"/>
      <c r="P42" s="34"/>
      <c r="Q42" s="893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94">
        <f>M41+N41</f>
        <v>3675034.6100000003</v>
      </c>
      <c r="N45" s="895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04" t="s">
        <v>11</v>
      </c>
      <c r="I70" s="805"/>
      <c r="J70" s="100"/>
      <c r="K70" s="806">
        <f>I68+L68</f>
        <v>428155.54000000004</v>
      </c>
      <c r="L70" s="833"/>
      <c r="M70" s="272"/>
      <c r="N70" s="272"/>
      <c r="P70" s="34"/>
      <c r="Q70" s="13"/>
    </row>
    <row r="71" spans="1:17" x14ac:dyDescent="0.25">
      <c r="D71" s="810" t="s">
        <v>12</v>
      </c>
      <c r="E71" s="810"/>
      <c r="F71" s="312">
        <f>F68-K70-C68</f>
        <v>1631087.67</v>
      </c>
      <c r="I71" s="102"/>
      <c r="J71" s="103"/>
      <c r="P71" s="34"/>
    </row>
    <row r="72" spans="1:17" ht="18.75" x14ac:dyDescent="0.3">
      <c r="D72" s="834" t="s">
        <v>95</v>
      </c>
      <c r="E72" s="834"/>
      <c r="F72" s="111">
        <v>-1884975.46</v>
      </c>
      <c r="I72" s="811" t="s">
        <v>13</v>
      </c>
      <c r="J72" s="812"/>
      <c r="K72" s="813">
        <f>F74+F75+F76</f>
        <v>1777829.89</v>
      </c>
      <c r="L72" s="813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15">
        <f>-C4</f>
        <v>-1792817.68</v>
      </c>
      <c r="L74" s="816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93" t="s">
        <v>18</v>
      </c>
      <c r="E76" s="794"/>
      <c r="F76" s="113">
        <v>2112071.92</v>
      </c>
      <c r="I76" s="795" t="s">
        <v>852</v>
      </c>
      <c r="J76" s="796"/>
      <c r="K76" s="797">
        <f>K72+K74</f>
        <v>-14987.790000000037</v>
      </c>
      <c r="L76" s="797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86" t="s">
        <v>594</v>
      </c>
      <c r="J54" s="887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88"/>
      <c r="J55" s="889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90"/>
      <c r="J56" s="891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44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45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82" t="s">
        <v>594</v>
      </c>
      <c r="J93" s="883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84"/>
      <c r="J94" s="88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96">
        <f>SUM(D106:D129)</f>
        <v>759581.99999999988</v>
      </c>
      <c r="D130" s="897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11" t="s">
        <v>1242</v>
      </c>
      <c r="C2" s="912"/>
      <c r="D2" s="913"/>
      <c r="F2" s="899" t="s">
        <v>1241</v>
      </c>
      <c r="G2" s="900"/>
      <c r="H2" s="901"/>
    </row>
    <row r="3" spans="2:8" ht="27.75" customHeight="1" thickBot="1" x14ac:dyDescent="0.3">
      <c r="B3" s="914"/>
      <c r="C3" s="915"/>
      <c r="D3" s="916"/>
      <c r="F3" s="902"/>
      <c r="G3" s="903"/>
      <c r="H3" s="904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05">
        <f>SUM(H5:H10)</f>
        <v>334337</v>
      </c>
      <c r="H11" s="906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09" t="s">
        <v>749</v>
      </c>
      <c r="D15" s="907">
        <f>D11-D13</f>
        <v>-69877</v>
      </c>
      <c r="E15" s="917" t="s">
        <v>1243</v>
      </c>
      <c r="F15" s="918"/>
      <c r="G15" s="918"/>
      <c r="H15" s="919"/>
    </row>
    <row r="16" spans="2:8" ht="18.75" customHeight="1" thickBot="1" x14ac:dyDescent="0.3">
      <c r="C16" s="910"/>
      <c r="D16" s="908"/>
      <c r="E16" s="920"/>
      <c r="F16" s="921"/>
      <c r="G16" s="921"/>
      <c r="H16" s="922"/>
    </row>
    <row r="17" spans="3:4" ht="18.75" x14ac:dyDescent="0.3">
      <c r="C17" s="898" t="s">
        <v>751</v>
      </c>
      <c r="D17" s="898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82"/>
      <c r="C1" s="848" t="s">
        <v>752</v>
      </c>
      <c r="D1" s="849"/>
      <c r="E1" s="849"/>
      <c r="F1" s="849"/>
      <c r="G1" s="849"/>
      <c r="H1" s="849"/>
      <c r="I1" s="849"/>
      <c r="J1" s="849"/>
      <c r="K1" s="849"/>
      <c r="L1" s="849"/>
      <c r="M1" s="849"/>
    </row>
    <row r="2" spans="1:25" ht="16.5" thickBot="1" x14ac:dyDescent="0.3">
      <c r="B2" s="78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6" t="s">
        <v>0</v>
      </c>
      <c r="C3" s="787"/>
      <c r="D3" s="10"/>
      <c r="E3" s="553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89" t="s">
        <v>2</v>
      </c>
      <c r="F4" s="790"/>
      <c r="H4" s="791" t="s">
        <v>3</v>
      </c>
      <c r="I4" s="792"/>
      <c r="J4" s="556"/>
      <c r="K4" s="562"/>
      <c r="L4" s="563"/>
      <c r="M4" s="21" t="s">
        <v>4</v>
      </c>
      <c r="N4" s="22" t="s">
        <v>5</v>
      </c>
      <c r="P4" s="826"/>
      <c r="Q4" s="322" t="s">
        <v>217</v>
      </c>
      <c r="R4" s="847"/>
      <c r="U4" s="34"/>
      <c r="V4" s="128"/>
      <c r="W4" s="923"/>
      <c r="X4" s="92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23"/>
      <c r="X5" s="92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24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2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41"/>
      <c r="X21" s="841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42"/>
      <c r="X23" s="842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42"/>
      <c r="X24" s="842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43"/>
      <c r="X25" s="843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43"/>
      <c r="X26" s="843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36"/>
      <c r="X27" s="837"/>
      <c r="Y27" s="838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37"/>
      <c r="X28" s="837"/>
      <c r="Y28" s="838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27">
        <f>SUM(M5:M40)</f>
        <v>1509924.1</v>
      </c>
      <c r="N41" s="827">
        <f>SUM(N5:N40)</f>
        <v>1012291</v>
      </c>
      <c r="P41" s="505">
        <f>SUM(P5:P40)</f>
        <v>3152648.1</v>
      </c>
      <c r="Q41" s="892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28"/>
      <c r="N42" s="828"/>
      <c r="P42" s="34"/>
      <c r="Q42" s="893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894">
        <f>M41+N41</f>
        <v>2522215.1</v>
      </c>
      <c r="N45" s="895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04" t="s">
        <v>11</v>
      </c>
      <c r="I63" s="805"/>
      <c r="J63" s="559"/>
      <c r="K63" s="929">
        <f>I61+L61</f>
        <v>340912.75</v>
      </c>
      <c r="L63" s="930"/>
      <c r="M63" s="272"/>
      <c r="N63" s="272"/>
      <c r="P63" s="34"/>
      <c r="Q63" s="13"/>
    </row>
    <row r="64" spans="1:17" x14ac:dyDescent="0.25">
      <c r="D64" s="810" t="s">
        <v>12</v>
      </c>
      <c r="E64" s="810"/>
      <c r="F64" s="312">
        <f>F61-K63-C61</f>
        <v>1458827.53</v>
      </c>
      <c r="I64" s="102"/>
      <c r="J64" s="560"/>
    </row>
    <row r="65" spans="2:17" ht="18.75" x14ac:dyDescent="0.3">
      <c r="D65" s="834" t="s">
        <v>95</v>
      </c>
      <c r="E65" s="834"/>
      <c r="F65" s="111">
        <v>-1572197.3</v>
      </c>
      <c r="I65" s="811" t="s">
        <v>13</v>
      </c>
      <c r="J65" s="812"/>
      <c r="K65" s="813">
        <f>F67+F68+F69</f>
        <v>2392765.5300000003</v>
      </c>
      <c r="L65" s="813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25">
        <f>-C4</f>
        <v>-2112071.92</v>
      </c>
      <c r="L67" s="813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93" t="s">
        <v>18</v>
      </c>
      <c r="E69" s="794"/>
      <c r="F69" s="113">
        <v>2546982.16</v>
      </c>
      <c r="I69" s="926" t="s">
        <v>198</v>
      </c>
      <c r="J69" s="927"/>
      <c r="K69" s="928">
        <f>K65+K67</f>
        <v>280693.61000000034</v>
      </c>
      <c r="L69" s="92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86" t="s">
        <v>594</v>
      </c>
      <c r="J38" s="887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88"/>
      <c r="J39" s="889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90"/>
      <c r="J40" s="891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44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45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82" t="s">
        <v>594</v>
      </c>
      <c r="J74" s="883"/>
    </row>
    <row r="75" spans="1:14" ht="19.5" thickBot="1" x14ac:dyDescent="0.35">
      <c r="A75" s="456"/>
      <c r="B75" s="649"/>
      <c r="C75" s="233"/>
      <c r="D75" s="650"/>
      <c r="E75" s="519"/>
      <c r="F75" s="111"/>
      <c r="I75" s="884"/>
      <c r="J75" s="885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33" t="s">
        <v>804</v>
      </c>
      <c r="B89" s="934"/>
      <c r="C89" s="934"/>
      <c r="E89"/>
      <c r="F89" s="111"/>
      <c r="I89"/>
      <c r="J89" s="194"/>
      <c r="M89"/>
      <c r="N89"/>
    </row>
    <row r="90" spans="1:14" ht="18.75" x14ac:dyDescent="0.3">
      <c r="A90" s="454"/>
      <c r="B90" s="935" t="s">
        <v>805</v>
      </c>
      <c r="C90" s="936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31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32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82"/>
      <c r="C1" s="848" t="s">
        <v>882</v>
      </c>
      <c r="D1" s="849"/>
      <c r="E1" s="849"/>
      <c r="F1" s="849"/>
      <c r="G1" s="849"/>
      <c r="H1" s="849"/>
      <c r="I1" s="849"/>
      <c r="J1" s="849"/>
      <c r="K1" s="849"/>
      <c r="L1" s="849"/>
      <c r="M1" s="849"/>
    </row>
    <row r="2" spans="1:18" ht="16.5" thickBot="1" x14ac:dyDescent="0.3">
      <c r="B2" s="783"/>
      <c r="C2" s="3"/>
      <c r="H2" s="5"/>
      <c r="I2" s="6"/>
      <c r="J2" s="7"/>
      <c r="L2" s="8"/>
      <c r="M2" s="6"/>
      <c r="N2" s="9"/>
    </row>
    <row r="3" spans="1:18" ht="21.75" thickBot="1" x14ac:dyDescent="0.35">
      <c r="B3" s="786" t="s">
        <v>0</v>
      </c>
      <c r="C3" s="787"/>
      <c r="D3" s="10"/>
      <c r="E3" s="553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89" t="s">
        <v>2</v>
      </c>
      <c r="F4" s="790"/>
      <c r="H4" s="791" t="s">
        <v>3</v>
      </c>
      <c r="I4" s="792"/>
      <c r="J4" s="556"/>
      <c r="K4" s="562"/>
      <c r="L4" s="563"/>
      <c r="M4" s="21" t="s">
        <v>4</v>
      </c>
      <c r="N4" s="22" t="s">
        <v>5</v>
      </c>
      <c r="P4" s="826"/>
      <c r="Q4" s="322" t="s">
        <v>217</v>
      </c>
      <c r="R4" s="847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27">
        <f>SUM(M5:M40)</f>
        <v>1737024</v>
      </c>
      <c r="N41" s="827">
        <f>SUM(N5:N40)</f>
        <v>1314313</v>
      </c>
      <c r="P41" s="505">
        <f>SUM(P5:P40)</f>
        <v>3810957.55</v>
      </c>
      <c r="Q41" s="892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28"/>
      <c r="N42" s="828"/>
      <c r="P42" s="34"/>
      <c r="Q42" s="893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894">
        <f>M41+N41</f>
        <v>3051337</v>
      </c>
      <c r="N45" s="895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04" t="s">
        <v>11</v>
      </c>
      <c r="I69" s="805"/>
      <c r="J69" s="559"/>
      <c r="K69" s="929">
        <f>I67+L67</f>
        <v>534683.29</v>
      </c>
      <c r="L69" s="930"/>
      <c r="M69" s="272"/>
      <c r="N69" s="272"/>
      <c r="P69" s="34"/>
      <c r="Q69" s="13"/>
    </row>
    <row r="70" spans="1:17" x14ac:dyDescent="0.25">
      <c r="D70" s="810" t="s">
        <v>12</v>
      </c>
      <c r="E70" s="810"/>
      <c r="F70" s="312">
        <f>F67-K69-C67</f>
        <v>1883028.8699999999</v>
      </c>
      <c r="I70" s="102"/>
      <c r="J70" s="560"/>
    </row>
    <row r="71" spans="1:17" ht="18.75" x14ac:dyDescent="0.3">
      <c r="D71" s="834" t="s">
        <v>95</v>
      </c>
      <c r="E71" s="834"/>
      <c r="F71" s="111">
        <v>-2122394.9</v>
      </c>
      <c r="I71" s="811" t="s">
        <v>13</v>
      </c>
      <c r="J71" s="812"/>
      <c r="K71" s="813">
        <f>F73+F74+F75</f>
        <v>2367293.46</v>
      </c>
      <c r="L71" s="81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25">
        <f>-C4</f>
        <v>-2546982.16</v>
      </c>
      <c r="L73" s="813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93" t="s">
        <v>18</v>
      </c>
      <c r="E75" s="794"/>
      <c r="F75" s="113">
        <v>2355426.54</v>
      </c>
      <c r="I75" s="795" t="s">
        <v>97</v>
      </c>
      <c r="J75" s="796"/>
      <c r="K75" s="797">
        <f>K71+K73</f>
        <v>-179688.70000000019</v>
      </c>
      <c r="L75" s="79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86" t="s">
        <v>594</v>
      </c>
      <c r="I43" s="887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88"/>
      <c r="I44" s="88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90"/>
      <c r="I45" s="891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82" t="s">
        <v>594</v>
      </c>
      <c r="I67" s="883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4" t="s">
        <v>207</v>
      </c>
      <c r="H68" s="884"/>
      <c r="I68" s="88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1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1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82"/>
      <c r="C1" s="848" t="s">
        <v>1025</v>
      </c>
      <c r="D1" s="849"/>
      <c r="E1" s="849"/>
      <c r="F1" s="849"/>
      <c r="G1" s="849"/>
      <c r="H1" s="849"/>
      <c r="I1" s="849"/>
      <c r="J1" s="849"/>
      <c r="K1" s="849"/>
      <c r="L1" s="849"/>
      <c r="M1" s="849"/>
    </row>
    <row r="2" spans="1:18" ht="16.5" thickBot="1" x14ac:dyDescent="0.3">
      <c r="B2" s="783"/>
      <c r="C2" s="3"/>
      <c r="H2" s="5"/>
      <c r="I2" s="6"/>
      <c r="J2" s="7"/>
      <c r="L2" s="8"/>
      <c r="M2" s="6"/>
      <c r="N2" s="9"/>
    </row>
    <row r="3" spans="1:18" ht="21.75" thickBot="1" x14ac:dyDescent="0.35">
      <c r="B3" s="786" t="s">
        <v>0</v>
      </c>
      <c r="C3" s="787"/>
      <c r="D3" s="10"/>
      <c r="E3" s="553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89" t="s">
        <v>2</v>
      </c>
      <c r="F4" s="790"/>
      <c r="H4" s="791" t="s">
        <v>3</v>
      </c>
      <c r="I4" s="792"/>
      <c r="J4" s="556"/>
      <c r="K4" s="562"/>
      <c r="L4" s="563"/>
      <c r="M4" s="21" t="s">
        <v>4</v>
      </c>
      <c r="N4" s="22" t="s">
        <v>5</v>
      </c>
      <c r="P4" s="826"/>
      <c r="Q4" s="322" t="s">
        <v>217</v>
      </c>
      <c r="R4" s="847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27">
        <f>SUM(M5:M40)</f>
        <v>2180659.5</v>
      </c>
      <c r="N41" s="827">
        <f>SUM(N5:N40)</f>
        <v>1072718</v>
      </c>
      <c r="P41" s="505">
        <f>SUM(P5:P40)</f>
        <v>4807723.83</v>
      </c>
      <c r="Q41" s="892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28"/>
      <c r="N42" s="828"/>
      <c r="P42" s="34"/>
      <c r="Q42" s="893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894">
        <f>M41+N41</f>
        <v>3253377.5</v>
      </c>
      <c r="N45" s="89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04" t="s">
        <v>11</v>
      </c>
      <c r="I69" s="805"/>
      <c r="J69" s="559"/>
      <c r="K69" s="929">
        <f>I67+L67</f>
        <v>515778.65000000026</v>
      </c>
      <c r="L69" s="930"/>
      <c r="M69" s="272"/>
      <c r="N69" s="272"/>
      <c r="P69" s="34"/>
      <c r="Q69" s="13"/>
    </row>
    <row r="70" spans="1:17" x14ac:dyDescent="0.25">
      <c r="D70" s="810" t="s">
        <v>12</v>
      </c>
      <c r="E70" s="810"/>
      <c r="F70" s="312">
        <f>F67-K69-C67</f>
        <v>1573910.5599999998</v>
      </c>
      <c r="I70" s="102"/>
      <c r="J70" s="560"/>
    </row>
    <row r="71" spans="1:17" ht="18.75" x14ac:dyDescent="0.3">
      <c r="D71" s="834" t="s">
        <v>95</v>
      </c>
      <c r="E71" s="834"/>
      <c r="F71" s="111">
        <v>-1727771.26</v>
      </c>
      <c r="I71" s="811" t="s">
        <v>13</v>
      </c>
      <c r="J71" s="812"/>
      <c r="K71" s="813">
        <f>F73+F74+F75</f>
        <v>2141254.8899999997</v>
      </c>
      <c r="L71" s="81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25">
        <f>-C4</f>
        <v>-2355426.54</v>
      </c>
      <c r="L73" s="813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93" t="s">
        <v>18</v>
      </c>
      <c r="E75" s="794"/>
      <c r="F75" s="113">
        <v>2274653.09</v>
      </c>
      <c r="I75" s="926" t="s">
        <v>97</v>
      </c>
      <c r="J75" s="927"/>
      <c r="K75" s="928">
        <f>K71+K73</f>
        <v>-214171.65000000037</v>
      </c>
      <c r="L75" s="92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6" t="s">
        <v>594</v>
      </c>
      <c r="I40" s="887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8"/>
      <c r="I41" s="889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90"/>
      <c r="I42" s="891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82" t="s">
        <v>594</v>
      </c>
      <c r="I67" s="883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4" t="s">
        <v>207</v>
      </c>
      <c r="H68" s="884"/>
      <c r="I68" s="88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F53" sqref="F5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82"/>
      <c r="C1" s="848" t="s">
        <v>1142</v>
      </c>
      <c r="D1" s="849"/>
      <c r="E1" s="849"/>
      <c r="F1" s="849"/>
      <c r="G1" s="849"/>
      <c r="H1" s="849"/>
      <c r="I1" s="849"/>
      <c r="J1" s="849"/>
      <c r="K1" s="849"/>
      <c r="L1" s="849"/>
      <c r="M1" s="849"/>
    </row>
    <row r="2" spans="1:19" ht="16.5" thickBot="1" x14ac:dyDescent="0.3">
      <c r="B2" s="783"/>
      <c r="C2" s="3"/>
      <c r="H2" s="5"/>
      <c r="I2" s="6"/>
      <c r="J2" s="7"/>
      <c r="L2" s="8"/>
      <c r="M2" s="6"/>
      <c r="N2" s="9"/>
    </row>
    <row r="3" spans="1:19" ht="21.75" thickBot="1" x14ac:dyDescent="0.35">
      <c r="B3" s="786" t="s">
        <v>0</v>
      </c>
      <c r="C3" s="787"/>
      <c r="D3" s="10"/>
      <c r="E3" s="553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89" t="s">
        <v>2</v>
      </c>
      <c r="F4" s="790"/>
      <c r="H4" s="791" t="s">
        <v>3</v>
      </c>
      <c r="I4" s="792"/>
      <c r="J4" s="556"/>
      <c r="K4" s="562"/>
      <c r="L4" s="563"/>
      <c r="M4" s="21" t="s">
        <v>4</v>
      </c>
      <c r="N4" s="22" t="s">
        <v>5</v>
      </c>
      <c r="P4" s="826"/>
      <c r="Q4" s="322" t="s">
        <v>217</v>
      </c>
      <c r="R4" s="847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27">
        <f>SUM(M5:M40)</f>
        <v>1553743.1800000002</v>
      </c>
      <c r="N41" s="827">
        <f>SUM(N5:N40)</f>
        <v>1198132</v>
      </c>
      <c r="P41" s="505">
        <f>SUM(P5:P40)</f>
        <v>3384938.6799999997</v>
      </c>
      <c r="Q41" s="892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28"/>
      <c r="N42" s="828"/>
      <c r="P42" s="34"/>
      <c r="Q42" s="893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894">
        <f>M41+N41</f>
        <v>2751875.18</v>
      </c>
      <c r="N45" s="89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04" t="s">
        <v>11</v>
      </c>
      <c r="I69" s="805"/>
      <c r="J69" s="559"/>
      <c r="K69" s="929">
        <f>I67+L67</f>
        <v>573073.52</v>
      </c>
      <c r="L69" s="930"/>
      <c r="M69" s="272"/>
      <c r="N69" s="272"/>
      <c r="P69" s="34"/>
      <c r="Q69" s="13"/>
    </row>
    <row r="70" spans="1:17" x14ac:dyDescent="0.25">
      <c r="D70" s="810" t="s">
        <v>12</v>
      </c>
      <c r="E70" s="810"/>
      <c r="F70" s="312">
        <f>F67-K69-C67</f>
        <v>1262114.75</v>
      </c>
      <c r="I70" s="102"/>
      <c r="J70" s="560"/>
    </row>
    <row r="71" spans="1:17" ht="18.75" x14ac:dyDescent="0.3">
      <c r="D71" s="834" t="s">
        <v>95</v>
      </c>
      <c r="E71" s="834"/>
      <c r="F71" s="111">
        <v>-1715125.23</v>
      </c>
      <c r="I71" s="811" t="s">
        <v>13</v>
      </c>
      <c r="J71" s="812"/>
      <c r="K71" s="813">
        <f>F73+F74+F75</f>
        <v>2249865.5500000003</v>
      </c>
      <c r="L71" s="81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25">
        <f>-C4</f>
        <v>-2274653.09</v>
      </c>
      <c r="L73" s="813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93" t="s">
        <v>18</v>
      </c>
      <c r="E75" s="794"/>
      <c r="F75" s="113">
        <v>2672555.9900000002</v>
      </c>
      <c r="I75" s="795" t="s">
        <v>97</v>
      </c>
      <c r="J75" s="796"/>
      <c r="K75" s="797">
        <f>K71+K73</f>
        <v>-24787.539999999572</v>
      </c>
      <c r="L75" s="79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sqref="A1:XFD10485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6" t="s">
        <v>594</v>
      </c>
      <c r="I40" s="887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8"/>
      <c r="I41" s="889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90"/>
      <c r="I42" s="891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82" t="s">
        <v>594</v>
      </c>
      <c r="I67" s="883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4" t="s">
        <v>207</v>
      </c>
      <c r="H68" s="884"/>
      <c r="I68" s="88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tabSelected="1" workbookViewId="0">
      <pane xSplit="1" ySplit="4" topLeftCell="F29" activePane="bottomRight" state="frozen"/>
      <selection pane="topRight" activeCell="B1" sqref="B1"/>
      <selection pane="bottomLeft" activeCell="A5" sqref="A5"/>
      <selection pane="bottomRight" activeCell="S30" sqref="S30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782"/>
      <c r="C1" s="848" t="s">
        <v>1244</v>
      </c>
      <c r="D1" s="849"/>
      <c r="E1" s="849"/>
      <c r="F1" s="849"/>
      <c r="G1" s="849"/>
      <c r="H1" s="849"/>
      <c r="I1" s="849"/>
      <c r="J1" s="849"/>
      <c r="K1" s="849"/>
      <c r="L1" s="849"/>
      <c r="M1" s="849"/>
    </row>
    <row r="2" spans="1:22" ht="16.5" thickBot="1" x14ac:dyDescent="0.3">
      <c r="B2" s="783"/>
      <c r="C2" s="3"/>
      <c r="H2" s="5"/>
      <c r="I2" s="6"/>
      <c r="J2" s="7"/>
      <c r="L2" s="8"/>
      <c r="M2" s="6"/>
      <c r="N2" s="9"/>
    </row>
    <row r="3" spans="1:22" ht="21.75" thickBot="1" x14ac:dyDescent="0.35">
      <c r="B3" s="786" t="s">
        <v>0</v>
      </c>
      <c r="C3" s="787"/>
      <c r="D3" s="10"/>
      <c r="E3" s="553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789" t="s">
        <v>2</v>
      </c>
      <c r="F4" s="790"/>
      <c r="H4" s="791" t="s">
        <v>3</v>
      </c>
      <c r="I4" s="792"/>
      <c r="J4" s="556"/>
      <c r="K4" s="562"/>
      <c r="L4" s="563"/>
      <c r="M4" s="21" t="s">
        <v>4</v>
      </c>
      <c r="N4" s="22" t="s">
        <v>5</v>
      </c>
      <c r="P4" s="826"/>
      <c r="Q4" s="322" t="s">
        <v>217</v>
      </c>
      <c r="R4" s="847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4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4" t="s">
        <v>1247</v>
      </c>
      <c r="P7" s="39">
        <f>N7+M7+L7+I7+C7</f>
        <v>153105.68</v>
      </c>
      <c r="Q7" s="325">
        <v>0</v>
      </c>
      <c r="R7" s="319">
        <v>0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4" t="s">
        <v>1247</v>
      </c>
      <c r="P8" s="39">
        <f t="shared" ref="P8:P32" si="1">N8+M8+L8+I8+C8</f>
        <v>120503</v>
      </c>
      <c r="Q8" s="325"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4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4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4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5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68"/>
      <c r="T12" s="757"/>
      <c r="U12" s="758"/>
      <c r="V12" s="759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779">
        <v>106867</v>
      </c>
      <c r="G13" s="778"/>
      <c r="H13" s="29">
        <v>44810</v>
      </c>
      <c r="I13" s="30">
        <v>1593</v>
      </c>
      <c r="J13" s="37"/>
      <c r="K13" s="38"/>
      <c r="L13" s="39"/>
      <c r="M13" s="777">
        <f>42400+10000+121050+650</f>
        <v>174100</v>
      </c>
      <c r="N13" s="33">
        <v>42079</v>
      </c>
      <c r="O13" s="754" t="s">
        <v>1247</v>
      </c>
      <c r="P13" s="39">
        <f>N13+M13+L13+I13+C13</f>
        <v>251506</v>
      </c>
      <c r="Q13" s="775">
        <f t="shared" si="0"/>
        <v>144639</v>
      </c>
      <c r="R13" s="542">
        <v>0</v>
      </c>
      <c r="S13" s="370">
        <v>44810</v>
      </c>
      <c r="T13" s="327">
        <v>42400</v>
      </c>
      <c r="U13" s="773" t="s">
        <v>597</v>
      </c>
      <c r="V13" s="761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6">
        <v>29415</v>
      </c>
      <c r="S14" s="370">
        <v>44810</v>
      </c>
      <c r="T14" s="327">
        <v>10000</v>
      </c>
      <c r="U14" s="773" t="s">
        <v>597</v>
      </c>
      <c r="V14" s="761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74">
        <v>121050</v>
      </c>
      <c r="U15" s="773" t="s">
        <v>597</v>
      </c>
      <c r="V15" s="761"/>
    </row>
    <row r="16" spans="1:22" ht="19.5" thickBot="1" x14ac:dyDescent="0.35">
      <c r="A16" s="23"/>
      <c r="B16" s="24">
        <v>44813</v>
      </c>
      <c r="C16" s="25">
        <v>17740</v>
      </c>
      <c r="D16" s="35" t="s">
        <v>1254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71"/>
      <c r="T16" s="780">
        <f>SUM(T13:T15)</f>
        <v>173450</v>
      </c>
      <c r="U16" s="760"/>
      <c r="V16" s="761"/>
    </row>
    <row r="17" spans="1:22" ht="18" thickBot="1" x14ac:dyDescent="0.35">
      <c r="A17" s="23"/>
      <c r="B17" s="24">
        <v>44814</v>
      </c>
      <c r="C17" s="25">
        <v>19816.5</v>
      </c>
      <c r="D17" s="42" t="s">
        <v>1255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1256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72" t="s">
        <v>27</v>
      </c>
      <c r="V17" s="761"/>
    </row>
    <row r="18" spans="1:22" ht="18" thickBot="1" x14ac:dyDescent="0.35">
      <c r="A18" s="23"/>
      <c r="B18" s="24">
        <v>44815</v>
      </c>
      <c r="C18" s="25">
        <v>31662</v>
      </c>
      <c r="D18" s="35" t="s">
        <v>1258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72" t="s">
        <v>27</v>
      </c>
      <c r="V18" s="761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1259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327">
        <v>-49878</v>
      </c>
      <c r="U19" s="772" t="s">
        <v>27</v>
      </c>
      <c r="V19" s="761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1260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19" t="s">
        <v>1062</v>
      </c>
      <c r="S20" s="771">
        <v>44813</v>
      </c>
      <c r="T20" s="756">
        <v>-34611</v>
      </c>
      <c r="U20" s="762" t="s">
        <v>27</v>
      </c>
      <c r="V20" s="761"/>
    </row>
    <row r="21" spans="1:22" ht="18" thickBot="1" x14ac:dyDescent="0.35">
      <c r="A21" s="23"/>
      <c r="B21" s="24">
        <v>44818</v>
      </c>
      <c r="C21" s="25">
        <v>13474</v>
      </c>
      <c r="D21" s="35" t="s">
        <v>1261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1262</v>
      </c>
      <c r="S21" s="771"/>
      <c r="T21" s="763">
        <f>SUM(T16:T20)</f>
        <v>10450</v>
      </c>
      <c r="U21" s="764" t="s">
        <v>1253</v>
      </c>
      <c r="V21" s="761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81" t="s">
        <v>1263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71"/>
      <c r="T22" s="765"/>
      <c r="U22" s="765"/>
      <c r="V22" s="761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1264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71"/>
      <c r="T23" s="765"/>
      <c r="U23" s="765"/>
      <c r="V23" s="761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1265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173" t="s">
        <v>1266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71"/>
      <c r="T24" s="765"/>
      <c r="U24" s="765"/>
      <c r="V24" s="761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9"/>
      <c r="T25" s="765"/>
      <c r="U25" s="765"/>
      <c r="V25" s="761"/>
    </row>
    <row r="26" spans="1:22" ht="18" thickBot="1" x14ac:dyDescent="0.35">
      <c r="A26" s="23"/>
      <c r="B26" s="24">
        <v>44823</v>
      </c>
      <c r="C26" s="25">
        <v>32880</v>
      </c>
      <c r="D26" s="35" t="s">
        <v>1267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70"/>
      <c r="T26" s="766"/>
      <c r="U26" s="766"/>
      <c r="V26" s="767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1268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1269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1270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1271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1272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/>
      <c r="D31" s="67"/>
      <c r="E31" s="27">
        <v>44828</v>
      </c>
      <c r="F31" s="28"/>
      <c r="G31" s="572"/>
      <c r="H31" s="29">
        <v>44828</v>
      </c>
      <c r="I31" s="30"/>
      <c r="J31" s="56" t="s">
        <v>7</v>
      </c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/>
      <c r="D32" s="64"/>
      <c r="E32" s="27">
        <v>44829</v>
      </c>
      <c r="F32" s="28"/>
      <c r="G32" s="572"/>
      <c r="H32" s="29">
        <v>44829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s="98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44807</v>
      </c>
      <c r="K34" s="739" t="s">
        <v>1250</v>
      </c>
      <c r="L34" s="39">
        <v>19507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44814</v>
      </c>
      <c r="K35" s="752" t="s">
        <v>1257</v>
      </c>
      <c r="L35" s="702">
        <v>19250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41"/>
      <c r="E36" s="27"/>
      <c r="F36" s="28"/>
      <c r="G36" s="662"/>
      <c r="H36" s="29"/>
      <c r="I36" s="30"/>
      <c r="J36" s="56">
        <v>44821</v>
      </c>
      <c r="K36" s="751" t="s">
        <v>1266</v>
      </c>
      <c r="L36" s="39">
        <v>22764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43"/>
      <c r="L41" s="39"/>
      <c r="M41" s="827">
        <f>SUM(M5:M40)</f>
        <v>1544182.68</v>
      </c>
      <c r="N41" s="827">
        <f>SUM(N5:N40)</f>
        <v>1245362</v>
      </c>
      <c r="P41" s="505">
        <f>SUM(P5:P40)</f>
        <v>3382508.6799999997</v>
      </c>
      <c r="Q41" s="892">
        <f>SUM(Q5:Q40)</f>
        <v>10456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01"/>
      <c r="L42" s="702"/>
      <c r="M42" s="828"/>
      <c r="N42" s="828"/>
      <c r="P42" s="34"/>
      <c r="Q42" s="893"/>
      <c r="R42" s="227">
        <f>SUM(R5:R41)</f>
        <v>29415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50"/>
      <c r="N43" s="75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50"/>
      <c r="N44" s="75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671"/>
      <c r="L45" s="39"/>
      <c r="M45" s="894">
        <f>M41+N41</f>
        <v>2789544.6799999997</v>
      </c>
      <c r="N45" s="89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50"/>
      <c r="N46" s="75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50"/>
      <c r="N47" s="75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/>
      <c r="K48" s="38"/>
      <c r="L48" s="69"/>
      <c r="M48" s="750"/>
      <c r="N48" s="75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50"/>
      <c r="N49" s="75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50"/>
      <c r="N50" s="75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50"/>
      <c r="N51" s="75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50"/>
      <c r="N52" s="75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50"/>
      <c r="N53" s="75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671"/>
      <c r="L54" s="69"/>
      <c r="M54" s="750"/>
      <c r="N54" s="75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570"/>
      <c r="L55" s="69"/>
      <c r="M55" s="750"/>
      <c r="N55" s="75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570"/>
      <c r="L56" s="69"/>
      <c r="M56" s="750"/>
      <c r="N56" s="75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50"/>
      <c r="N57" s="75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50"/>
      <c r="N58" s="75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50"/>
      <c r="N59" s="750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445230</v>
      </c>
      <c r="D67" s="88"/>
      <c r="E67" s="91" t="s">
        <v>8</v>
      </c>
      <c r="F67" s="90">
        <f>SUM(F5:F60)</f>
        <v>3250218</v>
      </c>
      <c r="G67" s="573"/>
      <c r="H67" s="91" t="s">
        <v>9</v>
      </c>
      <c r="I67" s="92">
        <f>SUM(I5:I60)</f>
        <v>68458</v>
      </c>
      <c r="J67" s="93"/>
      <c r="K67" s="94" t="s">
        <v>10</v>
      </c>
      <c r="L67" s="95">
        <f>SUM(L5:L65)-L26</f>
        <v>140797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04" t="s">
        <v>11</v>
      </c>
      <c r="I69" s="805"/>
      <c r="J69" s="559"/>
      <c r="K69" s="929">
        <f>I67+L67</f>
        <v>209255</v>
      </c>
      <c r="L69" s="930"/>
      <c r="M69" s="272"/>
      <c r="N69" s="272"/>
      <c r="P69" s="34"/>
      <c r="Q69" s="13"/>
    </row>
    <row r="70" spans="1:17" x14ac:dyDescent="0.25">
      <c r="D70" s="810" t="s">
        <v>12</v>
      </c>
      <c r="E70" s="810"/>
      <c r="F70" s="312">
        <f>F67-K69-C67</f>
        <v>2595733</v>
      </c>
      <c r="I70" s="102"/>
      <c r="J70" s="560"/>
    </row>
    <row r="71" spans="1:17" ht="18.75" x14ac:dyDescent="0.3">
      <c r="D71" s="834" t="s">
        <v>95</v>
      </c>
      <c r="E71" s="834"/>
      <c r="F71" s="111">
        <v>0</v>
      </c>
      <c r="I71" s="811" t="s">
        <v>13</v>
      </c>
      <c r="J71" s="812"/>
      <c r="K71" s="813">
        <f>F73+F74+F75</f>
        <v>2595733</v>
      </c>
      <c r="L71" s="81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2595733</v>
      </c>
      <c r="H73" s="555"/>
      <c r="I73" s="108" t="s">
        <v>15</v>
      </c>
      <c r="J73" s="109"/>
      <c r="K73" s="925">
        <f>-C4</f>
        <v>-2672555.9900000002</v>
      </c>
      <c r="L73" s="813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93" t="s">
        <v>18</v>
      </c>
      <c r="E75" s="794"/>
      <c r="F75" s="113">
        <v>0</v>
      </c>
      <c r="I75" s="795" t="s">
        <v>97</v>
      </c>
      <c r="J75" s="796"/>
      <c r="K75" s="797">
        <f>K71+K73</f>
        <v>-76822.990000000224</v>
      </c>
      <c r="L75" s="79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workbookViewId="0">
      <selection activeCell="G13" sqref="G1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753"/>
      <c r="I3" s="347"/>
      <c r="J3" s="349"/>
      <c r="K3" s="732"/>
      <c r="L3" s="706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753"/>
      <c r="I4" s="347"/>
      <c r="J4" s="349"/>
      <c r="K4" s="732"/>
      <c r="L4" s="706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753"/>
      <c r="I5" s="347"/>
      <c r="J5" s="349"/>
      <c r="K5" s="732"/>
      <c r="L5" s="706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753"/>
      <c r="I6" s="347"/>
      <c r="J6" s="349"/>
      <c r="K6" s="732"/>
      <c r="L6" s="706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753"/>
      <c r="I7" s="347"/>
      <c r="J7" s="349"/>
      <c r="K7" s="732"/>
      <c r="L7" s="706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753"/>
      <c r="I8" s="347"/>
      <c r="J8" s="349"/>
      <c r="K8" s="732"/>
      <c r="L8" s="706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753"/>
      <c r="I9" s="347"/>
      <c r="J9" s="349"/>
      <c r="K9" s="732"/>
      <c r="L9" s="706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753"/>
      <c r="I10" s="347"/>
      <c r="J10" s="349"/>
      <c r="K10" s="732"/>
      <c r="L10" s="706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753"/>
      <c r="I11" s="347"/>
      <c r="J11" s="349"/>
      <c r="K11" s="732"/>
      <c r="L11" s="706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753"/>
      <c r="I12" s="347"/>
      <c r="J12" s="349"/>
      <c r="K12" s="732"/>
      <c r="L12" s="706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753"/>
      <c r="I13" s="347"/>
      <c r="J13" s="349"/>
      <c r="K13" s="732"/>
      <c r="L13" s="706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753"/>
      <c r="I14" s="347"/>
      <c r="J14" s="349"/>
      <c r="K14" s="732"/>
      <c r="L14" s="706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753"/>
      <c r="I15" s="347"/>
      <c r="J15" s="349"/>
      <c r="K15" s="732"/>
      <c r="L15" s="706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753"/>
      <c r="I16" s="347"/>
      <c r="J16" s="349"/>
      <c r="K16" s="732"/>
      <c r="L16" s="706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753"/>
      <c r="I17" s="347"/>
      <c r="J17" s="349"/>
      <c r="K17" s="732"/>
      <c r="L17" s="706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753"/>
      <c r="I18" s="347"/>
      <c r="J18" s="349"/>
      <c r="K18" s="732"/>
      <c r="L18" s="706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753"/>
      <c r="I19" s="347"/>
      <c r="J19" s="349"/>
      <c r="K19" s="732"/>
      <c r="L19" s="706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753"/>
      <c r="I20" s="347"/>
      <c r="J20" s="349"/>
      <c r="K20" s="732"/>
      <c r="L20" s="706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753"/>
      <c r="I21" s="347"/>
      <c r="J21" s="349"/>
      <c r="K21" s="732"/>
      <c r="L21" s="706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753"/>
      <c r="I22" s="347"/>
      <c r="J22" s="349"/>
      <c r="K22" s="732"/>
      <c r="L22" s="706"/>
      <c r="M22" s="137">
        <f t="shared" si="1"/>
        <v>0</v>
      </c>
    </row>
    <row r="23" spans="1:13" ht="15.75" x14ac:dyDescent="0.25">
      <c r="A23" s="454"/>
      <c r="B23" s="246"/>
      <c r="C23" s="111"/>
      <c r="D23" s="412"/>
      <c r="E23" s="111"/>
      <c r="F23" s="544">
        <f t="shared" si="0"/>
        <v>0</v>
      </c>
      <c r="G23" s="2"/>
      <c r="H23" s="753"/>
      <c r="I23" s="347"/>
      <c r="J23" s="349"/>
      <c r="K23" s="412"/>
      <c r="L23" s="111"/>
      <c r="M23" s="137">
        <f t="shared" si="1"/>
        <v>0</v>
      </c>
    </row>
    <row r="24" spans="1:13" ht="21" customHeight="1" x14ac:dyDescent="0.25">
      <c r="A24" s="454"/>
      <c r="B24" s="246"/>
      <c r="C24" s="111"/>
      <c r="D24" s="412"/>
      <c r="E24" s="111"/>
      <c r="F24" s="544">
        <f t="shared" si="0"/>
        <v>0</v>
      </c>
      <c r="G24" s="2"/>
      <c r="H24" s="753"/>
      <c r="I24" s="347"/>
      <c r="J24" s="349"/>
      <c r="K24" s="412"/>
      <c r="L24" s="111"/>
      <c r="M24" s="137">
        <f t="shared" si="1"/>
        <v>0</v>
      </c>
    </row>
    <row r="25" spans="1:13" ht="15.75" x14ac:dyDescent="0.25">
      <c r="A25" s="454"/>
      <c r="B25" s="246"/>
      <c r="C25" s="111"/>
      <c r="D25" s="412"/>
      <c r="E25" s="111"/>
      <c r="F25" s="544">
        <f t="shared" si="0"/>
        <v>0</v>
      </c>
      <c r="G25" s="645"/>
      <c r="H25" s="753"/>
      <c r="I25" s="347"/>
      <c r="J25" s="349"/>
      <c r="K25" s="412"/>
      <c r="L25" s="111"/>
      <c r="M25" s="137">
        <f t="shared" si="1"/>
        <v>0</v>
      </c>
    </row>
    <row r="26" spans="1:13" ht="15.75" x14ac:dyDescent="0.25">
      <c r="A26" s="454"/>
      <c r="B26" s="580"/>
      <c r="C26" s="111"/>
      <c r="D26" s="412"/>
      <c r="E26" s="111"/>
      <c r="F26" s="544">
        <f t="shared" si="0"/>
        <v>0</v>
      </c>
      <c r="G26" s="645"/>
      <c r="H26" s="753"/>
      <c r="I26" s="347"/>
      <c r="J26" s="349"/>
      <c r="K26" s="412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4">
        <f t="shared" si="0"/>
        <v>0</v>
      </c>
      <c r="G27" s="645"/>
      <c r="H27" s="753"/>
      <c r="I27" s="347"/>
      <c r="J27" s="349"/>
      <c r="K27" s="412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53"/>
      <c r="I28" s="347"/>
      <c r="J28" s="349"/>
      <c r="K28" s="412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53"/>
      <c r="I29" s="347"/>
      <c r="J29" s="349"/>
      <c r="K29" s="412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53"/>
      <c r="I30" s="347"/>
      <c r="J30" s="349"/>
      <c r="K30" s="412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53"/>
      <c r="I31" s="347"/>
      <c r="J31" s="349"/>
      <c r="K31" s="412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53"/>
      <c r="I32" s="347"/>
      <c r="J32" s="349"/>
      <c r="K32" s="412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53"/>
      <c r="I33" s="347"/>
      <c r="J33" s="349"/>
      <c r="K33" s="412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53"/>
      <c r="I34" s="347"/>
      <c r="J34" s="349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6" t="s">
        <v>594</v>
      </c>
      <c r="I40" s="887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8"/>
      <c r="I41" s="889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90"/>
      <c r="I42" s="891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82" t="s">
        <v>594</v>
      </c>
      <c r="I67" s="883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4" t="s">
        <v>207</v>
      </c>
      <c r="H68" s="884"/>
      <c r="I68" s="88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82"/>
      <c r="C1" s="784" t="s">
        <v>208</v>
      </c>
      <c r="D1" s="785"/>
      <c r="E1" s="785"/>
      <c r="F1" s="785"/>
      <c r="G1" s="785"/>
      <c r="H1" s="785"/>
      <c r="I1" s="785"/>
      <c r="J1" s="785"/>
      <c r="K1" s="785"/>
      <c r="L1" s="785"/>
      <c r="M1" s="785"/>
    </row>
    <row r="2" spans="1:25" ht="16.5" thickBot="1" x14ac:dyDescent="0.3">
      <c r="B2" s="78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6" t="s">
        <v>0</v>
      </c>
      <c r="C3" s="787"/>
      <c r="D3" s="10"/>
      <c r="E3" s="11"/>
      <c r="F3" s="11"/>
      <c r="H3" s="788" t="s">
        <v>26</v>
      </c>
      <c r="I3" s="788"/>
      <c r="K3" s="165"/>
      <c r="L3" s="13"/>
      <c r="M3" s="14"/>
      <c r="P3" s="82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89" t="s">
        <v>2</v>
      </c>
      <c r="F4" s="790"/>
      <c r="H4" s="791" t="s">
        <v>3</v>
      </c>
      <c r="I4" s="792"/>
      <c r="J4" s="19"/>
      <c r="K4" s="166"/>
      <c r="L4" s="20"/>
      <c r="M4" s="21" t="s">
        <v>4</v>
      </c>
      <c r="N4" s="22" t="s">
        <v>5</v>
      </c>
      <c r="P4" s="826"/>
      <c r="Q4" s="286" t="s">
        <v>209</v>
      </c>
      <c r="W4" s="835" t="s">
        <v>124</v>
      </c>
      <c r="X4" s="83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35"/>
      <c r="X5" s="83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3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4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41"/>
      <c r="X21" s="84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42"/>
      <c r="X23" s="84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42"/>
      <c r="X24" s="84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43"/>
      <c r="X25" s="84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43"/>
      <c r="X26" s="84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36"/>
      <c r="X27" s="837"/>
      <c r="Y27" s="83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37"/>
      <c r="X28" s="837"/>
      <c r="Y28" s="83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27">
        <f>SUM(M5:M35)</f>
        <v>321168.83</v>
      </c>
      <c r="N36" s="829">
        <f>SUM(N5:N35)</f>
        <v>467016</v>
      </c>
      <c r="O36" s="276"/>
      <c r="P36" s="277">
        <v>0</v>
      </c>
      <c r="Q36" s="83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28"/>
      <c r="N37" s="830"/>
      <c r="O37" s="276"/>
      <c r="P37" s="277">
        <v>0</v>
      </c>
      <c r="Q37" s="83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04" t="s">
        <v>11</v>
      </c>
      <c r="I52" s="805"/>
      <c r="J52" s="100"/>
      <c r="K52" s="806">
        <f>I50+L50</f>
        <v>71911.59</v>
      </c>
      <c r="L52" s="833"/>
      <c r="M52" s="272"/>
      <c r="N52" s="272"/>
      <c r="P52" s="34"/>
      <c r="Q52" s="13"/>
    </row>
    <row r="53" spans="1:17" ht="16.5" thickBot="1" x14ac:dyDescent="0.3">
      <c r="D53" s="810" t="s">
        <v>12</v>
      </c>
      <c r="E53" s="810"/>
      <c r="F53" s="312">
        <f>F50-K52-C50</f>
        <v>-25952.549999999814</v>
      </c>
      <c r="I53" s="102"/>
      <c r="J53" s="103"/>
    </row>
    <row r="54" spans="1:17" ht="18.75" x14ac:dyDescent="0.3">
      <c r="D54" s="834" t="s">
        <v>95</v>
      </c>
      <c r="E54" s="834"/>
      <c r="F54" s="111">
        <v>-706888.38</v>
      </c>
      <c r="I54" s="811" t="s">
        <v>13</v>
      </c>
      <c r="J54" s="812"/>
      <c r="K54" s="813">
        <f>F56+F57+F58</f>
        <v>1308778.3500000003</v>
      </c>
      <c r="L54" s="813"/>
      <c r="M54" s="819" t="s">
        <v>211</v>
      </c>
      <c r="N54" s="820"/>
      <c r="O54" s="820"/>
      <c r="P54" s="820"/>
      <c r="Q54" s="82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22"/>
      <c r="N55" s="823"/>
      <c r="O55" s="823"/>
      <c r="P55" s="823"/>
      <c r="Q55" s="82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15">
        <f>-C4</f>
        <v>-567389.35</v>
      </c>
      <c r="L56" s="81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93" t="s">
        <v>18</v>
      </c>
      <c r="E58" s="794"/>
      <c r="F58" s="113">
        <v>2142307.62</v>
      </c>
      <c r="I58" s="795" t="s">
        <v>198</v>
      </c>
      <c r="J58" s="796"/>
      <c r="K58" s="797">
        <f>K54+K56</f>
        <v>741389.00000000035</v>
      </c>
      <c r="L58" s="7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4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4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82"/>
      <c r="C1" s="784" t="s">
        <v>208</v>
      </c>
      <c r="D1" s="785"/>
      <c r="E1" s="785"/>
      <c r="F1" s="785"/>
      <c r="G1" s="785"/>
      <c r="H1" s="785"/>
      <c r="I1" s="785"/>
      <c r="J1" s="785"/>
      <c r="K1" s="785"/>
      <c r="L1" s="785"/>
      <c r="M1" s="785"/>
    </row>
    <row r="2" spans="1:25" ht="16.5" thickBot="1" x14ac:dyDescent="0.3">
      <c r="B2" s="78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6" t="s">
        <v>0</v>
      </c>
      <c r="C3" s="787"/>
      <c r="D3" s="10"/>
      <c r="E3" s="11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89" t="s">
        <v>2</v>
      </c>
      <c r="F4" s="790"/>
      <c r="H4" s="791" t="s">
        <v>3</v>
      </c>
      <c r="I4" s="792"/>
      <c r="J4" s="19"/>
      <c r="K4" s="166"/>
      <c r="L4" s="20"/>
      <c r="M4" s="21" t="s">
        <v>4</v>
      </c>
      <c r="N4" s="22" t="s">
        <v>5</v>
      </c>
      <c r="P4" s="826"/>
      <c r="Q4" s="322" t="s">
        <v>217</v>
      </c>
      <c r="R4" s="847"/>
      <c r="W4" s="835" t="s">
        <v>124</v>
      </c>
      <c r="X4" s="83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35"/>
      <c r="X5" s="83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3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4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41"/>
      <c r="X21" s="84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42"/>
      <c r="X23" s="84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42"/>
      <c r="X24" s="84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43"/>
      <c r="X25" s="84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43"/>
      <c r="X26" s="84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36"/>
      <c r="X27" s="837"/>
      <c r="Y27" s="83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37"/>
      <c r="X28" s="837"/>
      <c r="Y28" s="83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27">
        <f>SUM(M5:M35)</f>
        <v>1077791.3</v>
      </c>
      <c r="N36" s="829">
        <f>SUM(N5:N35)</f>
        <v>936398</v>
      </c>
      <c r="O36" s="276"/>
      <c r="P36" s="277">
        <v>0</v>
      </c>
      <c r="Q36" s="83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28"/>
      <c r="N37" s="830"/>
      <c r="O37" s="276"/>
      <c r="P37" s="277">
        <v>0</v>
      </c>
      <c r="Q37" s="83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04" t="s">
        <v>11</v>
      </c>
      <c r="I52" s="805"/>
      <c r="J52" s="100"/>
      <c r="K52" s="806">
        <f>I50+L50</f>
        <v>90750.75</v>
      </c>
      <c r="L52" s="833"/>
      <c r="M52" s="272"/>
      <c r="N52" s="272"/>
      <c r="P52" s="34"/>
      <c r="Q52" s="13"/>
    </row>
    <row r="53" spans="1:17" ht="16.5" thickBot="1" x14ac:dyDescent="0.3">
      <c r="D53" s="810" t="s">
        <v>12</v>
      </c>
      <c r="E53" s="810"/>
      <c r="F53" s="312">
        <f>F50-K52-C50</f>
        <v>1739855.03</v>
      </c>
      <c r="I53" s="102"/>
      <c r="J53" s="103"/>
    </row>
    <row r="54" spans="1:17" ht="18.75" x14ac:dyDescent="0.3">
      <c r="D54" s="834" t="s">
        <v>95</v>
      </c>
      <c r="E54" s="834"/>
      <c r="F54" s="111">
        <v>-1567070.66</v>
      </c>
      <c r="I54" s="811" t="s">
        <v>13</v>
      </c>
      <c r="J54" s="812"/>
      <c r="K54" s="813">
        <f>F56+F57+F58</f>
        <v>703192.8600000001</v>
      </c>
      <c r="L54" s="813"/>
      <c r="M54" s="819" t="s">
        <v>211</v>
      </c>
      <c r="N54" s="820"/>
      <c r="O54" s="820"/>
      <c r="P54" s="820"/>
      <c r="Q54" s="82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22"/>
      <c r="N55" s="823"/>
      <c r="O55" s="823"/>
      <c r="P55" s="823"/>
      <c r="Q55" s="82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15">
        <f>-C4</f>
        <v>-567389.35</v>
      </c>
      <c r="L56" s="816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93" t="s">
        <v>18</v>
      </c>
      <c r="E58" s="794"/>
      <c r="F58" s="113">
        <v>754143.23</v>
      </c>
      <c r="I58" s="795" t="s">
        <v>198</v>
      </c>
      <c r="J58" s="796"/>
      <c r="K58" s="797">
        <f>K54+K56</f>
        <v>135803.51000000013</v>
      </c>
      <c r="L58" s="7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4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4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82"/>
      <c r="C1" s="848" t="s">
        <v>316</v>
      </c>
      <c r="D1" s="849"/>
      <c r="E1" s="849"/>
      <c r="F1" s="849"/>
      <c r="G1" s="849"/>
      <c r="H1" s="849"/>
      <c r="I1" s="849"/>
      <c r="J1" s="849"/>
      <c r="K1" s="849"/>
      <c r="L1" s="849"/>
      <c r="M1" s="849"/>
    </row>
    <row r="2" spans="1:25" ht="16.5" thickBot="1" x14ac:dyDescent="0.3">
      <c r="B2" s="78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6" t="s">
        <v>0</v>
      </c>
      <c r="C3" s="787"/>
      <c r="D3" s="10"/>
      <c r="E3" s="11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89" t="s">
        <v>2</v>
      </c>
      <c r="F4" s="790"/>
      <c r="H4" s="791" t="s">
        <v>3</v>
      </c>
      <c r="I4" s="792"/>
      <c r="J4" s="19"/>
      <c r="K4" s="166"/>
      <c r="L4" s="20"/>
      <c r="M4" s="21" t="s">
        <v>4</v>
      </c>
      <c r="N4" s="22" t="s">
        <v>5</v>
      </c>
      <c r="P4" s="826"/>
      <c r="Q4" s="322" t="s">
        <v>217</v>
      </c>
      <c r="R4" s="847"/>
      <c r="W4" s="835" t="s">
        <v>124</v>
      </c>
      <c r="X4" s="83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35"/>
      <c r="X5" s="83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3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4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41"/>
      <c r="X21" s="84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42"/>
      <c r="X23" s="84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42"/>
      <c r="X24" s="84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43"/>
      <c r="X25" s="84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43"/>
      <c r="X26" s="84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36"/>
      <c r="X27" s="837"/>
      <c r="Y27" s="83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37"/>
      <c r="X28" s="837"/>
      <c r="Y28" s="83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27">
        <f>SUM(M5:M35)</f>
        <v>1818445.73</v>
      </c>
      <c r="N36" s="829">
        <f>SUM(N5:N35)</f>
        <v>739014</v>
      </c>
      <c r="O36" s="276"/>
      <c r="P36" s="277">
        <v>0</v>
      </c>
      <c r="Q36" s="83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28"/>
      <c r="N37" s="830"/>
      <c r="O37" s="276"/>
      <c r="P37" s="277">
        <v>0</v>
      </c>
      <c r="Q37" s="83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04" t="s">
        <v>11</v>
      </c>
      <c r="I52" s="805"/>
      <c r="J52" s="100"/>
      <c r="K52" s="806">
        <f>I50+L50</f>
        <v>158798.12</v>
      </c>
      <c r="L52" s="833"/>
      <c r="M52" s="272"/>
      <c r="N52" s="272"/>
      <c r="P52" s="34"/>
      <c r="Q52" s="13"/>
    </row>
    <row r="53" spans="1:17" x14ac:dyDescent="0.25">
      <c r="D53" s="810" t="s">
        <v>12</v>
      </c>
      <c r="E53" s="810"/>
      <c r="F53" s="312">
        <f>F50-K52-C50</f>
        <v>2078470.75</v>
      </c>
      <c r="I53" s="102"/>
      <c r="J53" s="103"/>
    </row>
    <row r="54" spans="1:17" ht="18.75" x14ac:dyDescent="0.3">
      <c r="D54" s="834" t="s">
        <v>95</v>
      </c>
      <c r="E54" s="834"/>
      <c r="F54" s="111">
        <v>-1448401.2</v>
      </c>
      <c r="I54" s="811" t="s">
        <v>13</v>
      </c>
      <c r="J54" s="812"/>
      <c r="K54" s="813">
        <f>F56+F57+F58</f>
        <v>1025960.7</v>
      </c>
      <c r="L54" s="81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15">
        <f>-C4</f>
        <v>-754143.23</v>
      </c>
      <c r="L56" s="816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93" t="s">
        <v>18</v>
      </c>
      <c r="E58" s="794"/>
      <c r="F58" s="113">
        <v>1149740.4099999999</v>
      </c>
      <c r="I58" s="795" t="s">
        <v>198</v>
      </c>
      <c r="J58" s="796"/>
      <c r="K58" s="797">
        <f>K54+K56</f>
        <v>271817.46999999997</v>
      </c>
      <c r="L58" s="7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50" t="s">
        <v>413</v>
      </c>
      <c r="C43" s="851"/>
      <c r="D43" s="851"/>
      <c r="E43" s="852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53"/>
      <c r="C44" s="854"/>
      <c r="D44" s="854"/>
      <c r="E44" s="855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56"/>
      <c r="C45" s="857"/>
      <c r="D45" s="857"/>
      <c r="E45" s="858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65" t="s">
        <v>593</v>
      </c>
      <c r="C47" s="86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67"/>
      <c r="C48" s="868"/>
      <c r="D48" s="253"/>
      <c r="E48" s="69"/>
      <c r="F48" s="137">
        <f t="shared" si="2"/>
        <v>0</v>
      </c>
      <c r="I48" s="348"/>
      <c r="J48" s="859" t="s">
        <v>414</v>
      </c>
      <c r="K48" s="860"/>
      <c r="L48" s="86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62"/>
      <c r="K49" s="863"/>
      <c r="L49" s="86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69" t="s">
        <v>594</v>
      </c>
      <c r="J50" s="870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69"/>
      <c r="J51" s="87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69"/>
      <c r="J52" s="87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69"/>
      <c r="J53" s="87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69"/>
      <c r="J54" s="87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69"/>
      <c r="J55" s="87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69"/>
      <c r="J56" s="87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69"/>
      <c r="J57" s="87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69"/>
      <c r="J58" s="87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69"/>
      <c r="J59" s="87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69"/>
      <c r="J60" s="87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69"/>
      <c r="J61" s="87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69"/>
      <c r="J62" s="87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69"/>
      <c r="J63" s="87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69"/>
      <c r="J64" s="87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69"/>
      <c r="J65" s="87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69"/>
      <c r="J66" s="87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69"/>
      <c r="J67" s="87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69"/>
      <c r="J68" s="87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69"/>
      <c r="J69" s="87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69"/>
      <c r="J70" s="87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69"/>
      <c r="J71" s="87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69"/>
      <c r="J72" s="87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69"/>
      <c r="J73" s="87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69"/>
      <c r="J74" s="87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69"/>
      <c r="J75" s="87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69"/>
      <c r="J76" s="87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69"/>
      <c r="J77" s="87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71"/>
      <c r="J78" s="87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4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4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82"/>
      <c r="C1" s="848" t="s">
        <v>646</v>
      </c>
      <c r="D1" s="849"/>
      <c r="E1" s="849"/>
      <c r="F1" s="849"/>
      <c r="G1" s="849"/>
      <c r="H1" s="849"/>
      <c r="I1" s="849"/>
      <c r="J1" s="849"/>
      <c r="K1" s="849"/>
      <c r="L1" s="849"/>
      <c r="M1" s="849"/>
    </row>
    <row r="2" spans="1:25" ht="16.5" thickBot="1" x14ac:dyDescent="0.3">
      <c r="B2" s="78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6" t="s">
        <v>0</v>
      </c>
      <c r="C3" s="787"/>
      <c r="D3" s="10"/>
      <c r="E3" s="11"/>
      <c r="F3" s="11"/>
      <c r="H3" s="788" t="s">
        <v>26</v>
      </c>
      <c r="I3" s="788"/>
      <c r="K3" s="165"/>
      <c r="L3" s="13"/>
      <c r="M3" s="14"/>
      <c r="P3" s="825" t="s">
        <v>6</v>
      </c>
      <c r="R3" s="84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89" t="s">
        <v>2</v>
      </c>
      <c r="F4" s="790"/>
      <c r="H4" s="791" t="s">
        <v>3</v>
      </c>
      <c r="I4" s="792"/>
      <c r="J4" s="19"/>
      <c r="K4" s="166"/>
      <c r="L4" s="20"/>
      <c r="M4" s="21" t="s">
        <v>4</v>
      </c>
      <c r="N4" s="22" t="s">
        <v>5</v>
      </c>
      <c r="P4" s="826"/>
      <c r="Q4" s="322" t="s">
        <v>217</v>
      </c>
      <c r="R4" s="847"/>
      <c r="W4" s="835" t="s">
        <v>124</v>
      </c>
      <c r="X4" s="83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35"/>
      <c r="X5" s="83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3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4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41"/>
      <c r="X21" s="84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42"/>
      <c r="X23" s="84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42"/>
      <c r="X24" s="84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43"/>
      <c r="X25" s="84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43"/>
      <c r="X26" s="84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36"/>
      <c r="X27" s="837"/>
      <c r="Y27" s="83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37"/>
      <c r="X28" s="837"/>
      <c r="Y28" s="83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27">
        <f>SUM(M5:M35)</f>
        <v>2143864.4900000002</v>
      </c>
      <c r="N36" s="829">
        <f>SUM(N5:N35)</f>
        <v>791108</v>
      </c>
      <c r="O36" s="276"/>
      <c r="P36" s="277">
        <v>0</v>
      </c>
      <c r="Q36" s="87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28"/>
      <c r="N37" s="830"/>
      <c r="O37" s="276"/>
      <c r="P37" s="277">
        <v>0</v>
      </c>
      <c r="Q37" s="87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75">
        <f>M36+N36</f>
        <v>2934972.49</v>
      </c>
      <c r="N39" s="87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04" t="s">
        <v>11</v>
      </c>
      <c r="I52" s="805"/>
      <c r="J52" s="100"/>
      <c r="K52" s="806">
        <f>I50+L50</f>
        <v>197471.8</v>
      </c>
      <c r="L52" s="833"/>
      <c r="M52" s="272"/>
      <c r="N52" s="272"/>
      <c r="P52" s="34"/>
      <c r="Q52" s="13"/>
    </row>
    <row r="53" spans="1:17" x14ac:dyDescent="0.25">
      <c r="D53" s="810" t="s">
        <v>12</v>
      </c>
      <c r="E53" s="810"/>
      <c r="F53" s="312">
        <f>F50-K52-C50</f>
        <v>2057786.11</v>
      </c>
      <c r="I53" s="102"/>
      <c r="J53" s="103"/>
    </row>
    <row r="54" spans="1:17" ht="18.75" x14ac:dyDescent="0.3">
      <c r="D54" s="834" t="s">
        <v>95</v>
      </c>
      <c r="E54" s="834"/>
      <c r="F54" s="111">
        <v>-1702928.14</v>
      </c>
      <c r="I54" s="811" t="s">
        <v>13</v>
      </c>
      <c r="J54" s="812"/>
      <c r="K54" s="813">
        <f>F56+F57+F58</f>
        <v>1147965.3400000003</v>
      </c>
      <c r="L54" s="81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15">
        <f>-C4</f>
        <v>-1149740.4099999999</v>
      </c>
      <c r="L56" s="816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93" t="s">
        <v>18</v>
      </c>
      <c r="E58" s="794"/>
      <c r="F58" s="113">
        <v>1266568.45</v>
      </c>
      <c r="I58" s="795" t="s">
        <v>97</v>
      </c>
      <c r="J58" s="796"/>
      <c r="K58" s="797">
        <f>K54+K56</f>
        <v>-1775.0699999995995</v>
      </c>
      <c r="L58" s="7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2022-09-26T19:59:21Z</cp:lastPrinted>
  <dcterms:created xsi:type="dcterms:W3CDTF">2021-11-04T19:08:42Z</dcterms:created>
  <dcterms:modified xsi:type="dcterms:W3CDTF">2022-09-27T20:48:41Z</dcterms:modified>
</cp:coreProperties>
</file>