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J4" i="10"/>
  <c r="I66" i="10" l="1"/>
  <c r="F66" i="10"/>
  <c r="I64" i="10"/>
  <c r="F64" i="10"/>
  <c r="I7" i="10" l="1"/>
  <c r="N22" i="9" l="1"/>
  <c r="N23" i="9"/>
  <c r="V291" i="10" l="1"/>
  <c r="S291" i="10"/>
  <c r="Q291" i="10"/>
  <c r="L291" i="10"/>
  <c r="N290" i="10"/>
  <c r="E290" i="10"/>
  <c r="N289" i="10"/>
  <c r="E289" i="10"/>
  <c r="N288" i="10"/>
  <c r="E288" i="10"/>
  <c r="I287" i="10"/>
  <c r="N287" i="10" s="1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N73" i="10"/>
  <c r="J73" i="10"/>
  <c r="N72" i="10"/>
  <c r="J72" i="10"/>
  <c r="N71" i="10"/>
  <c r="J71" i="10"/>
  <c r="N70" i="10"/>
  <c r="N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1" i="10" l="1"/>
  <c r="N294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<sst xmlns="http://schemas.openxmlformats.org/spreadsheetml/2006/main" count="1683" uniqueCount="698">
  <si>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</si>
  <si>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</si>
  <si>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</si>
  <si>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</si>
  <si>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</si>
  <si>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</si>
  <si>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</si>
  <si>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</si>
  <si>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</si>
  <si>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</si>
  <si>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</si>
  <si>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</si>
  <si>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</si>
  <si>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</si>
  <si>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</si>
  <si>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</si>
  <si>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</si>
  <si>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</si>
  <si>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</si>
  <si>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</si>
  <si>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</si>
  <si>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</si>
  <si>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</si>
  <si>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</si>
  <si>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</si>
  <si>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</si>
  <si>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</si>
  <si>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</si>
  <si>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</si>
  <si>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</si>
  <si>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</si>
  <si>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</si>
  <si>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</si>
  <si>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</si>
  <si>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</si>
  <si>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</si>
  <si>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</si>
  <si>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</si>
  <si>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</si>
  <si>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</si>
  <si>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</si>
  <si>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</si>
  <si>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</si>
  <si>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</si>
  <si>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</si>
  <si>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</si>
  <si>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</si>
  <si>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</si>
  <si>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</si>
  <si>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</si>
  <si>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</si>
  <si>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</si>
  <si>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</si>
  <si>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</si>
  <si>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</si>
  <si>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</si>
  <si>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</si>
  <si>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</si>
  <si>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</si>
  <si>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</si>
  <si>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</si>
  <si>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</si>
  <si>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</si>
  <si>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</si>
  <si>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</si>
  <si>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</si>
  <si>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</si>
  <si>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</si>
  <si>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</si>
  <si>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</si>
  <si>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</si>
  <si>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</si>
  <si>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</si>
  <si>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</si>
  <si>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</si>
  <si>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</si>
  <si>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</si>
  <si>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</si>
  <si>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</si>
  <si>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</si>
  <si>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</si>
  <si>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</si>
  <si>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</si>
  <si>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</si>
  <si>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</si>
  <si>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</si>
  <si>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</si>
  <si>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</si>
  <si>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</si>
  <si>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</si>
  <si>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</si>
  <si>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</si>
  <si>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</si>
  <si>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</si>
  <si>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</si>
  <si>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</si>
  <si>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</si>
  <si>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</si>
  <si>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</si>
  <si>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</si>
  <si>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</si>
  <si>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</si>
  <si>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</si>
  <si>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</si>
  <si>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</si>
  <si>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</si>
  <si>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</si>
  <si>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</si>
  <si>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</si>
  <si>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</si>
  <si>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</si>
  <si>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</si>
  <si>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</si>
  <si>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</si>
  <si>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</si>
  <si>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</si>
  <si>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</si>
  <si>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</si>
  <si>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</si>
  <si>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</si>
  <si>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</si>
  <si>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</si>
  <si>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</si>
  <si>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</si>
  <si>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</si>
  <si>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</si>
  <si>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</si>
  <si>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</si>
  <si>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</si>
  <si>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</si>
  <si>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</si>
  <si>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</si>
  <si>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</si>
  <si>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</si>
  <si>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</si>
  <si>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</si>
  <si>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</si>
  <si>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</si>
  <si>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</si>
  <si>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</si>
  <si>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</si>
  <si>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</si>
  <si>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</si>
  <si>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</si>
  <si>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</si>
  <si>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</si>
  <si>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</si>
  <si>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</si>
  <si>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</si>
  <si>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</si>
  <si>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</si>
  <si>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</si>
  <si>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</si>
  <si>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</si>
  <si>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</si>
  <si>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</si>
  <si>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</si>
  <si>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</si>
  <si>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</si>
  <si>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</si>
  <si>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</si>
  <si>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</si>
  <si>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</si>
  <si>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</si>
  <si>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</si>
  <si>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</si>
  <si>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</si>
  <si>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</si>
  <si>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</si>
  <si>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</si>
  <si>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</si>
  <si>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</si>
  <si>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</si>
  <si>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</si>
  <si>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</si>
  <si>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</si>
  <si>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</si>
  <si>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</si>
  <si>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</si>
  <si>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</si>
  <si>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</si>
  <si>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</si>
  <si>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</si>
  <si>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</si>
  <si>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</si>
  <si>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</si>
  <si>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</si>
  <si>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</si>
  <si>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</si>
  <si>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</si>
  <si>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</si>
  <si>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</si>
  <si>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</si>
  <si>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</si>
  <si>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</si>
  <si>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</si>
  <si>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</si>
  <si>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</si>
  <si>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</si>
  <si>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</si>
  <si>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</si>
  <si>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</si>
  <si>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</si>
  <si>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</si>
  <si>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</si>
  <si>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</si>
  <si>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</si>
  <si>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</si>
  <si>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</si>
  <si>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</si>
  <si>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</si>
  <si>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</si>
  <si>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</si>
  <si>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</si>
  <si>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</si>
  <si>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</si>
  <si>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</si>
  <si>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</si>
  <si>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</si>
  <si>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</si>
  <si>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</si>
  <si>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</si>
  <si>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</si>
  <si>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</si>
  <si>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</si>
  <si>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</si>
  <si>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</si>
  <si>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</si>
  <si>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</si>
  <si>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</si>
  <si>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</si>
  <si>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</si>
  <si>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</si>
  <si>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</si>
  <si>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</si>
  <si>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</si>
  <si>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</si>
  <si>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</si>
  <si>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</si>
  <si>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</si>
  <si>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</si>
  <si>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</si>
  <si>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</si>
  <si>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</si>
  <si>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</si>
  <si>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</si>
  <si>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</si>
  <si>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</si>
  <si>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</si>
  <si>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</si>
  <si>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</si>
  <si>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</si>
  <si>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</si>
  <si>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</si>
  <si>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</si>
  <si>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</si>
  <si>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</si>
  <si>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</si>
  <si>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</si>
  <si>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</si>
  <si>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</si>
  <si>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</si>
  <si>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</si>
  <si>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</si>
  <si>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</si>
  <si>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</si>
  <si>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</si>
  <si>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</si>
  <si>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</si>
  <si>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</si>
  <si>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</si>
  <si>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</si>
  <si>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</si>
  <si>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</si>
  <si>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</si>
  <si>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</si>
  <si>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</si>
  <si>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</si>
  <si>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</si>
  <si>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</si>
  <si>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</si>
  <si>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</si>
  <si>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</si>
  <si>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</si>
  <si>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</si>
  <si>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</si>
  <si>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</si>
  <si>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</si>
  <si>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</si>
  <si>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</si>
  <si>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</si>
  <si>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</si>
  <si>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</si>
  <si>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</si>
  <si>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</si>
  <si>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</si>
  <si>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</si>
  <si>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</si>
  <si>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</si>
  <si>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</si>
  <si>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</si>
  <si>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</si>
  <si>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</si>
  <si>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</si>
  <si>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</si>
  <si>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</si>
  <si>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</si>
  <si>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</si>
  <si>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</si>
  <si>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</si>
  <si>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</si>
  <si>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</si>
  <si>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</si>
  <si>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</si>
  <si>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</si>
  <si>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</si>
  <si>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</si>
  <si>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</si>
  <si>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</si>
  <si>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</si>
  <si>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</si>
  <si>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</si>
  <si>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</si>
  <si>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</si>
  <si>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</si>
  <si>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</si>
  <si>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</si>
  <si>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</si>
  <si>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</si>
  <si>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</si>
  <si>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</si>
  <si>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</si>
  <si>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</si>
  <si>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</si>
  <si>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</si>
  <si>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</si>
  <si>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</si>
  <si>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</si>
  <si>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</si>
  <si>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</si>
  <si>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</si>
  <si>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</si>
  <si>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</si>
  <si>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</si>
  <si>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</si>
  <si>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</si>
  <si>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</si>
  <si>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</si>
  <si>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</si>
  <si>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</si>
  <si>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</si>
  <si>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</si>
  <si>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</si>
  <si>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</si>
  <si>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</si>
  <si>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</si>
  <si>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</si>
  <si>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</si>
  <si>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</si>
  <si>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</si>
  <si>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</si>
  <si>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</si>
  <si>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</si>
  <si>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</si>
  <si>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</si>
  <si>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</si>
  <si>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</si>
  <si>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</si>
  <si>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</si>
  <si>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</si>
  <si>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</si>
  <si>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</si>
  <si>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</si>
  <si>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</si>
  <si>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</si>
  <si>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</si>
  <si>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</si>
  <si>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</si>
  <si>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</si>
  <si>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</si>
  <si>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</si>
  <si>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</si>
  <si>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</si>
  <si>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</si>
  <si>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</si>
  <si>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</si>
  <si>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</si>
  <si>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</si>
  <si>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</si>
  <si>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</si>
  <si>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</si>
  <si>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</si>
  <si>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</si>
  <si>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</si>
  <si>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</si>
  <si>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</si>
  <si>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</si>
  <si>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</si>
  <si>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</si>
  <si>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</si>
  <si>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</si>
  <si>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</si>
  <si>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</si>
  <si>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</si>
  <si>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</si>
  <si>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</si>
  <si>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</si>
  <si>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</si>
  <si>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</si>
  <si>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</si>
  <si>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</si>
  <si>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</si>
  <si>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</si>
  <si>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</si>
  <si>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</si>
  <si>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</si>
  <si>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</si>
  <si>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</si>
  <si>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</si>
  <si>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</si>
  <si>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</si>
  <si>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</si>
  <si>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</si>
  <si>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</si>
  <si>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</si>
  <si>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</si>
  <si>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</si>
  <si>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</si>
  <si>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</si>
  <si>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</si>
  <si>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</si>
  <si>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</si>
  <si>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</si>
  <si>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</si>
  <si>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</si>
  <si>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</si>
  <si>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</si>
  <si>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</si>
  <si>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</si>
  <si>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</si>
  <si>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</si>
  <si>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</si>
  <si>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</si>
  <si>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</si>
  <si>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</si>
  <si>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</si>
  <si>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</si>
  <si>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</si>
  <si>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</si>
  <si>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</si>
  <si>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</si>
  <si>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</si>
  <si>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</si>
  <si>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</si>
  <si>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</si>
  <si>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</si>
  <si>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</si>
  <si>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</si>
  <si>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</si>
  <si>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</si>
  <si>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</si>
  <si>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</si>
  <si>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</si>
  <si>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</si>
  <si>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</si>
  <si>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</si>
  <si>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</si>
  <si>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</si>
  <si>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</si>
  <si>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</si>
  <si>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</si>
  <si>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</si>
  <si>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</si>
  <si>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</si>
  <si>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</si>
  <si>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</si>
  <si>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</si>
  <si>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</si>
  <si>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</si>
  <si>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</si>
  <si>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</si>
  <si>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</si>
  <si>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</si>
  <si>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</si>
  <si>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</si>
  <si>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</si>
  <si>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</si>
  <si>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</si>
  <si>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</si>
  <si>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</si>
  <si>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</si>
  <si>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</si>
  <si>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</si>
  <si>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</si>
  <si>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</si>
  <si>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</si>
  <si>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</si>
  <si>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</si>
  <si>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</si>
  <si>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</si>
  <si>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</si>
  <si>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</si>
  <si>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</si>
  <si>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</si>
  <si>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</si>
  <si>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</si>
  <si>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</si>
  <si>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</si>
  <si>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</si>
  <si>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</si>
  <si>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</si>
  <si>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</si>
  <si>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</si>
  <si>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</si>
  <si>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</si>
  <si>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</si>
  <si>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</si>
  <si>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</si>
  <si>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</si>
  <si>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</si>
  <si>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</si>
  <si>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</si>
  <si>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</si>
  <si>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</si>
  <si>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</si>
  <si>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</si>
  <si>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</si>
  <si>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</si>
  <si>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</si>
  <si>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</si>
  <si>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</si>
  <si>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</si>
  <si>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</si>
  <si>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</si>
  <si>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</si>
  <si>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</si>
  <si>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</si>
  <si>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</si>
  <si>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</si>
  <si>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</si>
  <si>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</si>
  <si>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</si>
  <si>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</si>
  <si>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</si>
  <si>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</si>
  <si>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</si>
  <si>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</si>
  <si>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</si>
  <si>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</si>
  <si>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</si>
  <si>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</si>
  <si>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</si>
  <si>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</si>
  <si>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</si>
  <si>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</si>
  <si>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</si>
  <si>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</si>
  <si>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</si>
  <si>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</si>
  <si>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</si>
  <si>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</si>
  <si>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</si>
  <si>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</si>
  <si>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</si>
  <si>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</si>
  <si>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</si>
  <si>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</si>
  <si>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</si>
  <si>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</si>
  <si>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</si>
  <si>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</si>
  <si>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</si>
  <si>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</si>
  <si>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</si>
  <si>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</si>
  <si>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</si>
  <si>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</si>
  <si>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</si>
  <si>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</si>
  <si>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</si>
  <si>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</si>
  <si>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</si>
  <si>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</si>
  <si>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</si>
  <si>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</si>
  <si>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</si>
  <si>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</si>
  <si>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</si>
  <si>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</si>
  <si>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</si>
  <si>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</si>
  <si>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</si>
  <si>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</si>
  <si>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</si>
  <si>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</si>
  <si>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</si>
  <si>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</si>
  <si>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</si>
  <si>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</si>
  <si>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</si>
  <si>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</si>
  <si>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</si>
  <si>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</si>
  <si>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</si>
  <si>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</si>
  <si>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</si>
  <si>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</si>
  <si>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</si>
  <si>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</si>
  <si>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</si>
  <si>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</si>
  <si>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</si>
  <si>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</si>
  <si>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</si>
  <si>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</si>
  <si>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</si>
  <si>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</si>
  <si>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</si>
  <si>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</si>
  <si>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</si>
  <si>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</si>
  <si>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</si>
  <si>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</si>
  <si>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</si>
  <si>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</si>
  <si>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</si>
  <si>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</si>
  <si>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</si>
  <si>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</si>
  <si>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</si>
  <si>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</si>
  <si>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</si>
  <si>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</si>
  <si>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</si>
  <si>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</si>
  <si>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</si>
  <si>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</si>
  <si>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</si>
  <si>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</si>
  <si>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</si>
  <si>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</si>
  <si>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</si>
  <si>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</si>
  <si>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</si>
  <si>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</si>
  <si>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</si>
  <si>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</si>
  <si>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</si>
  <si>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</si>
  <si>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</si>
  <si>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</si>
  <si>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</si>
  <si>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</si>
  <si>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</si>
  <si>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</si>
  <si>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</si>
  <si>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</si>
  <si>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</si>
  <si>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</si>
  <si>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</si>
  <si>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</si>
  <si>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</si>
  <si>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</si>
  <si>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</si>
  <si>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</si>
  <si>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</si>
  <si>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</si>
  <si>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</si>
  <si>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</si>
  <si>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21</t>
  </si>
  <si>
    <t>FOLIO 11415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</si>
  <si>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</si>
  <si>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</si>
  <si>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</si>
  <si>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</si>
  <si>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</si>
  <si>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</si>
  <si>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</si>
  <si>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</si>
  <si>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</si>
  <si>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24433---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</si>
  <si>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</si>
  <si>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</si>
  <si>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</si>
  <si>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</si>
  <si>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</si>
  <si>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</si>
  <si>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</si>
  <si>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</si>
  <si>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</si>
  <si>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</si>
  <si>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PULPA DE RES</t>
  </si>
  <si>
    <t>B-74893-------B-75218</t>
  </si>
  <si>
    <t xml:space="preserve">FOLIO </t>
  </si>
  <si>
    <t>A-78377</t>
  </si>
  <si>
    <t>13-Oct-23-----</t>
  </si>
  <si>
    <t>CANALES  217</t>
  </si>
  <si>
    <t>transferencia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</si>
</sst>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7" fillId="0" borderId="26" xfId="0" applyFont="1" applyFill="1" applyBorder="1" applyAlignment="1"/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" fillId="0" borderId="35" xfId="0" applyNumberFormat="1" applyFont="1" applyBorder="1" applyAlignment="1">
      <alignment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" fontId="7" fillId="0" borderId="21" xfId="0" applyNumberFormat="1" applyFont="1" applyBorder="1" applyAlignment="1">
      <alignment vertical="center" wrapText="1"/>
    </xf>
    <xf numFmtId="164" fontId="2" fillId="0" borderId="35" xfId="0" applyNumberFormat="1" applyFont="1" applyBorder="1" applyAlignment="1">
      <alignment vertical="center" wrapText="1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horizontal="center" vertical="center" wrapText="1"/>
    </xf>
    <xf numFmtId="168" fontId="2" fillId="14" borderId="26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4" fontId="16" fillId="0" borderId="85" xfId="0" applyNumberFormat="1" applyFont="1" applyBorder="1" applyAlignment="1">
      <alignment horizontal="center" vertical="center" wrapText="1"/>
    </xf>
    <xf numFmtId="4" fontId="16" fillId="0" borderId="49" xfId="0" applyNumberFormat="1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66" fontId="12" fillId="0" borderId="85" xfId="0" applyNumberFormat="1" applyFont="1" applyFill="1" applyBorder="1" applyAlignment="1">
      <alignment horizontal="center" vertical="center"/>
    </xf>
    <xf numFmtId="166" fontId="12" fillId="0" borderId="49" xfId="0" applyNumberFormat="1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7" fillId="14" borderId="22" xfId="0" applyNumberFormat="1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166" fontId="9" fillId="0" borderId="60" xfId="0" applyNumberFormat="1" applyFont="1" applyFill="1" applyBorder="1" applyAlignment="1">
      <alignment horizontal="center" vertical="center" wrapText="1"/>
    </xf>
    <xf numFmtId="166" fontId="9" fillId="0" borderId="62" xfId="0" applyNumberFormat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30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363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thickBot="1" x14ac:dyDescent="0.3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365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79"/>
      <c r="M90" s="88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79"/>
      <c r="M91" s="88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81"/>
      <c r="P97" s="88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82"/>
      <c r="P98" s="88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70" t="s">
        <v>27</v>
      </c>
      <c r="G262" s="870"/>
      <c r="H262" s="87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320"/>
  <sheetViews>
    <sheetView topLeftCell="B1" workbookViewId="0">
      <pane ySplit="3" topLeftCell="A4" activePane="bottomLeft" state="frozen"/>
      <selection pane="bottomLeft" activeCell="P5" sqref="P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26" customWidth="1"/>
    <col min="7" max="7" width="14.140625" style="298" bestFit="1" customWidth="1"/>
    <col min="8" max="8" width="13.28515625" style="301" customWidth="1"/>
    <col min="9" max="9" width="16.28515625" style="826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666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562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ht="24" thickBot="1" x14ac:dyDescent="0.4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563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58" t="s">
        <v>6</v>
      </c>
      <c r="D3" s="14" t="s">
        <v>7</v>
      </c>
      <c r="E3" s="15" t="s">
        <v>8</v>
      </c>
      <c r="F3" s="812" t="s">
        <v>9</v>
      </c>
      <c r="G3" s="17" t="s">
        <v>10</v>
      </c>
      <c r="H3" s="18" t="s">
        <v>11</v>
      </c>
      <c r="I3" s="830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48" t="s">
        <v>31</v>
      </c>
      <c r="B4" s="868" t="s">
        <v>696</v>
      </c>
      <c r="C4" s="857"/>
      <c r="D4" s="849"/>
      <c r="E4" s="850"/>
      <c r="F4" s="851">
        <v>18650</v>
      </c>
      <c r="G4" s="852">
        <v>45201</v>
      </c>
      <c r="H4" s="853"/>
      <c r="I4" s="854">
        <v>18650</v>
      </c>
      <c r="J4" s="39">
        <f>I4-F4</f>
        <v>0</v>
      </c>
      <c r="K4" s="855">
        <v>46.2</v>
      </c>
      <c r="L4" s="859"/>
      <c r="M4" s="860"/>
      <c r="N4" s="42">
        <f>K4*I4</f>
        <v>861630</v>
      </c>
      <c r="O4" s="869" t="s">
        <v>21</v>
      </c>
      <c r="P4" s="664">
        <v>45208</v>
      </c>
      <c r="Q4" s="861"/>
      <c r="R4" s="862"/>
      <c r="S4" s="863"/>
      <c r="T4" s="864"/>
      <c r="U4" s="865"/>
      <c r="V4" s="866"/>
      <c r="W4" s="867"/>
      <c r="X4" s="856"/>
    </row>
    <row r="5" spans="1:24" ht="33" customHeight="1" thickTop="1" thickBot="1" x14ac:dyDescent="0.4">
      <c r="A5" s="809" t="s">
        <v>31</v>
      </c>
      <c r="B5" s="559" t="s">
        <v>42</v>
      </c>
      <c r="C5" s="78"/>
      <c r="D5" s="33"/>
      <c r="E5" s="34">
        <f>D5*F5</f>
        <v>0</v>
      </c>
      <c r="F5" s="813">
        <v>21540</v>
      </c>
      <c r="G5" s="657">
        <v>45203</v>
      </c>
      <c r="H5" s="553">
        <v>43925</v>
      </c>
      <c r="I5" s="831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98"/>
      <c r="X5" s="797"/>
    </row>
    <row r="6" spans="1:24" ht="33" customHeight="1" thickTop="1" thickBot="1" x14ac:dyDescent="0.4">
      <c r="A6" s="809" t="s">
        <v>682</v>
      </c>
      <c r="B6" s="559" t="s">
        <v>563</v>
      </c>
      <c r="C6" s="78"/>
      <c r="D6" s="793"/>
      <c r="E6" s="34">
        <f>D6*F6</f>
        <v>0</v>
      </c>
      <c r="F6" s="813">
        <v>22410</v>
      </c>
      <c r="G6" s="657">
        <v>45205</v>
      </c>
      <c r="H6" s="553" t="s">
        <v>689</v>
      </c>
      <c r="I6" s="831">
        <v>22910</v>
      </c>
      <c r="J6" s="39">
        <f t="shared" ref="J6:J68" si="0">I6-F6</f>
        <v>500</v>
      </c>
      <c r="K6" s="40">
        <v>33.5</v>
      </c>
      <c r="L6" s="565"/>
      <c r="M6" s="554"/>
      <c r="N6" s="42">
        <f t="shared" ref="N6:N69" si="1">K6*I6</f>
        <v>767485</v>
      </c>
      <c r="O6" s="555" t="s">
        <v>21</v>
      </c>
      <c r="P6" s="664">
        <v>45212</v>
      </c>
      <c r="Q6" s="794">
        <v>31275</v>
      </c>
      <c r="R6" s="795">
        <v>45205</v>
      </c>
      <c r="S6" s="47"/>
      <c r="T6" s="48"/>
      <c r="U6" s="49"/>
      <c r="V6" s="50"/>
      <c r="W6" s="51"/>
      <c r="X6" s="52"/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14">
        <v>0</v>
      </c>
      <c r="G7" s="658">
        <v>45205</v>
      </c>
      <c r="H7" s="453" t="s">
        <v>683</v>
      </c>
      <c r="I7" s="832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684</v>
      </c>
      <c r="Q7" s="64"/>
      <c r="R7" s="65"/>
      <c r="S7" s="47"/>
      <c r="T7" s="48"/>
      <c r="U7" s="49"/>
      <c r="V7" s="50"/>
      <c r="W7" s="49"/>
      <c r="X7" s="52"/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14">
        <v>23270</v>
      </c>
      <c r="G8" s="658">
        <v>45208</v>
      </c>
      <c r="H8" s="506" t="s">
        <v>685</v>
      </c>
      <c r="I8" s="832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41.25" customHeight="1" thickTop="1" thickBot="1" x14ac:dyDescent="0.4">
      <c r="A9" s="76" t="s">
        <v>81</v>
      </c>
      <c r="B9" s="613" t="s">
        <v>669</v>
      </c>
      <c r="C9" s="55" t="s">
        <v>670</v>
      </c>
      <c r="D9" s="56"/>
      <c r="E9" s="34">
        <f>D9*F9</f>
        <v>0</v>
      </c>
      <c r="F9" s="814">
        <v>18794.8</v>
      </c>
      <c r="G9" s="658">
        <v>45209</v>
      </c>
      <c r="H9" s="453"/>
      <c r="I9" s="832">
        <v>18617.21</v>
      </c>
      <c r="J9" s="39">
        <f t="shared" si="0"/>
        <v>-177.59000000000015</v>
      </c>
      <c r="K9" s="40">
        <v>40.5</v>
      </c>
      <c r="L9" s="566"/>
      <c r="M9" s="61"/>
      <c r="N9" s="42">
        <f t="shared" si="1"/>
        <v>753997.005</v>
      </c>
      <c r="O9" s="472"/>
      <c r="P9" s="665"/>
      <c r="Q9" s="64"/>
      <c r="R9" s="65"/>
      <c r="S9" s="47"/>
      <c r="T9" s="48"/>
      <c r="U9" s="49"/>
      <c r="V9" s="50"/>
      <c r="W9" s="66"/>
      <c r="X9" s="52"/>
    </row>
    <row r="10" spans="1:24" ht="24.75" thickTop="1" thickBot="1" x14ac:dyDescent="0.4">
      <c r="A10" s="773" t="s">
        <v>81</v>
      </c>
      <c r="B10" s="613" t="s">
        <v>671</v>
      </c>
      <c r="C10" s="55" t="s">
        <v>672</v>
      </c>
      <c r="D10" s="56"/>
      <c r="E10" s="34">
        <f t="shared" ref="E10:E62" si="2">D10*F10</f>
        <v>0</v>
      </c>
      <c r="F10" s="814">
        <v>8140</v>
      </c>
      <c r="G10" s="658">
        <v>45210</v>
      </c>
      <c r="H10" s="556"/>
      <c r="I10" s="832">
        <v>8149</v>
      </c>
      <c r="J10" s="39">
        <f t="shared" si="0"/>
        <v>9</v>
      </c>
      <c r="K10" s="40">
        <v>44</v>
      </c>
      <c r="L10" s="568"/>
      <c r="M10" s="463"/>
      <c r="N10" s="42">
        <f t="shared" si="1"/>
        <v>358556</v>
      </c>
      <c r="O10" s="472"/>
      <c r="P10" s="665"/>
      <c r="Q10" s="64"/>
      <c r="R10" s="65"/>
      <c r="S10" s="47"/>
      <c r="T10" s="48"/>
      <c r="U10" s="49"/>
      <c r="V10" s="50"/>
      <c r="W10" s="799"/>
      <c r="X10" s="797"/>
    </row>
    <row r="11" spans="1:24" ht="24.75" thickTop="1" thickBot="1" x14ac:dyDescent="0.4">
      <c r="A11" s="76" t="s">
        <v>81</v>
      </c>
      <c r="B11" s="613" t="s">
        <v>673</v>
      </c>
      <c r="C11" s="67" t="s">
        <v>674</v>
      </c>
      <c r="D11" s="56"/>
      <c r="E11" s="34">
        <f t="shared" si="2"/>
        <v>0</v>
      </c>
      <c r="F11" s="814">
        <v>9453</v>
      </c>
      <c r="G11" s="658">
        <v>45211</v>
      </c>
      <c r="H11" s="506"/>
      <c r="I11" s="832">
        <v>9390</v>
      </c>
      <c r="J11" s="39">
        <f t="shared" si="0"/>
        <v>-63</v>
      </c>
      <c r="K11" s="40">
        <v>44</v>
      </c>
      <c r="L11" s="568"/>
      <c r="M11" s="463"/>
      <c r="N11" s="42">
        <f t="shared" si="1"/>
        <v>413160</v>
      </c>
      <c r="O11" s="508"/>
      <c r="P11" s="665"/>
      <c r="Q11" s="64"/>
      <c r="R11" s="65"/>
      <c r="S11" s="47"/>
      <c r="T11" s="48"/>
      <c r="U11" s="49"/>
      <c r="V11" s="50"/>
      <c r="W11" s="800"/>
      <c r="X11" s="797"/>
    </row>
    <row r="12" spans="1:24" ht="39.75" customHeight="1" thickTop="1" thickBot="1" x14ac:dyDescent="0.4">
      <c r="A12" s="76" t="s">
        <v>677</v>
      </c>
      <c r="B12" s="613" t="s">
        <v>675</v>
      </c>
      <c r="C12" s="67" t="s">
        <v>676</v>
      </c>
      <c r="D12" s="56"/>
      <c r="E12" s="34">
        <f t="shared" si="2"/>
        <v>0</v>
      </c>
      <c r="F12" s="814">
        <v>22850</v>
      </c>
      <c r="G12" s="658">
        <v>45212</v>
      </c>
      <c r="H12" s="506" t="s">
        <v>680</v>
      </c>
      <c r="I12" s="832">
        <v>29390</v>
      </c>
      <c r="J12" s="39">
        <f t="shared" si="0"/>
        <v>6540</v>
      </c>
      <c r="K12" s="40">
        <v>33.5</v>
      </c>
      <c r="L12" s="568"/>
      <c r="M12" s="463"/>
      <c r="N12" s="42">
        <f t="shared" si="1"/>
        <v>984565</v>
      </c>
      <c r="O12" s="508"/>
      <c r="P12" s="665"/>
      <c r="Q12" s="64">
        <v>31275</v>
      </c>
      <c r="R12" s="65">
        <v>45212</v>
      </c>
      <c r="S12" s="47">
        <v>30240</v>
      </c>
      <c r="T12" s="48" t="s">
        <v>681</v>
      </c>
      <c r="U12" s="49"/>
      <c r="V12" s="50"/>
      <c r="W12" s="800"/>
      <c r="X12" s="797"/>
    </row>
    <row r="13" spans="1:24" ht="30.75" customHeight="1" thickTop="1" thickBot="1" x14ac:dyDescent="0.35">
      <c r="A13" s="76"/>
      <c r="B13" s="613"/>
      <c r="C13" s="67"/>
      <c r="D13" s="56"/>
      <c r="E13" s="34">
        <f t="shared" si="2"/>
        <v>0</v>
      </c>
      <c r="F13" s="814"/>
      <c r="G13" s="658"/>
      <c r="H13" s="506"/>
      <c r="I13" s="832"/>
      <c r="J13" s="39">
        <f t="shared" si="0"/>
        <v>0</v>
      </c>
      <c r="K13" s="40"/>
      <c r="L13" s="1015"/>
      <c r="M13" s="1016"/>
      <c r="N13" s="42">
        <f t="shared" si="1"/>
        <v>0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/>
      <c r="B14" s="613"/>
      <c r="C14" s="67"/>
      <c r="D14" s="56"/>
      <c r="E14" s="34">
        <f t="shared" si="2"/>
        <v>0</v>
      </c>
      <c r="F14" s="814"/>
      <c r="G14" s="658"/>
      <c r="H14" s="453"/>
      <c r="I14" s="832"/>
      <c r="J14" s="39">
        <f t="shared" si="0"/>
        <v>0</v>
      </c>
      <c r="K14" s="40"/>
      <c r="L14" s="568"/>
      <c r="M14" s="463"/>
      <c r="N14" s="42">
        <f t="shared" si="1"/>
        <v>0</v>
      </c>
      <c r="O14" s="474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34.5" customHeight="1" thickTop="1" thickBot="1" x14ac:dyDescent="0.4">
      <c r="A15" s="53"/>
      <c r="B15" s="613"/>
      <c r="C15" s="55"/>
      <c r="D15" s="56"/>
      <c r="E15" s="34">
        <f t="shared" si="2"/>
        <v>0</v>
      </c>
      <c r="F15" s="814"/>
      <c r="G15" s="658"/>
      <c r="H15" s="453"/>
      <c r="I15" s="832"/>
      <c r="J15" s="39">
        <f t="shared" si="0"/>
        <v>0</v>
      </c>
      <c r="K15" s="40"/>
      <c r="L15" s="568"/>
      <c r="M15" s="463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/>
      <c r="B16" s="54"/>
      <c r="C16" s="55"/>
      <c r="D16" s="56"/>
      <c r="E16" s="34">
        <f t="shared" si="2"/>
        <v>0</v>
      </c>
      <c r="F16" s="814"/>
      <c r="G16" s="658"/>
      <c r="H16" s="453"/>
      <c r="I16" s="832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/>
      <c r="B17" s="54"/>
      <c r="C17" s="55"/>
      <c r="D17" s="73"/>
      <c r="E17" s="34">
        <f t="shared" si="2"/>
        <v>0</v>
      </c>
      <c r="F17" s="814"/>
      <c r="G17" s="658"/>
      <c r="H17" s="453"/>
      <c r="I17" s="832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800"/>
      <c r="X17" s="797"/>
    </row>
    <row r="18" spans="1:24" ht="27.75" customHeight="1" thickTop="1" thickBot="1" x14ac:dyDescent="0.4">
      <c r="A18" s="76"/>
      <c r="B18" s="54"/>
      <c r="C18" s="55"/>
      <c r="D18" s="56"/>
      <c r="E18" s="34">
        <f t="shared" si="2"/>
        <v>0</v>
      </c>
      <c r="F18" s="814"/>
      <c r="G18" s="658"/>
      <c r="H18" s="453"/>
      <c r="I18" s="832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800"/>
      <c r="X18" s="797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14"/>
      <c r="G19" s="658"/>
      <c r="H19" s="453"/>
      <c r="I19" s="832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14"/>
      <c r="G20" s="658"/>
      <c r="H20" s="453"/>
      <c r="I20" s="832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14"/>
      <c r="G21" s="658"/>
      <c r="H21" s="453"/>
      <c r="I21" s="832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800"/>
      <c r="X21" s="7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14"/>
      <c r="G22" s="658"/>
      <c r="H22" s="453"/>
      <c r="I22" s="832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800"/>
      <c r="X22" s="797"/>
    </row>
    <row r="23" spans="1:24" ht="24" customHeight="1" thickTop="1" thickBot="1" x14ac:dyDescent="0.4">
      <c r="A23" s="716"/>
      <c r="B23" s="54"/>
      <c r="C23" s="78"/>
      <c r="D23" s="56"/>
      <c r="E23" s="34">
        <f t="shared" si="2"/>
        <v>0</v>
      </c>
      <c r="F23" s="814"/>
      <c r="G23" s="658"/>
      <c r="H23" s="453"/>
      <c r="I23" s="832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15"/>
      <c r="G24" s="658"/>
      <c r="H24" s="453"/>
      <c r="I24" s="833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14"/>
      <c r="G25" s="658"/>
      <c r="H25" s="453"/>
      <c r="I25" s="832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14"/>
      <c r="G26" s="658"/>
      <c r="H26" s="453"/>
      <c r="I26" s="832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14"/>
      <c r="G27" s="658"/>
      <c r="H27" s="453"/>
      <c r="I27" s="832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14"/>
      <c r="G28" s="658"/>
      <c r="H28" s="453"/>
      <c r="I28" s="832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16"/>
      <c r="G29" s="120"/>
      <c r="H29" s="59"/>
      <c r="I29" s="817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16"/>
      <c r="G30" s="120"/>
      <c r="H30" s="59"/>
      <c r="I30" s="817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16"/>
      <c r="G31" s="120"/>
      <c r="H31" s="59"/>
      <c r="I31" s="817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16"/>
      <c r="G32" s="120"/>
      <c r="H32" s="59"/>
      <c r="I32" s="817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16"/>
      <c r="G33" s="120"/>
      <c r="H33" s="59"/>
      <c r="I33" s="817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16"/>
      <c r="G34" s="120"/>
      <c r="H34" s="59"/>
      <c r="I34" s="817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16"/>
      <c r="G35" s="120"/>
      <c r="H35" s="59"/>
      <c r="I35" s="817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16"/>
      <c r="G36" s="120"/>
      <c r="H36" s="59"/>
      <c r="I36" s="817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16"/>
      <c r="G37" s="120"/>
      <c r="H37" s="59"/>
      <c r="I37" s="817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16"/>
      <c r="G38" s="120"/>
      <c r="H38" s="59"/>
      <c r="I38" s="817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16"/>
      <c r="G39" s="120"/>
      <c r="H39" s="59"/>
      <c r="I39" s="817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16"/>
      <c r="G40" s="120"/>
      <c r="H40" s="59"/>
      <c r="I40" s="817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16"/>
      <c r="G41" s="120"/>
      <c r="H41" s="59"/>
      <c r="I41" s="817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16"/>
      <c r="G42" s="120"/>
      <c r="H42" s="59"/>
      <c r="I42" s="817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16"/>
      <c r="G43" s="120"/>
      <c r="H43" s="59"/>
      <c r="I43" s="817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16"/>
      <c r="G44" s="120"/>
      <c r="H44" s="59"/>
      <c r="I44" s="817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16"/>
      <c r="G45" s="120"/>
      <c r="H45" s="59"/>
      <c r="I45" s="817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16"/>
      <c r="G46" s="120"/>
      <c r="H46" s="59"/>
      <c r="I46" s="817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16"/>
      <c r="G47" s="120"/>
      <c r="H47" s="59"/>
      <c r="I47" s="817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16"/>
      <c r="G48" s="120"/>
      <c r="H48" s="59"/>
      <c r="I48" s="817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16"/>
      <c r="G49" s="120"/>
      <c r="H49" s="59"/>
      <c r="I49" s="817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16"/>
      <c r="G50" s="120"/>
      <c r="H50" s="59"/>
      <c r="I50" s="817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16"/>
      <c r="G51" s="120"/>
      <c r="H51" s="59"/>
      <c r="I51" s="817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16"/>
      <c r="G52" s="120"/>
      <c r="H52" s="59"/>
      <c r="I52" s="817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16"/>
      <c r="G53" s="120"/>
      <c r="H53" s="59"/>
      <c r="I53" s="817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16"/>
      <c r="G54" s="120"/>
      <c r="H54" s="59"/>
      <c r="I54" s="817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16"/>
      <c r="G55" s="120"/>
      <c r="H55" s="59"/>
      <c r="I55" s="817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16"/>
      <c r="G56" s="120"/>
      <c r="H56" s="59"/>
      <c r="I56" s="817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16"/>
      <c r="G57" s="120"/>
      <c r="H57" s="59"/>
      <c r="I57" s="817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16"/>
      <c r="G58" s="120"/>
      <c r="H58" s="59"/>
      <c r="I58" s="817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16"/>
      <c r="G59" s="120"/>
      <c r="H59" s="59"/>
      <c r="I59" s="817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16"/>
      <c r="G60" s="120"/>
      <c r="H60" s="59"/>
      <c r="I60" s="817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17"/>
      <c r="G61" s="120"/>
      <c r="H61" s="59"/>
      <c r="I61" s="817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18"/>
      <c r="G62" s="136"/>
      <c r="H62" s="131"/>
      <c r="I62" s="834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ht="24.75" thickTop="1" thickBot="1" x14ac:dyDescent="0.4">
      <c r="A63" s="142"/>
      <c r="B63" s="811"/>
      <c r="C63" s="144"/>
      <c r="D63" s="145"/>
      <c r="E63" s="34"/>
      <c r="F63" s="819"/>
      <c r="G63" s="803"/>
      <c r="H63" s="148"/>
      <c r="I63" s="819"/>
      <c r="J63" s="39">
        <f t="shared" si="0"/>
        <v>0</v>
      </c>
      <c r="K63" s="40"/>
      <c r="L63" s="566"/>
      <c r="M63" s="61"/>
      <c r="N63" s="42">
        <f t="shared" si="1"/>
        <v>0</v>
      </c>
      <c r="O63" s="149"/>
      <c r="P63" s="672"/>
      <c r="Q63" s="151"/>
      <c r="R63" s="125"/>
      <c r="S63" s="48"/>
      <c r="T63" s="48"/>
      <c r="U63" s="49"/>
      <c r="V63" s="50"/>
    </row>
    <row r="64" spans="1:24" ht="31.5" customHeight="1" x14ac:dyDescent="0.35">
      <c r="A64" s="1079" t="s">
        <v>686</v>
      </c>
      <c r="B64" s="844" t="s">
        <v>687</v>
      </c>
      <c r="C64" s="1106" t="s">
        <v>693</v>
      </c>
      <c r="D64" s="845"/>
      <c r="E64" s="56"/>
      <c r="F64" s="810">
        <f>3921.569+2215.976</f>
        <v>6137.5450000000001</v>
      </c>
      <c r="G64" s="659"/>
      <c r="H64" s="1100" t="s">
        <v>692</v>
      </c>
      <c r="I64" s="847">
        <f>3921.569+2215.976</f>
        <v>6137.5450000000001</v>
      </c>
      <c r="J64" s="39">
        <f t="shared" si="0"/>
        <v>0</v>
      </c>
      <c r="K64" s="40">
        <v>102</v>
      </c>
      <c r="L64" s="582"/>
      <c r="M64" s="583"/>
      <c r="N64" s="42">
        <f t="shared" si="1"/>
        <v>626029.59</v>
      </c>
      <c r="O64" s="1102" t="s">
        <v>22</v>
      </c>
      <c r="P64" s="1104" t="s">
        <v>690</v>
      </c>
      <c r="Q64" s="615"/>
      <c r="R64" s="125"/>
      <c r="S64" s="48"/>
      <c r="T64" s="48"/>
      <c r="U64" s="49"/>
      <c r="V64" s="50"/>
    </row>
    <row r="65" spans="1:22" ht="18.75" customHeight="1" thickBot="1" x14ac:dyDescent="0.4">
      <c r="A65" s="903"/>
      <c r="B65" s="844" t="s">
        <v>691</v>
      </c>
      <c r="C65" s="1107"/>
      <c r="D65" s="409"/>
      <c r="E65" s="56"/>
      <c r="F65" s="810">
        <v>295.3</v>
      </c>
      <c r="G65" s="829"/>
      <c r="H65" s="1101"/>
      <c r="I65" s="847">
        <v>295.3</v>
      </c>
      <c r="J65" s="39">
        <f t="shared" si="0"/>
        <v>0</v>
      </c>
      <c r="K65" s="40">
        <v>145</v>
      </c>
      <c r="L65" s="582"/>
      <c r="M65" s="583"/>
      <c r="N65" s="42">
        <f t="shared" si="1"/>
        <v>42818.5</v>
      </c>
      <c r="O65" s="1103"/>
      <c r="P65" s="1105"/>
      <c r="Q65" s="543"/>
      <c r="R65" s="125"/>
      <c r="S65" s="48"/>
      <c r="T65" s="48"/>
      <c r="U65" s="49"/>
      <c r="V65" s="50"/>
    </row>
    <row r="66" spans="1:22" x14ac:dyDescent="0.35">
      <c r="A66" s="1092" t="s">
        <v>686</v>
      </c>
      <c r="B66" s="844" t="s">
        <v>687</v>
      </c>
      <c r="C66" s="1094" t="s">
        <v>693</v>
      </c>
      <c r="D66" s="409"/>
      <c r="E66" s="56"/>
      <c r="F66" s="810">
        <f>3921.569</f>
        <v>3921.569</v>
      </c>
      <c r="G66" s="434"/>
      <c r="H66" s="828" t="s">
        <v>694</v>
      </c>
      <c r="I66" s="810">
        <f>3921.569</f>
        <v>3921.569</v>
      </c>
      <c r="J66" s="39">
        <f t="shared" si="0"/>
        <v>0</v>
      </c>
      <c r="K66" s="40">
        <v>102</v>
      </c>
      <c r="L66" s="582" t="s">
        <v>688</v>
      </c>
      <c r="M66" s="583"/>
      <c r="N66" s="42">
        <f t="shared" si="1"/>
        <v>400000.038</v>
      </c>
      <c r="O66" s="1096" t="s">
        <v>22</v>
      </c>
      <c r="P66" s="1098" t="s">
        <v>695</v>
      </c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93"/>
      <c r="B67" s="844"/>
      <c r="C67" s="1095"/>
      <c r="D67" s="409"/>
      <c r="E67" s="56"/>
      <c r="F67" s="810"/>
      <c r="G67" s="659"/>
      <c r="H67" s="421"/>
      <c r="I67" s="810"/>
      <c r="J67" s="39">
        <f t="shared" si="0"/>
        <v>0</v>
      </c>
      <c r="K67" s="40"/>
      <c r="L67" s="582"/>
      <c r="M67" s="583"/>
      <c r="N67" s="42">
        <f t="shared" si="1"/>
        <v>0</v>
      </c>
      <c r="O67" s="1097"/>
      <c r="P67" s="1099"/>
      <c r="Q67" s="543"/>
      <c r="R67" s="125"/>
      <c r="S67" s="48"/>
      <c r="T67" s="48"/>
      <c r="U67" s="49"/>
      <c r="V67" s="50"/>
    </row>
    <row r="68" spans="1:22" ht="18.75" x14ac:dyDescent="0.3">
      <c r="A68" s="416"/>
      <c r="B68" s="153" t="s">
        <v>23</v>
      </c>
      <c r="C68" s="846"/>
      <c r="D68" s="160"/>
      <c r="E68" s="56"/>
      <c r="F68" s="810"/>
      <c r="G68" s="659"/>
      <c r="H68" s="164"/>
      <c r="I68" s="810"/>
      <c r="J68" s="39">
        <f t="shared" si="0"/>
        <v>0</v>
      </c>
      <c r="K68" s="462"/>
      <c r="L68" s="584"/>
      <c r="M68" s="585"/>
      <c r="N68" s="42">
        <f t="shared" si="1"/>
        <v>0</v>
      </c>
      <c r="O68" s="790"/>
      <c r="P68" s="792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810"/>
      <c r="G69" s="659"/>
      <c r="H69" s="164"/>
      <c r="I69" s="810"/>
      <c r="J69" s="39"/>
      <c r="K69" s="462"/>
      <c r="L69" s="584"/>
      <c r="M69" s="585"/>
      <c r="N69" s="42">
        <f t="shared" si="1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810"/>
      <c r="G70" s="659"/>
      <c r="H70" s="164"/>
      <c r="I70" s="810"/>
      <c r="J70" s="39"/>
      <c r="K70" s="628"/>
      <c r="L70" s="755"/>
      <c r="M70" s="468"/>
      <c r="N70" s="42">
        <f t="shared" ref="N70:N134" si="3">K70*I70</f>
        <v>0</v>
      </c>
      <c r="O70" s="375"/>
      <c r="P70" s="674"/>
      <c r="Q70" s="543"/>
      <c r="R70" s="125"/>
      <c r="S70" s="48"/>
      <c r="T70" s="48"/>
      <c r="U70" s="49"/>
      <c r="V70" s="50"/>
    </row>
    <row r="71" spans="1:22" ht="18.75" x14ac:dyDescent="0.3">
      <c r="A71" s="110"/>
      <c r="B71" s="386"/>
      <c r="C71" s="423"/>
      <c r="D71" s="160"/>
      <c r="E71" s="56"/>
      <c r="F71" s="810"/>
      <c r="G71" s="155"/>
      <c r="H71" s="155"/>
      <c r="I71" s="810"/>
      <c r="J71" s="39">
        <f t="shared" ref="J71:J134" si="4">I71-F71</f>
        <v>0</v>
      </c>
      <c r="K71" s="688"/>
      <c r="L71" s="755"/>
      <c r="M71" s="468"/>
      <c r="N71" s="42">
        <f t="shared" si="3"/>
        <v>0</v>
      </c>
      <c r="O71" s="375"/>
      <c r="P71" s="674"/>
      <c r="Q71" s="543"/>
      <c r="R71" s="125"/>
      <c r="S71" s="48"/>
      <c r="T71" s="48"/>
      <c r="U71" s="49"/>
      <c r="V71" s="50"/>
    </row>
    <row r="72" spans="1:22" ht="18.75" x14ac:dyDescent="0.3">
      <c r="A72" s="110"/>
      <c r="B72" s="743"/>
      <c r="C72" s="807"/>
      <c r="D72" s="782"/>
      <c r="E72" s="743"/>
      <c r="F72" s="810"/>
      <c r="G72" s="155"/>
      <c r="H72" s="155"/>
      <c r="I72" s="810"/>
      <c r="J72" s="39">
        <f t="shared" si="4"/>
        <v>0</v>
      </c>
      <c r="K72" s="688"/>
      <c r="L72" s="755"/>
      <c r="M72" s="468"/>
      <c r="N72" s="42">
        <f t="shared" si="3"/>
        <v>0</v>
      </c>
      <c r="O72" s="476"/>
      <c r="P72" s="674"/>
      <c r="Q72" s="543"/>
      <c r="R72" s="125"/>
      <c r="S72" s="48"/>
      <c r="T72" s="48"/>
      <c r="U72" s="49"/>
      <c r="V72" s="50"/>
    </row>
    <row r="73" spans="1:22" ht="18.75" customHeight="1" x14ac:dyDescent="0.3">
      <c r="A73" s="152"/>
      <c r="B73" s="743"/>
      <c r="C73" s="808"/>
      <c r="D73" s="782"/>
      <c r="E73" s="743"/>
      <c r="F73" s="810"/>
      <c r="G73" s="155"/>
      <c r="H73" s="155"/>
      <c r="I73" s="810"/>
      <c r="J73" s="39">
        <f t="shared" si="4"/>
        <v>0</v>
      </c>
      <c r="K73" s="688"/>
      <c r="L73" s="1090"/>
      <c r="M73" s="468"/>
      <c r="N73" s="42">
        <f t="shared" si="3"/>
        <v>0</v>
      </c>
      <c r="O73" s="375"/>
      <c r="P73" s="674"/>
      <c r="Q73" s="543"/>
      <c r="R73" s="125"/>
      <c r="S73" s="48"/>
      <c r="T73" s="48"/>
      <c r="U73" s="49"/>
      <c r="V73" s="50"/>
    </row>
    <row r="74" spans="1:22" ht="19.5" customHeight="1" x14ac:dyDescent="0.3">
      <c r="A74" s="152"/>
      <c r="B74" s="743"/>
      <c r="C74" s="808"/>
      <c r="D74" s="782"/>
      <c r="E74" s="743"/>
      <c r="F74" s="810"/>
      <c r="G74" s="155"/>
      <c r="H74" s="155"/>
      <c r="I74" s="810"/>
      <c r="J74" s="39">
        <v>0</v>
      </c>
      <c r="K74" s="688"/>
      <c r="L74" s="1091"/>
      <c r="M74" s="468"/>
      <c r="N74" s="42">
        <f t="shared" si="3"/>
        <v>0</v>
      </c>
      <c r="O74" s="375"/>
      <c r="P74" s="674"/>
      <c r="Q74" s="543"/>
      <c r="R74" s="125"/>
      <c r="S74" s="48"/>
      <c r="T74" s="48"/>
      <c r="U74" s="49"/>
      <c r="V74" s="50"/>
    </row>
    <row r="75" spans="1:22" ht="18.75" x14ac:dyDescent="0.3">
      <c r="A75" s="110"/>
      <c r="B75" s="743"/>
      <c r="C75" s="743"/>
      <c r="D75" s="782"/>
      <c r="E75" s="743"/>
      <c r="F75" s="810"/>
      <c r="G75" s="155"/>
      <c r="H75" s="155"/>
      <c r="I75" s="810"/>
      <c r="J75" s="39">
        <f t="shared" si="4"/>
        <v>0</v>
      </c>
      <c r="K75" s="688"/>
      <c r="L75" s="755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18.75" x14ac:dyDescent="0.3">
      <c r="A76" s="110"/>
      <c r="B76" s="743"/>
      <c r="C76" s="743"/>
      <c r="D76" s="782"/>
      <c r="E76" s="743"/>
      <c r="F76" s="810"/>
      <c r="G76" s="155"/>
      <c r="H76" s="155"/>
      <c r="I76" s="810"/>
      <c r="J76" s="39">
        <f t="shared" si="4"/>
        <v>0</v>
      </c>
      <c r="K76" s="688"/>
      <c r="L76" s="755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18.75" x14ac:dyDescent="0.3">
      <c r="A77" s="742"/>
      <c r="B77" s="743"/>
      <c r="C77" s="743"/>
      <c r="D77" s="743"/>
      <c r="E77" s="743"/>
      <c r="F77" s="810"/>
      <c r="G77" s="155"/>
      <c r="H77" s="155"/>
      <c r="I77" s="810"/>
      <c r="J77" s="39">
        <f t="shared" si="4"/>
        <v>0</v>
      </c>
      <c r="K77" s="688"/>
      <c r="L77" s="762"/>
      <c r="M77" s="468"/>
      <c r="N77" s="42">
        <f>K77*I77+45.2*60</f>
        <v>2712</v>
      </c>
      <c r="O77" s="375"/>
      <c r="P77" s="674"/>
      <c r="Q77" s="543"/>
      <c r="R77" s="125"/>
      <c r="S77" s="48"/>
      <c r="T77" s="48"/>
      <c r="U77" s="49"/>
      <c r="V77" s="50"/>
    </row>
    <row r="78" spans="1:22" ht="25.5" customHeight="1" x14ac:dyDescent="0.3">
      <c r="A78" s="110"/>
      <c r="B78" s="743"/>
      <c r="C78" s="743"/>
      <c r="D78" s="743"/>
      <c r="E78" s="743"/>
      <c r="F78" s="810"/>
      <c r="G78" s="155"/>
      <c r="H78" s="155"/>
      <c r="I78" s="810"/>
      <c r="J78" s="39">
        <f t="shared" si="4"/>
        <v>0</v>
      </c>
      <c r="K78" s="687"/>
      <c r="L78" s="762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18.75" customHeight="1" x14ac:dyDescent="0.3">
      <c r="A79" s="110"/>
      <c r="B79" s="743"/>
      <c r="C79" s="743"/>
      <c r="D79" s="743"/>
      <c r="E79" s="743"/>
      <c r="F79" s="820"/>
      <c r="G79" s="751"/>
      <c r="H79" s="750"/>
      <c r="I79" s="835"/>
      <c r="J79" s="39">
        <f t="shared" si="4"/>
        <v>0</v>
      </c>
      <c r="K79" s="688"/>
      <c r="L79" s="762"/>
      <c r="M79" s="468"/>
      <c r="N79" s="42">
        <f t="shared" si="3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820"/>
      <c r="G80" s="751"/>
      <c r="H80" s="750"/>
      <c r="I80" s="835"/>
      <c r="J80" s="39">
        <f t="shared" si="4"/>
        <v>0</v>
      </c>
      <c r="K80" s="688"/>
      <c r="L80" s="762"/>
      <c r="M80" s="763"/>
      <c r="N80" s="42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8.75" x14ac:dyDescent="0.3">
      <c r="A81" s="110"/>
      <c r="B81" s="743"/>
      <c r="C81" s="743"/>
      <c r="D81" s="743"/>
      <c r="E81" s="743"/>
      <c r="F81" s="820"/>
      <c r="G81" s="748"/>
      <c r="H81" s="745"/>
      <c r="I81" s="836"/>
      <c r="J81" s="39">
        <f t="shared" si="4"/>
        <v>0</v>
      </c>
      <c r="K81" s="688"/>
      <c r="L81" s="755"/>
      <c r="M81" s="763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x14ac:dyDescent="0.3">
      <c r="A82" s="449"/>
      <c r="B82" s="743"/>
      <c r="C82" s="743"/>
      <c r="D82" s="743"/>
      <c r="E82" s="743"/>
      <c r="F82" s="820"/>
      <c r="G82" s="748"/>
      <c r="H82" s="745"/>
      <c r="I82" s="836"/>
      <c r="J82" s="39">
        <f t="shared" si="4"/>
        <v>0</v>
      </c>
      <c r="K82" s="688"/>
      <c r="L82" s="756"/>
      <c r="M82" s="468"/>
      <c r="N82" s="42">
        <f>K82*I82+89.58*68</f>
        <v>6091.44</v>
      </c>
      <c r="O82" s="375"/>
      <c r="P82" s="674"/>
      <c r="Q82" s="375"/>
      <c r="R82" s="125"/>
      <c r="S82" s="48"/>
      <c r="T82" s="48"/>
      <c r="U82" s="49"/>
      <c r="V82" s="50"/>
    </row>
    <row r="83" spans="1:22" ht="30" customHeight="1" x14ac:dyDescent="0.3">
      <c r="A83" s="456"/>
      <c r="B83" s="743"/>
      <c r="C83" s="743"/>
      <c r="D83" s="743"/>
      <c r="E83" s="743"/>
      <c r="F83" s="820"/>
      <c r="G83" s="751"/>
      <c r="H83" s="750"/>
      <c r="I83" s="836"/>
      <c r="J83" s="39">
        <f t="shared" si="4"/>
        <v>0</v>
      </c>
      <c r="K83" s="688"/>
      <c r="L83" s="764"/>
      <c r="M83" s="468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21" x14ac:dyDescent="0.35">
      <c r="A84" s="456"/>
      <c r="B84" s="743"/>
      <c r="C84" s="743"/>
      <c r="D84" s="743"/>
      <c r="E84" s="743"/>
      <c r="F84" s="820"/>
      <c r="G84" s="751"/>
      <c r="H84" s="750"/>
      <c r="I84" s="836"/>
      <c r="J84" s="39">
        <f t="shared" si="4"/>
        <v>0</v>
      </c>
      <c r="K84" s="688"/>
      <c r="L84" s="764"/>
      <c r="M84" s="765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customHeight="1" x14ac:dyDescent="0.3">
      <c r="A85" s="456"/>
      <c r="B85" s="743"/>
      <c r="C85" s="743"/>
      <c r="D85" s="743"/>
      <c r="E85" s="743"/>
      <c r="F85" s="820"/>
      <c r="G85" s="751"/>
      <c r="H85" s="750"/>
      <c r="I85" s="836"/>
      <c r="J85" s="39">
        <f t="shared" si="4"/>
        <v>0</v>
      </c>
      <c r="K85" s="688"/>
      <c r="L85" s="764"/>
      <c r="M85" s="766"/>
      <c r="N85" s="42">
        <f>K85*I85</f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19.5" x14ac:dyDescent="0.3">
      <c r="A86" s="456"/>
      <c r="B86" s="743"/>
      <c r="C86" s="743"/>
      <c r="D86" s="743"/>
      <c r="E86" s="743"/>
      <c r="F86" s="820"/>
      <c r="G86" s="748"/>
      <c r="H86" s="746"/>
      <c r="I86" s="836"/>
      <c r="J86" s="39">
        <f t="shared" si="4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820"/>
      <c r="G87" s="748"/>
      <c r="H87" s="745"/>
      <c r="I87" s="836"/>
      <c r="J87" s="39">
        <f t="shared" si="4"/>
        <v>0</v>
      </c>
      <c r="K87" s="688"/>
      <c r="L87" s="756"/>
      <c r="M87" s="468"/>
      <c r="N87" s="42">
        <f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820"/>
      <c r="G88" s="748"/>
      <c r="H88" s="745"/>
      <c r="I88" s="836"/>
      <c r="J88" s="39">
        <f t="shared" si="4"/>
        <v>0</v>
      </c>
      <c r="K88" s="688"/>
      <c r="L88" s="756"/>
      <c r="M88" s="468"/>
      <c r="N88" s="42">
        <f t="shared" ref="N88:N96" si="5">K88*I88</f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820"/>
      <c r="G89" s="748"/>
      <c r="H89" s="745"/>
      <c r="I89" s="836"/>
      <c r="J89" s="39">
        <f t="shared" si="4"/>
        <v>0</v>
      </c>
      <c r="K89" s="688"/>
      <c r="L89" s="757"/>
      <c r="M89" s="468"/>
      <c r="N89" s="42">
        <f t="shared" si="5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43"/>
      <c r="C90" s="743"/>
      <c r="D90" s="743"/>
      <c r="E90" s="743"/>
      <c r="F90" s="820"/>
      <c r="G90" s="748"/>
      <c r="H90" s="745"/>
      <c r="I90" s="836"/>
      <c r="J90" s="39">
        <f t="shared" si="4"/>
        <v>0</v>
      </c>
      <c r="K90" s="688"/>
      <c r="L90" s="757"/>
      <c r="M90" s="468"/>
      <c r="N90" s="42">
        <f t="shared" si="5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43"/>
      <c r="C91" s="743"/>
      <c r="D91" s="743"/>
      <c r="E91" s="743"/>
      <c r="F91" s="820"/>
      <c r="G91" s="748"/>
      <c r="H91" s="745"/>
      <c r="I91" s="836"/>
      <c r="J91" s="39">
        <f t="shared" si="4"/>
        <v>0</v>
      </c>
      <c r="K91" s="688"/>
      <c r="L91" s="757"/>
      <c r="M91" s="468"/>
      <c r="N91" s="42">
        <f t="shared" si="5"/>
        <v>0</v>
      </c>
      <c r="O91" s="769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43"/>
      <c r="C92" s="743"/>
      <c r="D92" s="743"/>
      <c r="E92" s="743"/>
      <c r="F92" s="820"/>
      <c r="G92" s="751"/>
      <c r="H92" s="750"/>
      <c r="I92" s="836"/>
      <c r="J92" s="39">
        <f t="shared" si="4"/>
        <v>0</v>
      </c>
      <c r="K92" s="688"/>
      <c r="L92" s="757"/>
      <c r="M92" s="468"/>
      <c r="N92" s="42">
        <f t="shared" si="5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43"/>
      <c r="C93" s="743"/>
      <c r="D93" s="743"/>
      <c r="E93" s="743"/>
      <c r="F93" s="820"/>
      <c r="G93" s="751"/>
      <c r="H93" s="750"/>
      <c r="I93" s="836"/>
      <c r="J93" s="39">
        <f t="shared" si="4"/>
        <v>0</v>
      </c>
      <c r="K93" s="688"/>
      <c r="L93" s="756"/>
      <c r="M93" s="468"/>
      <c r="N93" s="42">
        <f t="shared" si="5"/>
        <v>0</v>
      </c>
      <c r="O93" s="771"/>
      <c r="P93" s="772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43"/>
      <c r="C94" s="743"/>
      <c r="D94" s="743"/>
      <c r="E94" s="743"/>
      <c r="F94" s="820"/>
      <c r="G94" s="748"/>
      <c r="H94" s="754"/>
      <c r="I94" s="836"/>
      <c r="J94" s="39">
        <f t="shared" si="4"/>
        <v>0</v>
      </c>
      <c r="K94" s="688"/>
      <c r="L94" s="756"/>
      <c r="M94" s="468"/>
      <c r="N94" s="42">
        <f t="shared" si="5"/>
        <v>0</v>
      </c>
      <c r="O94" s="771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820"/>
      <c r="G95" s="751"/>
      <c r="H95" s="747"/>
      <c r="I95" s="836"/>
      <c r="J95" s="39">
        <f t="shared" si="4"/>
        <v>0</v>
      </c>
      <c r="K95" s="628"/>
      <c r="L95" s="767"/>
      <c r="M95" s="468"/>
      <c r="N95" s="42">
        <f t="shared" si="5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820"/>
      <c r="G96" s="751"/>
      <c r="H96" s="747"/>
      <c r="I96" s="836"/>
      <c r="J96" s="39">
        <f t="shared" si="4"/>
        <v>0</v>
      </c>
      <c r="K96" s="628"/>
      <c r="L96" s="767"/>
      <c r="M96" s="468"/>
      <c r="N96" s="42">
        <f t="shared" si="5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820"/>
      <c r="G97" s="751"/>
      <c r="H97" s="750"/>
      <c r="I97" s="836"/>
      <c r="J97" s="39">
        <f t="shared" si="4"/>
        <v>0</v>
      </c>
      <c r="K97" s="628"/>
      <c r="L97" s="767"/>
      <c r="M97" s="468"/>
      <c r="N97" s="42">
        <f t="shared" si="3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43"/>
      <c r="C98" s="743"/>
      <c r="D98" s="743"/>
      <c r="E98" s="743"/>
      <c r="F98" s="820"/>
      <c r="G98" s="751"/>
      <c r="H98" s="750"/>
      <c r="I98" s="836"/>
      <c r="J98" s="39">
        <f t="shared" si="4"/>
        <v>0</v>
      </c>
      <c r="K98" s="628"/>
      <c r="L98" s="767"/>
      <c r="M98" s="468"/>
      <c r="N98" s="42">
        <f t="shared" si="3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43"/>
      <c r="C99" s="743"/>
      <c r="D99" s="743"/>
      <c r="E99" s="743"/>
      <c r="F99" s="820"/>
      <c r="G99" s="751"/>
      <c r="H99" s="750"/>
      <c r="I99" s="836"/>
      <c r="J99" s="39">
        <f t="shared" si="4"/>
        <v>0</v>
      </c>
      <c r="K99" s="628"/>
      <c r="L99" s="767"/>
      <c r="M99" s="468"/>
      <c r="N99" s="42">
        <f t="shared" si="3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43"/>
      <c r="C100" s="743"/>
      <c r="D100" s="743"/>
      <c r="E100" s="743"/>
      <c r="F100" s="820"/>
      <c r="G100" s="749"/>
      <c r="H100" s="747"/>
      <c r="I100" s="836"/>
      <c r="J100" s="39">
        <f t="shared" si="4"/>
        <v>0</v>
      </c>
      <c r="K100" s="628"/>
      <c r="L100" s="768"/>
      <c r="M100" s="468"/>
      <c r="N100" s="42">
        <f t="shared" si="3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43"/>
      <c r="C101" s="743"/>
      <c r="D101" s="743"/>
      <c r="E101" s="743"/>
      <c r="F101" s="820"/>
      <c r="G101" s="751"/>
      <c r="H101" s="747"/>
      <c r="I101" s="836"/>
      <c r="J101" s="39">
        <f t="shared" si="4"/>
        <v>0</v>
      </c>
      <c r="K101" s="628"/>
      <c r="L101" s="768"/>
      <c r="M101" s="468"/>
      <c r="N101" s="42">
        <f t="shared" si="3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820"/>
      <c r="G102" s="751"/>
      <c r="H102" s="747"/>
      <c r="I102" s="836"/>
      <c r="J102" s="39">
        <f t="shared" si="4"/>
        <v>0</v>
      </c>
      <c r="K102" s="628"/>
      <c r="L102" s="768"/>
      <c r="M102" s="468"/>
      <c r="N102" s="42">
        <f t="shared" si="3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43"/>
      <c r="C103" s="743"/>
      <c r="D103" s="743"/>
      <c r="E103" s="743"/>
      <c r="F103" s="820"/>
      <c r="G103" s="751"/>
      <c r="H103" s="747"/>
      <c r="I103" s="836"/>
      <c r="J103" s="39">
        <f t="shared" si="4"/>
        <v>0</v>
      </c>
      <c r="K103" s="628"/>
      <c r="L103" s="768"/>
      <c r="M103" s="468"/>
      <c r="N103" s="42">
        <f t="shared" si="3"/>
        <v>0</v>
      </c>
      <c r="O103" s="769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43"/>
      <c r="C104" s="743"/>
      <c r="D104" s="743"/>
      <c r="E104" s="743"/>
      <c r="F104" s="820"/>
      <c r="G104" s="749"/>
      <c r="H104" s="747"/>
      <c r="I104" s="836"/>
      <c r="J104" s="39">
        <f t="shared" si="4"/>
        <v>0</v>
      </c>
      <c r="K104" s="628"/>
      <c r="L104" s="758"/>
      <c r="M104" s="468"/>
      <c r="N104" s="42">
        <f t="shared" si="3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74"/>
      <c r="D105" s="174"/>
      <c r="E105" s="56"/>
      <c r="F105" s="810"/>
      <c r="G105" s="659"/>
      <c r="H105" s="168"/>
      <c r="I105" s="810"/>
      <c r="J105" s="39">
        <f t="shared" si="4"/>
        <v>0</v>
      </c>
      <c r="K105" s="628"/>
      <c r="L105" s="758"/>
      <c r="M105" s="468"/>
      <c r="N105" s="42">
        <f t="shared" si="3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810"/>
      <c r="G106" s="659"/>
      <c r="H106" s="168"/>
      <c r="I106" s="810"/>
      <c r="J106" s="39">
        <f t="shared" si="4"/>
        <v>0</v>
      </c>
      <c r="K106" s="688"/>
      <c r="L106" s="758"/>
      <c r="M106" s="468"/>
      <c r="N106" s="42">
        <f t="shared" si="3"/>
        <v>0</v>
      </c>
      <c r="O106" s="375"/>
      <c r="P106" s="770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810"/>
      <c r="G107" s="659"/>
      <c r="H107" s="164"/>
      <c r="I107" s="810"/>
      <c r="J107" s="39">
        <f t="shared" si="4"/>
        <v>0</v>
      </c>
      <c r="K107" s="688"/>
      <c r="L107" s="758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810"/>
      <c r="G108" s="659"/>
      <c r="H108" s="164"/>
      <c r="I108" s="810"/>
      <c r="J108" s="39">
        <f t="shared" si="4"/>
        <v>0</v>
      </c>
      <c r="K108" s="688"/>
      <c r="L108" s="758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810"/>
      <c r="G109" s="659"/>
      <c r="H109" s="164"/>
      <c r="I109" s="810"/>
      <c r="J109" s="39">
        <f t="shared" si="4"/>
        <v>0</v>
      </c>
      <c r="K109" s="688"/>
      <c r="L109" s="758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6">D110*F110</f>
        <v>0</v>
      </c>
      <c r="F110" s="810"/>
      <c r="G110" s="659"/>
      <c r="H110" s="164"/>
      <c r="I110" s="810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6"/>
        <v>0</v>
      </c>
      <c r="F111" s="810"/>
      <c r="G111" s="659"/>
      <c r="H111" s="168"/>
      <c r="I111" s="810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6"/>
        <v>0</v>
      </c>
      <c r="F112" s="810"/>
      <c r="G112" s="659"/>
      <c r="H112" s="168"/>
      <c r="I112" s="810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6"/>
        <v>0</v>
      </c>
      <c r="F113" s="810"/>
      <c r="G113" s="659"/>
      <c r="H113" s="168"/>
      <c r="I113" s="810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6"/>
        <v>0</v>
      </c>
      <c r="F114" s="817"/>
      <c r="G114" s="120"/>
      <c r="H114" s="59"/>
      <c r="I114" s="817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6"/>
        <v>0</v>
      </c>
      <c r="F115" s="817"/>
      <c r="G115" s="120"/>
      <c r="H115" s="59"/>
      <c r="I115" s="817"/>
      <c r="J115" s="39">
        <f t="shared" si="4"/>
        <v>0</v>
      </c>
      <c r="K115" s="234"/>
      <c r="L115" s="759"/>
      <c r="M115" s="759"/>
      <c r="N115" s="42">
        <f t="shared" si="3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6"/>
        <v>0</v>
      </c>
      <c r="F116" s="817"/>
      <c r="G116" s="120"/>
      <c r="H116" s="59"/>
      <c r="I116" s="817"/>
      <c r="J116" s="39">
        <f t="shared" si="4"/>
        <v>0</v>
      </c>
      <c r="K116" s="234"/>
      <c r="L116" s="759"/>
      <c r="M116" s="759"/>
      <c r="N116" s="42">
        <f t="shared" si="3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6"/>
        <v>0</v>
      </c>
      <c r="F117" s="817"/>
      <c r="G117" s="120"/>
      <c r="H117" s="59"/>
      <c r="I117" s="817"/>
      <c r="J117" s="39">
        <f t="shared" si="4"/>
        <v>0</v>
      </c>
      <c r="K117" s="234"/>
      <c r="L117" s="760"/>
      <c r="M117" s="761"/>
      <c r="N117" s="42">
        <f t="shared" si="3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6"/>
        <v>0</v>
      </c>
      <c r="F118" s="817"/>
      <c r="G118" s="120"/>
      <c r="H118" s="59"/>
      <c r="I118" s="817"/>
      <c r="J118" s="39">
        <f t="shared" si="4"/>
        <v>0</v>
      </c>
      <c r="K118" s="234"/>
      <c r="L118" s="760"/>
      <c r="M118" s="761"/>
      <c r="N118" s="42">
        <f t="shared" si="3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17"/>
      <c r="G119" s="120"/>
      <c r="H119" s="59"/>
      <c r="I119" s="817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17"/>
      <c r="G120" s="120"/>
      <c r="H120" s="59"/>
      <c r="I120" s="817"/>
      <c r="J120" s="39">
        <f t="shared" si="4"/>
        <v>0</v>
      </c>
      <c r="K120" s="234"/>
      <c r="L120" s="575"/>
      <c r="M120" s="81"/>
      <c r="N120" s="42">
        <f t="shared" si="3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17"/>
      <c r="G121" s="120"/>
      <c r="H121" s="59"/>
      <c r="I121" s="817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770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17"/>
      <c r="G122" s="120"/>
      <c r="H122" s="59"/>
      <c r="I122" s="817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6"/>
        <v>0</v>
      </c>
      <c r="F123" s="817"/>
      <c r="G123" s="120"/>
      <c r="H123" s="59"/>
      <c r="I123" s="817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17"/>
      <c r="G124" s="120"/>
      <c r="H124" s="59"/>
      <c r="I124" s="817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6"/>
        <v>0</v>
      </c>
      <c r="F125" s="817"/>
      <c r="G125" s="120"/>
      <c r="H125" s="59"/>
      <c r="I125" s="817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6"/>
        <v>0</v>
      </c>
      <c r="F126" s="817"/>
      <c r="G126" s="120"/>
      <c r="H126" s="59"/>
      <c r="I126" s="817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6"/>
        <v>0</v>
      </c>
      <c r="F127" s="817"/>
      <c r="G127" s="120"/>
      <c r="H127" s="59"/>
      <c r="I127" s="817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17"/>
      <c r="G128" s="120"/>
      <c r="H128" s="59"/>
      <c r="I128" s="817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6"/>
        <v>0</v>
      </c>
      <c r="F129" s="817"/>
      <c r="G129" s="120"/>
      <c r="H129" s="59"/>
      <c r="I129" s="817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70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17"/>
      <c r="G130" s="120"/>
      <c r="H130" s="59"/>
      <c r="I130" s="817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17"/>
      <c r="G131" s="120"/>
      <c r="H131" s="59"/>
      <c r="I131" s="817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17"/>
      <c r="G132" s="120"/>
      <c r="H132" s="59"/>
      <c r="I132" s="817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70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6"/>
        <v>0</v>
      </c>
      <c r="F133" s="817"/>
      <c r="G133" s="120"/>
      <c r="H133" s="59"/>
      <c r="I133" s="817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17"/>
      <c r="G134" s="120"/>
      <c r="H134" s="59"/>
      <c r="I134" s="817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6"/>
        <v>0</v>
      </c>
      <c r="F135" s="817"/>
      <c r="G135" s="120"/>
      <c r="H135" s="59"/>
      <c r="I135" s="817"/>
      <c r="J135" s="39">
        <f t="shared" ref="J135:J272" si="7">I135-F135</f>
        <v>0</v>
      </c>
      <c r="K135" s="81"/>
      <c r="L135" s="566"/>
      <c r="M135" s="61"/>
      <c r="N135" s="42">
        <f t="shared" ref="N135:N200" si="8">K135*I135</f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6"/>
        <v>0</v>
      </c>
      <c r="F136" s="817"/>
      <c r="G136" s="120"/>
      <c r="H136" s="59"/>
      <c r="I136" s="817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6"/>
        <v>0</v>
      </c>
      <c r="F137" s="821"/>
      <c r="G137" s="805"/>
      <c r="H137" s="804"/>
      <c r="I137" s="817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6"/>
        <v>0</v>
      </c>
      <c r="F138" s="817"/>
      <c r="G138" s="120"/>
      <c r="H138" s="59"/>
      <c r="I138" s="817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17"/>
      <c r="G139" s="120"/>
      <c r="H139" s="59"/>
      <c r="I139" s="817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17"/>
      <c r="G140" s="120"/>
      <c r="H140" s="59"/>
      <c r="I140" s="817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17"/>
      <c r="G141" s="120"/>
      <c r="H141" s="59"/>
      <c r="I141" s="817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6"/>
        <v>0</v>
      </c>
      <c r="F142" s="817"/>
      <c r="G142" s="120"/>
      <c r="H142" s="59"/>
      <c r="I142" s="817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6"/>
        <v>0</v>
      </c>
      <c r="F143" s="817"/>
      <c r="G143" s="120"/>
      <c r="H143" s="59"/>
      <c r="I143" s="817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17"/>
      <c r="G144" s="120"/>
      <c r="H144" s="59"/>
      <c r="I144" s="817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6"/>
        <v>0</v>
      </c>
      <c r="F145" s="817"/>
      <c r="G145" s="120"/>
      <c r="H145" s="59"/>
      <c r="I145" s="817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6"/>
        <v>0</v>
      </c>
      <c r="F146" s="817"/>
      <c r="G146" s="120"/>
      <c r="H146" s="59"/>
      <c r="I146" s="817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817"/>
      <c r="G147" s="120"/>
      <c r="H147" s="59"/>
      <c r="I147" s="817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6"/>
        <v>0</v>
      </c>
      <c r="F148" s="817"/>
      <c r="G148" s="120"/>
      <c r="H148" s="59"/>
      <c r="I148" s="817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6"/>
        <v>0</v>
      </c>
      <c r="F149" s="817"/>
      <c r="G149" s="120"/>
      <c r="H149" s="59"/>
      <c r="I149" s="817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17"/>
      <c r="G150" s="120"/>
      <c r="H150" s="205"/>
      <c r="I150" s="817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6"/>
        <v>0</v>
      </c>
      <c r="F151" s="817"/>
      <c r="G151" s="120"/>
      <c r="H151" s="205"/>
      <c r="I151" s="817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17"/>
      <c r="G152" s="120"/>
      <c r="H152" s="205"/>
      <c r="I152" s="817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6"/>
        <v>0</v>
      </c>
      <c r="F153" s="817"/>
      <c r="G153" s="120"/>
      <c r="H153" s="205"/>
      <c r="I153" s="817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70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17"/>
      <c r="G154" s="120"/>
      <c r="H154" s="206"/>
      <c r="I154" s="817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17"/>
      <c r="G155" s="120"/>
      <c r="H155" s="206"/>
      <c r="I155" s="817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17"/>
      <c r="G156" s="120"/>
      <c r="H156" s="206"/>
      <c r="I156" s="817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17"/>
      <c r="G157" s="120"/>
      <c r="H157" s="206"/>
      <c r="I157" s="817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70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6"/>
        <v>0</v>
      </c>
      <c r="F158" s="817"/>
      <c r="G158" s="120"/>
      <c r="H158" s="205"/>
      <c r="I158" s="817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17"/>
      <c r="G159" s="120"/>
      <c r="H159" s="205"/>
      <c r="I159" s="817"/>
      <c r="J159" s="39">
        <f t="shared" si="7"/>
        <v>0</v>
      </c>
      <c r="K159" s="81"/>
      <c r="L159" s="566"/>
      <c r="M159" s="61"/>
      <c r="N159" s="42">
        <f t="shared" si="8"/>
        <v>0</v>
      </c>
      <c r="O159" s="474"/>
      <c r="P159" s="7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17"/>
      <c r="G160" s="120"/>
      <c r="H160" s="205"/>
      <c r="I160" s="817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17"/>
      <c r="G161" s="120"/>
      <c r="H161" s="205"/>
      <c r="I161" s="817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17"/>
      <c r="G162" s="120"/>
      <c r="H162" s="205"/>
      <c r="I162" s="817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17"/>
      <c r="G163" s="120"/>
      <c r="H163" s="205"/>
      <c r="I163" s="817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17"/>
      <c r="G164" s="120"/>
      <c r="H164" s="205"/>
      <c r="I164" s="817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817"/>
      <c r="G165" s="120"/>
      <c r="H165" s="205"/>
      <c r="I165" s="817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17"/>
      <c r="G166" s="120"/>
      <c r="H166" s="205"/>
      <c r="I166" s="817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17"/>
      <c r="G167" s="120"/>
      <c r="H167" s="205"/>
      <c r="I167" s="817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17"/>
      <c r="G168" s="120"/>
      <c r="H168" s="205"/>
      <c r="I168" s="817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17"/>
      <c r="G169" s="120"/>
      <c r="H169" s="205"/>
      <c r="I169" s="817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17"/>
      <c r="G170" s="120"/>
      <c r="H170" s="206"/>
      <c r="I170" s="817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17"/>
      <c r="G171" s="120"/>
      <c r="H171" s="213"/>
      <c r="I171" s="817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17"/>
      <c r="G172" s="120"/>
      <c r="H172" s="205"/>
      <c r="I172" s="817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6"/>
        <v>0</v>
      </c>
      <c r="F173" s="817"/>
      <c r="G173" s="120"/>
      <c r="H173" s="215"/>
      <c r="I173" s="817"/>
      <c r="J173" s="39">
        <f t="shared" si="7"/>
        <v>0</v>
      </c>
      <c r="K173" s="81"/>
      <c r="L173" s="566"/>
      <c r="M173" s="61"/>
      <c r="N173" s="42">
        <f t="shared" si="8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6"/>
        <v>0</v>
      </c>
      <c r="F174" s="817"/>
      <c r="G174" s="661"/>
      <c r="H174" s="222"/>
      <c r="I174" s="817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6"/>
        <v>0</v>
      </c>
      <c r="F175" s="817"/>
      <c r="G175" s="224"/>
      <c r="H175" s="215"/>
      <c r="I175" s="817"/>
      <c r="J175" s="39">
        <f t="shared" si="7"/>
        <v>0</v>
      </c>
      <c r="K175" s="81"/>
      <c r="L175" s="566"/>
      <c r="M175" s="61"/>
      <c r="N175" s="42">
        <f t="shared" si="8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9">D176*F176</f>
        <v>0</v>
      </c>
      <c r="F176" s="817"/>
      <c r="G176" s="224"/>
      <c r="H176" s="222"/>
      <c r="I176" s="817"/>
      <c r="J176" s="39">
        <f t="shared" si="7"/>
        <v>0</v>
      </c>
      <c r="K176" s="225"/>
      <c r="L176" s="566"/>
      <c r="M176" s="61" t="s">
        <v>26</v>
      </c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9"/>
        <v>0</v>
      </c>
      <c r="F177" s="817"/>
      <c r="G177" s="224"/>
      <c r="H177" s="222"/>
      <c r="I177" s="817"/>
      <c r="J177" s="39">
        <f t="shared" si="7"/>
        <v>0</v>
      </c>
      <c r="K177" s="225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9"/>
        <v>0</v>
      </c>
      <c r="F178" s="817"/>
      <c r="G178" s="224"/>
      <c r="H178" s="227"/>
      <c r="I178" s="817"/>
      <c r="J178" s="39">
        <f t="shared" si="7"/>
        <v>0</v>
      </c>
      <c r="K178" s="81"/>
      <c r="L178" s="566"/>
      <c r="M178" s="61"/>
      <c r="N178" s="42">
        <f t="shared" si="8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9"/>
        <v>0</v>
      </c>
      <c r="F179" s="817"/>
      <c r="G179" s="224"/>
      <c r="H179" s="205"/>
      <c r="I179" s="817"/>
      <c r="J179" s="39">
        <f t="shared" si="7"/>
        <v>0</v>
      </c>
      <c r="K179" s="225"/>
      <c r="L179" s="570"/>
      <c r="M179" s="231"/>
      <c r="N179" s="42">
        <f t="shared" si="8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17"/>
      <c r="G180" s="224"/>
      <c r="H180" s="205"/>
      <c r="I180" s="817"/>
      <c r="J180" s="39">
        <f t="shared" si="7"/>
        <v>0</v>
      </c>
      <c r="K180" s="225"/>
      <c r="L180" s="570"/>
      <c r="M180" s="231"/>
      <c r="N180" s="42">
        <f t="shared" si="8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17"/>
      <c r="G181" s="224"/>
      <c r="H181" s="232"/>
      <c r="I181" s="817"/>
      <c r="J181" s="39">
        <f t="shared" si="7"/>
        <v>0</v>
      </c>
      <c r="K181" s="233"/>
      <c r="L181" s="570"/>
      <c r="M181" s="231"/>
      <c r="N181" s="42">
        <f t="shared" si="8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817"/>
      <c r="G182" s="224"/>
      <c r="H182" s="205"/>
      <c r="I182" s="817"/>
      <c r="J182" s="39">
        <f t="shared" si="7"/>
        <v>0</v>
      </c>
      <c r="K182" s="234"/>
      <c r="L182" s="571"/>
      <c r="M182" s="235"/>
      <c r="N182" s="42">
        <f t="shared" si="8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9"/>
        <v>0</v>
      </c>
      <c r="F183" s="822"/>
      <c r="G183" s="224"/>
      <c r="H183" s="213"/>
      <c r="I183" s="817"/>
      <c r="J183" s="39">
        <f t="shared" si="7"/>
        <v>0</v>
      </c>
      <c r="K183" s="234"/>
      <c r="L183" s="572"/>
      <c r="M183" s="238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9"/>
        <v>0</v>
      </c>
      <c r="F184" s="817"/>
      <c r="G184" s="224"/>
      <c r="H184" s="205"/>
      <c r="I184" s="817"/>
      <c r="J184" s="39">
        <f t="shared" si="7"/>
        <v>0</v>
      </c>
      <c r="K184" s="234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17"/>
      <c r="G185" s="224"/>
      <c r="H185" s="239"/>
      <c r="I185" s="817"/>
      <c r="J185" s="39">
        <f t="shared" si="7"/>
        <v>0</v>
      </c>
      <c r="K185" s="81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17"/>
      <c r="G186" s="224"/>
      <c r="H186" s="215"/>
      <c r="I186" s="817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17"/>
      <c r="G187" s="224"/>
      <c r="H187" s="175"/>
      <c r="I187" s="817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17"/>
      <c r="G188" s="224"/>
      <c r="H188" s="240"/>
      <c r="I188" s="817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17"/>
      <c r="G189" s="224"/>
      <c r="H189" s="175"/>
      <c r="I189" s="817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17"/>
      <c r="G190" s="224"/>
      <c r="H190" s="175"/>
      <c r="I190" s="817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17"/>
      <c r="G191" s="224"/>
      <c r="H191" s="175"/>
      <c r="I191" s="817"/>
      <c r="J191" s="39">
        <f t="shared" si="7"/>
        <v>0</v>
      </c>
      <c r="K191" s="81"/>
      <c r="L191" s="566"/>
      <c r="M191" s="6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17"/>
      <c r="G192" s="224"/>
      <c r="H192" s="175"/>
      <c r="I192" s="817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9"/>
        <v>0</v>
      </c>
      <c r="F193" s="817"/>
      <c r="G193" s="224"/>
      <c r="H193" s="175"/>
      <c r="I193" s="817"/>
      <c r="J193" s="39">
        <f t="shared" si="7"/>
        <v>0</v>
      </c>
      <c r="K193" s="81"/>
      <c r="L193" s="566"/>
      <c r="M193" s="61"/>
      <c r="N193" s="42">
        <f t="shared" si="8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9"/>
        <v>0</v>
      </c>
      <c r="F194" s="817"/>
      <c r="G194" s="224"/>
      <c r="H194" s="227"/>
      <c r="I194" s="817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9"/>
        <v>0</v>
      </c>
      <c r="F195" s="817"/>
      <c r="G195" s="224"/>
      <c r="H195" s="59"/>
      <c r="I195" s="817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9"/>
        <v>0</v>
      </c>
      <c r="F196" s="817"/>
      <c r="G196" s="224"/>
      <c r="H196" s="227"/>
      <c r="I196" s="817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9"/>
        <v>0</v>
      </c>
      <c r="F197" s="817"/>
      <c r="G197" s="224"/>
      <c r="H197" s="227"/>
      <c r="I197" s="817"/>
      <c r="J197" s="39">
        <f t="shared" si="7"/>
        <v>0</v>
      </c>
      <c r="K197" s="81"/>
      <c r="L197" s="566"/>
      <c r="M197" s="61"/>
      <c r="N197" s="42">
        <f t="shared" si="8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17"/>
      <c r="G198" s="224"/>
      <c r="H198" s="227"/>
      <c r="I198" s="817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9"/>
        <v>0</v>
      </c>
      <c r="F199" s="817"/>
      <c r="G199" s="224"/>
      <c r="H199" s="227"/>
      <c r="I199" s="817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9"/>
        <v>0</v>
      </c>
      <c r="F200" s="817"/>
      <c r="G200" s="224"/>
      <c r="H200" s="227"/>
      <c r="I200" s="817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17"/>
      <c r="G201" s="209"/>
      <c r="H201" s="227"/>
      <c r="I201" s="817"/>
      <c r="J201" s="39">
        <f t="shared" si="7"/>
        <v>0</v>
      </c>
      <c r="K201" s="81"/>
      <c r="L201" s="566"/>
      <c r="M201" s="61"/>
      <c r="N201" s="42">
        <f t="shared" ref="N201:N290" si="10">K201*I201</f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9"/>
        <v>0</v>
      </c>
      <c r="F202" s="817"/>
      <c r="G202" s="120"/>
      <c r="H202" s="227"/>
      <c r="I202" s="817"/>
      <c r="J202" s="39">
        <f t="shared" si="7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9"/>
        <v>0</v>
      </c>
      <c r="F203" s="823"/>
      <c r="G203" s="224"/>
      <c r="H203" s="255"/>
      <c r="I203" s="823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23"/>
      <c r="G204" s="224"/>
      <c r="H204" s="255"/>
      <c r="I204" s="823"/>
      <c r="J204" s="39">
        <f t="shared" si="7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17"/>
      <c r="G205" s="224"/>
      <c r="H205" s="227"/>
      <c r="I205" s="817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17"/>
      <c r="G206" s="224"/>
      <c r="H206" s="227"/>
      <c r="I206" s="817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17"/>
      <c r="G207" s="209"/>
      <c r="H207" s="227"/>
      <c r="I207" s="817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17"/>
      <c r="G208" s="209"/>
      <c r="H208" s="227"/>
      <c r="I208" s="817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17"/>
      <c r="G209" s="209"/>
      <c r="H209" s="227"/>
      <c r="I209" s="817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9"/>
        <v>0</v>
      </c>
      <c r="F210" s="817"/>
      <c r="G210" s="209"/>
      <c r="H210" s="227"/>
      <c r="I210" s="817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17"/>
      <c r="G211" s="209"/>
      <c r="H211" s="227"/>
      <c r="I211" s="817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17"/>
      <c r="G212" s="224"/>
      <c r="H212" s="227"/>
      <c r="I212" s="817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17"/>
      <c r="G213" s="224"/>
      <c r="H213" s="227"/>
      <c r="I213" s="817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17"/>
      <c r="G214" s="224"/>
      <c r="H214" s="227"/>
      <c r="I214" s="817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17"/>
      <c r="G215" s="224"/>
      <c r="H215" s="227"/>
      <c r="I215" s="817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9"/>
        <v>0</v>
      </c>
      <c r="F216" s="817"/>
      <c r="G216" s="224"/>
      <c r="H216" s="227"/>
      <c r="I216" s="817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9"/>
        <v>0</v>
      </c>
      <c r="F217" s="817"/>
      <c r="G217" s="120"/>
      <c r="H217" s="227"/>
      <c r="I217" s="817"/>
      <c r="J217" s="39">
        <f t="shared" si="7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17"/>
      <c r="G218" s="224"/>
      <c r="H218" s="227"/>
      <c r="I218" s="817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17"/>
      <c r="G219" s="224"/>
      <c r="H219" s="227"/>
      <c r="I219" s="817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7"/>
      <c r="G220" s="224"/>
      <c r="H220" s="227"/>
      <c r="I220" s="817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24"/>
      <c r="G221" s="209"/>
      <c r="H221" s="227"/>
      <c r="I221" s="817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24"/>
      <c r="G222" s="209"/>
      <c r="H222" s="227"/>
      <c r="I222" s="817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24"/>
      <c r="G223" s="209"/>
      <c r="H223" s="227"/>
      <c r="I223" s="817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24"/>
      <c r="G224" s="209"/>
      <c r="H224" s="227"/>
      <c r="I224" s="817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24"/>
      <c r="G225" s="209"/>
      <c r="H225" s="227"/>
      <c r="I225" s="817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24"/>
      <c r="G226" s="209"/>
      <c r="H226" s="227"/>
      <c r="I226" s="817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24"/>
      <c r="G227" s="209"/>
      <c r="H227" s="227"/>
      <c r="I227" s="817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7"/>
      <c r="G228" s="209"/>
      <c r="H228" s="227"/>
      <c r="I228" s="817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17"/>
      <c r="G229" s="224"/>
      <c r="H229" s="227"/>
      <c r="I229" s="817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17"/>
      <c r="G230" s="224"/>
      <c r="H230" s="227"/>
      <c r="I230" s="817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17"/>
      <c r="G231" s="224"/>
      <c r="H231" s="227"/>
      <c r="I231" s="817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17"/>
      <c r="G232" s="224"/>
      <c r="H232" s="227"/>
      <c r="I232" s="817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17"/>
      <c r="G233" s="224"/>
      <c r="H233" s="227"/>
      <c r="I233" s="817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17"/>
      <c r="G234" s="224"/>
      <c r="H234" s="227"/>
      <c r="I234" s="817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17"/>
      <c r="G235" s="224"/>
      <c r="H235" s="227"/>
      <c r="I235" s="817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17"/>
      <c r="G236" s="224"/>
      <c r="H236" s="227"/>
      <c r="I236" s="817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9"/>
        <v>0</v>
      </c>
      <c r="F237" s="817"/>
      <c r="G237" s="120"/>
      <c r="H237" s="59"/>
      <c r="I237" s="817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17"/>
      <c r="G238" s="224"/>
      <c r="H238" s="227"/>
      <c r="I238" s="817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17"/>
      <c r="G239" s="224"/>
      <c r="H239" s="227"/>
      <c r="I239" s="817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17"/>
      <c r="G240" s="224"/>
      <c r="H240" s="227"/>
      <c r="I240" s="817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17"/>
      <c r="G241" s="224"/>
      <c r="H241" s="227"/>
      <c r="I241" s="817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9"/>
        <v>0</v>
      </c>
      <c r="F242" s="817"/>
      <c r="G242" s="224"/>
      <c r="H242" s="227"/>
      <c r="I242" s="817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17"/>
      <c r="G243" s="224"/>
      <c r="H243" s="227"/>
      <c r="I243" s="817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17"/>
      <c r="G244" s="224"/>
      <c r="H244" s="227"/>
      <c r="I244" s="817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17"/>
      <c r="G245" s="224"/>
      <c r="H245" s="227"/>
      <c r="I245" s="817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1">D246*F246</f>
        <v>0</v>
      </c>
      <c r="F246" s="817"/>
      <c r="G246" s="224"/>
      <c r="H246" s="227"/>
      <c r="I246" s="817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17"/>
      <c r="G247" s="224"/>
      <c r="H247" s="227"/>
      <c r="I247" s="817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17"/>
      <c r="G248" s="224"/>
      <c r="H248" s="227"/>
      <c r="I248" s="817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17"/>
      <c r="G249" s="224"/>
      <c r="H249" s="227"/>
      <c r="I249" s="817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17"/>
      <c r="G250" s="224"/>
      <c r="H250" s="227"/>
      <c r="I250" s="817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17"/>
      <c r="G251" s="224"/>
      <c r="H251" s="227"/>
      <c r="I251" s="817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1"/>
        <v>0</v>
      </c>
      <c r="F252" s="817"/>
      <c r="G252" s="224"/>
      <c r="H252" s="227"/>
      <c r="I252" s="817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17"/>
      <c r="G253" s="224"/>
      <c r="H253" s="227"/>
      <c r="I253" s="817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1"/>
        <v>0</v>
      </c>
      <c r="F254" s="817"/>
      <c r="G254" s="224"/>
      <c r="H254" s="227"/>
      <c r="I254" s="817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17"/>
      <c r="G255" s="224"/>
      <c r="H255" s="227"/>
      <c r="I255" s="817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1"/>
        <v>0</v>
      </c>
      <c r="F256" s="817"/>
      <c r="G256" s="224"/>
      <c r="H256" s="227"/>
      <c r="I256" s="817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17"/>
      <c r="G257" s="224"/>
      <c r="H257" s="227"/>
      <c r="I257" s="817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1"/>
        <v>0</v>
      </c>
      <c r="F258" s="817"/>
      <c r="G258" s="224"/>
      <c r="H258" s="227"/>
      <c r="I258" s="817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1"/>
        <v>0</v>
      </c>
      <c r="F259" s="817"/>
      <c r="G259" s="224"/>
      <c r="H259" s="227"/>
      <c r="I259" s="817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1"/>
        <v>0</v>
      </c>
      <c r="F260" s="817"/>
      <c r="G260" s="224"/>
      <c r="H260" s="227"/>
      <c r="I260" s="817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17"/>
      <c r="G261" s="224"/>
      <c r="H261" s="227"/>
      <c r="I261" s="817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1"/>
        <v>0</v>
      </c>
      <c r="F262" s="817"/>
      <c r="G262" s="224"/>
      <c r="H262" s="227"/>
      <c r="I262" s="817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806"/>
      <c r="B263" s="272"/>
      <c r="C263" s="226"/>
      <c r="D263" s="226"/>
      <c r="E263" s="34">
        <f t="shared" si="11"/>
        <v>0</v>
      </c>
      <c r="F263" s="817"/>
      <c r="G263" s="224"/>
      <c r="H263" s="227"/>
      <c r="I263" s="817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17"/>
      <c r="G264" s="224"/>
      <c r="H264" s="59"/>
      <c r="I264" s="817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1"/>
        <v>0</v>
      </c>
      <c r="F265" s="817"/>
      <c r="G265" s="224"/>
      <c r="H265" s="227"/>
      <c r="I265" s="817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17"/>
      <c r="G266" s="224"/>
      <c r="H266" s="227"/>
      <c r="I266" s="817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1"/>
        <v>0</v>
      </c>
      <c r="F267" s="817"/>
      <c r="G267" s="224"/>
      <c r="H267" s="227"/>
      <c r="I267" s="817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1"/>
        <v>0</v>
      </c>
      <c r="F268" s="817"/>
      <c r="G268" s="224"/>
      <c r="H268" s="175"/>
      <c r="I268" s="817"/>
      <c r="J268" s="39">
        <f t="shared" si="7"/>
        <v>0</v>
      </c>
      <c r="K268" s="81"/>
      <c r="L268" s="566"/>
      <c r="M268" s="61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1"/>
        <v>0</v>
      </c>
      <c r="F269" s="817"/>
      <c r="G269" s="224"/>
      <c r="H269" s="175"/>
      <c r="I269" s="817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25"/>
      <c r="G270" s="662"/>
      <c r="H270" s="277"/>
      <c r="I270" s="816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1"/>
        <v>0</v>
      </c>
      <c r="F271" s="825"/>
      <c r="G271" s="662"/>
      <c r="H271" s="277"/>
      <c r="I271" s="816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25"/>
      <c r="G272" s="662"/>
      <c r="H272" s="277"/>
      <c r="I272" s="816"/>
      <c r="J272" s="39">
        <f t="shared" si="7"/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25"/>
      <c r="G273" s="662"/>
      <c r="H273" s="277"/>
      <c r="I273" s="816"/>
      <c r="J273" s="39">
        <f t="shared" ref="J273:J286" si="12">I273-F273</f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25"/>
      <c r="G274" s="662"/>
      <c r="H274" s="277"/>
      <c r="I274" s="816"/>
      <c r="J274" s="39">
        <f t="shared" si="12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1"/>
        <v>0</v>
      </c>
      <c r="F275" s="821"/>
      <c r="G275" s="281"/>
      <c r="H275" s="282"/>
      <c r="I275" s="817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17"/>
      <c r="G276" s="224"/>
      <c r="H276" s="175"/>
      <c r="I276" s="817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1"/>
        <v>0</v>
      </c>
      <c r="F277" s="817"/>
      <c r="G277" s="224"/>
      <c r="H277" s="175"/>
      <c r="I277" s="817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1"/>
        <v>0</v>
      </c>
      <c r="F278" s="817"/>
      <c r="G278" s="224"/>
      <c r="H278" s="175"/>
      <c r="I278" s="817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23"/>
      <c r="G279" s="224"/>
      <c r="H279" s="255"/>
      <c r="I279" s="823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23"/>
      <c r="G280" s="224"/>
      <c r="H280" s="255"/>
      <c r="I280" s="823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23"/>
      <c r="G281" s="224"/>
      <c r="H281" s="255"/>
      <c r="I281" s="823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23"/>
      <c r="G282" s="224"/>
      <c r="H282" s="291"/>
      <c r="I282" s="823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1"/>
        <v>0</v>
      </c>
      <c r="F283" s="823"/>
      <c r="G283" s="224"/>
      <c r="H283" s="293"/>
      <c r="I283" s="823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H284" s="299"/>
      <c r="I284" s="826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6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I286" s="837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1"/>
        <v>#VALUE!</v>
      </c>
      <c r="F287" s="870" t="s">
        <v>27</v>
      </c>
      <c r="G287" s="870"/>
      <c r="H287" s="871"/>
      <c r="I287" s="838">
        <f>SUM(I5:I286)</f>
        <v>149383.24399999998</v>
      </c>
      <c r="J287" s="304"/>
      <c r="K287" s="300"/>
      <c r="L287" s="576"/>
      <c r="M287" s="300"/>
      <c r="N287" s="42">
        <f t="shared" si="10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1"/>
        <v>0</v>
      </c>
      <c r="I288" s="839"/>
      <c r="J288" s="304"/>
      <c r="K288" s="300"/>
      <c r="L288" s="576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00"/>
      <c r="M289" s="300"/>
      <c r="N289" s="42">
        <f t="shared" si="10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1"/>
        <v>0</v>
      </c>
      <c r="J290" s="297"/>
      <c r="K290" s="314"/>
      <c r="N290" s="42">
        <f t="shared" si="10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840" t="s">
        <v>28</v>
      </c>
      <c r="J291" s="320"/>
      <c r="K291" s="320"/>
      <c r="L291" s="577">
        <f>SUM(L279:L290)</f>
        <v>0</v>
      </c>
      <c r="M291" s="322"/>
      <c r="N291" s="323">
        <f>SUM(N5:N290)</f>
        <v>6618684.3430000003</v>
      </c>
      <c r="O291" s="324"/>
      <c r="Q291" s="325">
        <f>SUM(Q5:Q290)</f>
        <v>62550</v>
      </c>
      <c r="R291" s="256"/>
      <c r="S291" s="326">
        <f>SUM(S26:S290)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841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841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842" t="s">
        <v>29</v>
      </c>
      <c r="J294" s="338"/>
      <c r="K294" s="338"/>
      <c r="L294" s="578"/>
      <c r="M294" s="339"/>
      <c r="N294" s="340">
        <f>V291+S291+Q291+N291+L291</f>
        <v>6681234.3430000003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8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841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41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841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841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841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827"/>
      <c r="G308" s="360"/>
      <c r="H308" s="358"/>
      <c r="I308" s="827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27"/>
      <c r="G309" s="360"/>
      <c r="H309" s="358"/>
      <c r="I309" s="827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27"/>
      <c r="G310" s="360"/>
      <c r="H310" s="358"/>
      <c r="I310" s="827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27"/>
      <c r="G311" s="360"/>
      <c r="H311" s="358"/>
      <c r="I311" s="827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827"/>
      <c r="G312" s="360"/>
      <c r="H312" s="358"/>
      <c r="I312" s="827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827"/>
      <c r="G313" s="360"/>
      <c r="H313" s="358"/>
      <c r="I313" s="827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27"/>
      <c r="G314" s="360"/>
      <c r="H314" s="358"/>
      <c r="I314" s="827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27"/>
      <c r="G315" s="360"/>
      <c r="H315" s="358"/>
      <c r="I315" s="827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27"/>
      <c r="G316" s="360"/>
      <c r="H316" s="358"/>
      <c r="I316" s="827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27"/>
      <c r="G317" s="360"/>
      <c r="H317" s="358"/>
      <c r="I317" s="827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27"/>
      <c r="G318" s="360"/>
      <c r="H318" s="358"/>
      <c r="I318" s="827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27"/>
      <c r="G319" s="360"/>
      <c r="H319" s="358"/>
      <c r="I319" s="827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27"/>
      <c r="G320" s="360"/>
      <c r="H320" s="358"/>
      <c r="I320" s="827"/>
      <c r="J320"/>
      <c r="K320"/>
      <c r="L320" s="580"/>
      <c r="M320"/>
      <c r="P320" s="679"/>
      <c r="Q320" s="334"/>
      <c r="S320" s="334"/>
      <c r="U320" s="336"/>
      <c r="V320"/>
    </row>
  </sheetData>
  <mergeCells count="16">
    <mergeCell ref="S1:T2"/>
    <mergeCell ref="W1:X1"/>
    <mergeCell ref="O3:P3"/>
    <mergeCell ref="L13:M13"/>
    <mergeCell ref="A64:A65"/>
    <mergeCell ref="H64:H65"/>
    <mergeCell ref="O64:O65"/>
    <mergeCell ref="P64:P65"/>
    <mergeCell ref="C64:C65"/>
    <mergeCell ref="A1:J2"/>
    <mergeCell ref="A66:A67"/>
    <mergeCell ref="C66:C67"/>
    <mergeCell ref="O66:O67"/>
    <mergeCell ref="P66:P67"/>
    <mergeCell ref="F287:H287"/>
    <mergeCell ref="L73:L74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56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363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thickBot="1" x14ac:dyDescent="0.3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365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927" t="s">
        <v>43</v>
      </c>
      <c r="B59" s="418" t="s">
        <v>23</v>
      </c>
      <c r="C59" s="929" t="s">
        <v>144</v>
      </c>
      <c r="D59" s="409"/>
      <c r="E59" s="56"/>
      <c r="F59" s="410">
        <v>1649.6</v>
      </c>
      <c r="G59" s="931">
        <v>44981</v>
      </c>
      <c r="H59" s="93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935" t="s">
        <v>21</v>
      </c>
      <c r="P59" s="92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928"/>
      <c r="B60" s="418" t="s">
        <v>146</v>
      </c>
      <c r="C60" s="930"/>
      <c r="D60" s="409"/>
      <c r="E60" s="56"/>
      <c r="F60" s="410">
        <v>83</v>
      </c>
      <c r="G60" s="932"/>
      <c r="H60" s="93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936"/>
      <c r="P60" s="92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85" t="s">
        <v>82</v>
      </c>
      <c r="B66" s="167" t="s">
        <v>109</v>
      </c>
      <c r="C66" s="173"/>
      <c r="D66" s="174"/>
      <c r="E66" s="56"/>
      <c r="F66" s="155">
        <v>1224</v>
      </c>
      <c r="G66" s="887">
        <v>44973</v>
      </c>
      <c r="H66" s="88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91" t="s">
        <v>21</v>
      </c>
      <c r="P66" s="89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86"/>
      <c r="B67" s="167" t="s">
        <v>24</v>
      </c>
      <c r="C67" s="170"/>
      <c r="D67" s="174"/>
      <c r="E67" s="56"/>
      <c r="F67" s="155">
        <v>902.95899999999995</v>
      </c>
      <c r="G67" s="888"/>
      <c r="H67" s="89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92"/>
      <c r="P67" s="89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915" t="s">
        <v>82</v>
      </c>
      <c r="B69" s="400" t="s">
        <v>128</v>
      </c>
      <c r="C69" s="917" t="s">
        <v>129</v>
      </c>
      <c r="D69" s="409"/>
      <c r="E69" s="56"/>
      <c r="F69" s="410">
        <v>80.7</v>
      </c>
      <c r="G69" s="921">
        <v>44979</v>
      </c>
      <c r="H69" s="91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923" t="s">
        <v>127</v>
      </c>
      <c r="P69" s="91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916"/>
      <c r="B70" s="408" t="s">
        <v>131</v>
      </c>
      <c r="C70" s="918"/>
      <c r="D70" s="409"/>
      <c r="E70" s="56"/>
      <c r="F70" s="410">
        <v>151.4</v>
      </c>
      <c r="G70" s="922"/>
      <c r="H70" s="92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924"/>
      <c r="P70" s="914"/>
      <c r="Q70" s="166"/>
      <c r="R70" s="125"/>
      <c r="S70" s="176"/>
      <c r="T70" s="177"/>
      <c r="U70" s="49"/>
      <c r="V70" s="50"/>
    </row>
    <row r="71" spans="1:22" ht="17.25" x14ac:dyDescent="0.3">
      <c r="A71" s="903" t="s">
        <v>82</v>
      </c>
      <c r="B71" s="400" t="s">
        <v>122</v>
      </c>
      <c r="C71" s="901" t="s">
        <v>123</v>
      </c>
      <c r="D71" s="398"/>
      <c r="E71" s="56"/>
      <c r="F71" s="155">
        <v>130.16</v>
      </c>
      <c r="G71" s="906">
        <v>44982</v>
      </c>
      <c r="H71" s="90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97" t="s">
        <v>127</v>
      </c>
      <c r="P71" s="89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903"/>
      <c r="B72" s="400" t="s">
        <v>125</v>
      </c>
      <c r="C72" s="905"/>
      <c r="D72" s="398"/>
      <c r="E72" s="56"/>
      <c r="F72" s="155">
        <v>89.64</v>
      </c>
      <c r="G72" s="906"/>
      <c r="H72" s="90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911"/>
      <c r="P72" s="912"/>
      <c r="Q72" s="166"/>
      <c r="R72" s="125"/>
      <c r="S72" s="176"/>
      <c r="T72" s="177"/>
      <c r="U72" s="49"/>
      <c r="V72" s="50"/>
    </row>
    <row r="73" spans="1:22" ht="18" thickBot="1" x14ac:dyDescent="0.35">
      <c r="A73" s="904"/>
      <c r="B73" s="400" t="s">
        <v>126</v>
      </c>
      <c r="C73" s="902"/>
      <c r="D73" s="398"/>
      <c r="E73" s="56"/>
      <c r="F73" s="155">
        <v>152.78</v>
      </c>
      <c r="G73" s="907"/>
      <c r="H73" s="91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98"/>
      <c r="P73" s="90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85" t="s">
        <v>82</v>
      </c>
      <c r="B80" s="397" t="s">
        <v>118</v>
      </c>
      <c r="C80" s="901" t="s">
        <v>121</v>
      </c>
      <c r="D80" s="398"/>
      <c r="E80" s="56"/>
      <c r="F80" s="155">
        <v>108.66</v>
      </c>
      <c r="G80" s="156">
        <v>44985</v>
      </c>
      <c r="H80" s="89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97" t="s">
        <v>120</v>
      </c>
      <c r="P80" s="89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86"/>
      <c r="B81" s="397" t="s">
        <v>119</v>
      </c>
      <c r="C81" s="902"/>
      <c r="D81" s="398"/>
      <c r="E81" s="56"/>
      <c r="F81" s="155">
        <v>76.94</v>
      </c>
      <c r="G81" s="156">
        <v>44985</v>
      </c>
      <c r="H81" s="89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98"/>
      <c r="P81" s="90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79"/>
      <c r="M99" s="88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79"/>
      <c r="M100" s="88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81"/>
      <c r="P106" s="88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82"/>
      <c r="P107" s="88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70" t="s">
        <v>27</v>
      </c>
      <c r="G271" s="870"/>
      <c r="H271" s="87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92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363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thickBot="1" x14ac:dyDescent="0.3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365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85" t="s">
        <v>147</v>
      </c>
      <c r="B83" s="397" t="s">
        <v>179</v>
      </c>
      <c r="C83" s="901" t="s">
        <v>193</v>
      </c>
      <c r="D83" s="431"/>
      <c r="E83" s="56"/>
      <c r="F83" s="410">
        <v>27.48</v>
      </c>
      <c r="G83" s="931">
        <v>45014</v>
      </c>
      <c r="H83" s="937" t="s">
        <v>180</v>
      </c>
      <c r="I83" s="155">
        <v>27.48</v>
      </c>
      <c r="J83" s="39">
        <f t="shared" si="1"/>
        <v>0</v>
      </c>
      <c r="K83" s="40">
        <v>70</v>
      </c>
      <c r="L83" s="941" t="s">
        <v>194</v>
      </c>
      <c r="M83" s="61"/>
      <c r="N83" s="42">
        <f t="shared" si="2"/>
        <v>1923.6000000000001</v>
      </c>
      <c r="O83" s="881" t="s">
        <v>21</v>
      </c>
      <c r="P83" s="93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86"/>
      <c r="B84" s="430" t="s">
        <v>181</v>
      </c>
      <c r="C84" s="902"/>
      <c r="D84" s="431"/>
      <c r="E84" s="56"/>
      <c r="F84" s="410">
        <v>142.5</v>
      </c>
      <c r="G84" s="932"/>
      <c r="H84" s="938"/>
      <c r="I84" s="155">
        <v>142.5771</v>
      </c>
      <c r="J84" s="39">
        <f t="shared" si="1"/>
        <v>7.7100000000001501E-2</v>
      </c>
      <c r="K84" s="40">
        <v>70</v>
      </c>
      <c r="L84" s="941"/>
      <c r="M84" s="61"/>
      <c r="N84" s="42">
        <f t="shared" si="2"/>
        <v>9980.3970000000008</v>
      </c>
      <c r="O84" s="882"/>
      <c r="P84" s="94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79"/>
      <c r="M98" s="88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79"/>
      <c r="M99" s="88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81"/>
      <c r="P105" s="88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82"/>
      <c r="P106" s="88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70" t="s">
        <v>27</v>
      </c>
      <c r="G270" s="870"/>
      <c r="H270" s="87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224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363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thickBot="1" x14ac:dyDescent="0.3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365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952" t="s">
        <v>43</v>
      </c>
      <c r="B60" s="418" t="s">
        <v>23</v>
      </c>
      <c r="C60" s="901" t="s">
        <v>291</v>
      </c>
      <c r="D60" s="409"/>
      <c r="E60" s="56"/>
      <c r="F60" s="410">
        <v>847.4</v>
      </c>
      <c r="G60" s="954">
        <v>45023</v>
      </c>
      <c r="H60" s="95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958" t="s">
        <v>21</v>
      </c>
      <c r="P60" s="96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953"/>
      <c r="B61" s="418" t="s">
        <v>146</v>
      </c>
      <c r="C61" s="902"/>
      <c r="D61" s="409"/>
      <c r="E61" s="56"/>
      <c r="F61" s="410">
        <v>175.4</v>
      </c>
      <c r="G61" s="955"/>
      <c r="H61" s="95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959"/>
      <c r="P61" s="96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942" t="s">
        <v>31</v>
      </c>
      <c r="B66" s="519" t="s">
        <v>254</v>
      </c>
      <c r="C66" s="944" t="s">
        <v>255</v>
      </c>
      <c r="D66" s="517"/>
      <c r="E66" s="56"/>
      <c r="F66" s="493">
        <v>9084.5</v>
      </c>
      <c r="G66" s="948">
        <v>45041</v>
      </c>
      <c r="H66" s="94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950" t="s">
        <v>22</v>
      </c>
      <c r="P66" s="89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943"/>
      <c r="B67" s="519" t="s">
        <v>256</v>
      </c>
      <c r="C67" s="945"/>
      <c r="D67" s="517"/>
      <c r="E67" s="56"/>
      <c r="F67" s="526">
        <v>1007.3</v>
      </c>
      <c r="G67" s="949"/>
      <c r="H67" s="94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951"/>
      <c r="P67" s="90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81"/>
      <c r="P87" s="93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82"/>
      <c r="P88" s="94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79"/>
      <c r="M102" s="88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79"/>
      <c r="M103" s="88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81"/>
      <c r="P109" s="88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82"/>
      <c r="P110" s="88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70" t="s">
        <v>27</v>
      </c>
      <c r="G274" s="870"/>
      <c r="H274" s="87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246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363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thickBot="1" x14ac:dyDescent="0.3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365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81"/>
      <c r="P89" s="93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82"/>
      <c r="P90" s="94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79"/>
      <c r="M104" s="88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79"/>
      <c r="M105" s="88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81"/>
      <c r="P111" s="88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82"/>
      <c r="P112" s="88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70" t="s">
        <v>27</v>
      </c>
      <c r="G276" s="870"/>
      <c r="H276" s="871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335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562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ht="24" thickBot="1" x14ac:dyDescent="0.4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563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85" t="s">
        <v>43</v>
      </c>
      <c r="B62" s="153" t="s">
        <v>23</v>
      </c>
      <c r="C62" s="159"/>
      <c r="D62" s="160"/>
      <c r="E62" s="56"/>
      <c r="F62" s="155">
        <v>598.4</v>
      </c>
      <c r="G62" s="964">
        <v>45080</v>
      </c>
      <c r="H62" s="96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66" t="s">
        <v>64</v>
      </c>
      <c r="P62" s="96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86"/>
      <c r="B63" s="153" t="s">
        <v>126</v>
      </c>
      <c r="C63" s="161"/>
      <c r="D63" s="160"/>
      <c r="E63" s="56"/>
      <c r="F63" s="155">
        <v>105.6</v>
      </c>
      <c r="G63" s="965"/>
      <c r="H63" s="96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67"/>
      <c r="P63" s="96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81"/>
      <c r="P95" s="93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82"/>
      <c r="P96" s="94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79"/>
      <c r="M110" s="88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79"/>
      <c r="M111" s="88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81"/>
      <c r="P117" s="88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82"/>
      <c r="P118" s="88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70" t="s">
        <v>27</v>
      </c>
      <c r="G282" s="870"/>
      <c r="H282" s="87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404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562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ht="24" thickBot="1" x14ac:dyDescent="0.4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563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78" t="s">
        <v>464</v>
      </c>
      <c r="M11" s="979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85" t="s">
        <v>43</v>
      </c>
      <c r="B62" s="153" t="s">
        <v>23</v>
      </c>
      <c r="C62" s="159"/>
      <c r="D62" s="160"/>
      <c r="E62" s="56"/>
      <c r="F62" s="155"/>
      <c r="G62" s="964"/>
      <c r="H62" s="96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86"/>
      <c r="B63" s="153" t="s">
        <v>126</v>
      </c>
      <c r="C63" s="161"/>
      <c r="D63" s="160"/>
      <c r="E63" s="56"/>
      <c r="F63" s="155"/>
      <c r="G63" s="965"/>
      <c r="H63" s="96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80" t="s">
        <v>355</v>
      </c>
      <c r="B74" s="386" t="s">
        <v>126</v>
      </c>
      <c r="C74" s="982" t="s">
        <v>430</v>
      </c>
      <c r="D74" s="160"/>
      <c r="E74" s="56"/>
      <c r="F74" s="625">
        <v>87.04</v>
      </c>
      <c r="G74" s="931">
        <v>45115</v>
      </c>
      <c r="H74" s="970" t="s">
        <v>431</v>
      </c>
      <c r="I74" s="155">
        <v>87.04</v>
      </c>
      <c r="J74" s="39">
        <f t="shared" si="4"/>
        <v>0</v>
      </c>
      <c r="K74" s="628">
        <v>38</v>
      </c>
      <c r="L74" s="972" t="s">
        <v>432</v>
      </c>
      <c r="M74" s="630"/>
      <c r="N74" s="42">
        <f t="shared" ref="N74:N198" si="6">K74*I74</f>
        <v>3307.5200000000004</v>
      </c>
      <c r="O74" s="974" t="s">
        <v>21</v>
      </c>
      <c r="P74" s="97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81"/>
      <c r="B75" s="386" t="s">
        <v>307</v>
      </c>
      <c r="C75" s="983"/>
      <c r="D75" s="445"/>
      <c r="E75" s="56"/>
      <c r="F75" s="626">
        <v>103.26</v>
      </c>
      <c r="G75" s="932"/>
      <c r="H75" s="971"/>
      <c r="I75" s="493">
        <v>103.26</v>
      </c>
      <c r="J75" s="39">
        <f t="shared" si="4"/>
        <v>0</v>
      </c>
      <c r="K75" s="629">
        <v>110</v>
      </c>
      <c r="L75" s="973"/>
      <c r="M75" s="630"/>
      <c r="N75" s="42">
        <f t="shared" si="6"/>
        <v>11358.6</v>
      </c>
      <c r="O75" s="975"/>
      <c r="P75" s="97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86" t="s">
        <v>448</v>
      </c>
      <c r="B81" s="386" t="s">
        <v>449</v>
      </c>
      <c r="C81" s="988" t="s">
        <v>450</v>
      </c>
      <c r="D81" s="454"/>
      <c r="E81" s="56"/>
      <c r="F81" s="446">
        <v>264.33999999999997</v>
      </c>
      <c r="G81" s="990">
        <v>45124</v>
      </c>
      <c r="H81" s="99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94" t="s">
        <v>21</v>
      </c>
      <c r="P81" s="98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87"/>
      <c r="B82" s="386" t="s">
        <v>451</v>
      </c>
      <c r="C82" s="989"/>
      <c r="D82" s="454"/>
      <c r="E82" s="56"/>
      <c r="F82" s="446">
        <v>3600</v>
      </c>
      <c r="G82" s="991"/>
      <c r="H82" s="99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95"/>
      <c r="P82" s="98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42" t="s">
        <v>355</v>
      </c>
      <c r="B88" s="723" t="s">
        <v>594</v>
      </c>
      <c r="C88" s="1001" t="s">
        <v>595</v>
      </c>
      <c r="D88" s="517"/>
      <c r="E88" s="56"/>
      <c r="F88" s="700">
        <v>74</v>
      </c>
      <c r="G88" s="1004">
        <v>45138</v>
      </c>
      <c r="H88" s="992" t="s">
        <v>596</v>
      </c>
      <c r="I88" s="640">
        <v>74</v>
      </c>
      <c r="J88" s="39">
        <f t="shared" si="4"/>
        <v>0</v>
      </c>
      <c r="K88" s="628">
        <v>70</v>
      </c>
      <c r="L88" s="1008" t="s">
        <v>597</v>
      </c>
      <c r="M88" s="630"/>
      <c r="N88" s="42">
        <f t="shared" si="7"/>
        <v>5180</v>
      </c>
      <c r="O88" s="958" t="s">
        <v>21</v>
      </c>
      <c r="P88" s="99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000"/>
      <c r="B89" s="519" t="s">
        <v>583</v>
      </c>
      <c r="C89" s="1002"/>
      <c r="D89" s="697"/>
      <c r="E89" s="56"/>
      <c r="F89" s="700">
        <v>92.3</v>
      </c>
      <c r="G89" s="1005"/>
      <c r="H89" s="1007"/>
      <c r="I89" s="640">
        <v>92.3</v>
      </c>
      <c r="J89" s="39">
        <f t="shared" si="4"/>
        <v>0</v>
      </c>
      <c r="K89" s="628">
        <v>60</v>
      </c>
      <c r="L89" s="1009"/>
      <c r="M89" s="630"/>
      <c r="N89" s="42">
        <f t="shared" si="7"/>
        <v>5538</v>
      </c>
      <c r="O89" s="996"/>
      <c r="P89" s="99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43"/>
      <c r="B90" s="519" t="s">
        <v>126</v>
      </c>
      <c r="C90" s="1003"/>
      <c r="D90" s="697"/>
      <c r="E90" s="56"/>
      <c r="F90" s="700">
        <v>95.7</v>
      </c>
      <c r="G90" s="1006"/>
      <c r="H90" s="993"/>
      <c r="I90" s="640">
        <v>95.7</v>
      </c>
      <c r="J90" s="39">
        <f t="shared" si="4"/>
        <v>0</v>
      </c>
      <c r="K90" s="628">
        <v>38</v>
      </c>
      <c r="L90" s="1010"/>
      <c r="M90" s="630"/>
      <c r="N90" s="42">
        <f t="shared" si="7"/>
        <v>3636.6</v>
      </c>
      <c r="O90" s="959"/>
      <c r="P90" s="999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81"/>
      <c r="P95" s="93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82"/>
      <c r="P96" s="94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79"/>
      <c r="M110" s="88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79"/>
      <c r="M111" s="88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81"/>
      <c r="P117" s="88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82"/>
      <c r="P118" s="88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70" t="s">
        <v>27</v>
      </c>
      <c r="G282" s="870"/>
      <c r="H282" s="871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N1" workbookViewId="0">
      <pane ySplit="3" topLeftCell="A4" activePane="bottomLeft" state="frozen"/>
      <selection pane="bottomLeft" activeCell="W14" sqref="W1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480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562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ht="24" thickBot="1" x14ac:dyDescent="0.4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563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015"/>
      <c r="M11" s="101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96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85" t="s">
        <v>43</v>
      </c>
      <c r="B62" s="153" t="s">
        <v>23</v>
      </c>
      <c r="C62" s="159"/>
      <c r="D62" s="160"/>
      <c r="E62" s="56"/>
      <c r="F62" s="155"/>
      <c r="G62" s="964"/>
      <c r="H62" s="96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86"/>
      <c r="B63" s="153" t="s">
        <v>126</v>
      </c>
      <c r="C63" s="161"/>
      <c r="D63" s="160"/>
      <c r="E63" s="56"/>
      <c r="F63" s="155"/>
      <c r="G63" s="965"/>
      <c r="H63" s="96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927" t="s">
        <v>355</v>
      </c>
      <c r="B75" s="682" t="s">
        <v>528</v>
      </c>
      <c r="C75" s="982" t="s">
        <v>529</v>
      </c>
      <c r="D75" s="445"/>
      <c r="E75" s="56"/>
      <c r="F75" s="626">
        <v>90.3</v>
      </c>
      <c r="G75" s="1039">
        <v>45126</v>
      </c>
      <c r="H75" s="1042" t="s">
        <v>530</v>
      </c>
      <c r="I75" s="515">
        <v>90.3</v>
      </c>
      <c r="J75" s="39">
        <f t="shared" si="3"/>
        <v>0</v>
      </c>
      <c r="K75" s="687">
        <v>60</v>
      </c>
      <c r="L75" s="972" t="s">
        <v>531</v>
      </c>
      <c r="M75" s="630"/>
      <c r="N75" s="42">
        <f t="shared" si="4"/>
        <v>5418</v>
      </c>
      <c r="O75" s="1021" t="s">
        <v>21</v>
      </c>
      <c r="P75" s="102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037"/>
      <c r="B76" s="682" t="s">
        <v>122</v>
      </c>
      <c r="C76" s="1038"/>
      <c r="D76" s="445"/>
      <c r="E76" s="56"/>
      <c r="F76" s="685">
        <v>94.86</v>
      </c>
      <c r="G76" s="1040"/>
      <c r="H76" s="1043"/>
      <c r="I76" s="686">
        <v>94.86</v>
      </c>
      <c r="J76" s="39">
        <f t="shared" si="3"/>
        <v>0</v>
      </c>
      <c r="K76" s="688">
        <v>70</v>
      </c>
      <c r="L76" s="1020"/>
      <c r="M76" s="630"/>
      <c r="N76" s="42">
        <f t="shared" si="4"/>
        <v>6640.2</v>
      </c>
      <c r="O76" s="1022"/>
      <c r="P76" s="1025"/>
      <c r="Q76" s="166"/>
      <c r="R76" s="125"/>
      <c r="S76" s="48"/>
      <c r="T76" s="48"/>
      <c r="U76" s="49"/>
      <c r="V76" s="50"/>
    </row>
    <row r="77" spans="1:22" ht="19.5" thickBot="1" x14ac:dyDescent="0.35">
      <c r="A77" s="928"/>
      <c r="B77" s="682" t="s">
        <v>128</v>
      </c>
      <c r="C77" s="983"/>
      <c r="D77" s="445"/>
      <c r="E77" s="56"/>
      <c r="F77" s="685">
        <f>55.8+36.1</f>
        <v>91.9</v>
      </c>
      <c r="G77" s="1041"/>
      <c r="H77" s="1044"/>
      <c r="I77" s="686">
        <f>55.8+36.1</f>
        <v>91.9</v>
      </c>
      <c r="J77" s="39">
        <f t="shared" si="3"/>
        <v>0</v>
      </c>
      <c r="K77" s="688">
        <v>110</v>
      </c>
      <c r="L77" s="973"/>
      <c r="M77" s="646"/>
      <c r="N77" s="42">
        <f t="shared" si="4"/>
        <v>10109</v>
      </c>
      <c r="O77" s="1023"/>
      <c r="P77" s="1026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86" t="s">
        <v>355</v>
      </c>
      <c r="B80" s="696" t="s">
        <v>119</v>
      </c>
      <c r="C80" s="1001" t="s">
        <v>540</v>
      </c>
      <c r="D80" s="517"/>
      <c r="E80" s="56"/>
      <c r="F80" s="700">
        <v>71.099999999999994</v>
      </c>
      <c r="G80" s="1004">
        <v>45142</v>
      </c>
      <c r="H80" s="1046" t="s">
        <v>541</v>
      </c>
      <c r="I80" s="446">
        <v>71.099999999999994</v>
      </c>
      <c r="J80" s="39">
        <f t="shared" si="3"/>
        <v>0</v>
      </c>
      <c r="K80" s="688">
        <v>70</v>
      </c>
      <c r="L80" s="1008" t="s">
        <v>542</v>
      </c>
      <c r="M80" s="630"/>
      <c r="N80" s="42">
        <f t="shared" si="4"/>
        <v>4977</v>
      </c>
      <c r="O80" s="1021" t="s">
        <v>21</v>
      </c>
      <c r="P80" s="102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045"/>
      <c r="B81" s="696" t="s">
        <v>528</v>
      </c>
      <c r="C81" s="1002"/>
      <c r="D81" s="697"/>
      <c r="E81" s="56"/>
      <c r="F81" s="700">
        <v>90.42</v>
      </c>
      <c r="G81" s="1005"/>
      <c r="H81" s="1047"/>
      <c r="I81" s="446">
        <v>90.42</v>
      </c>
      <c r="J81" s="39">
        <f t="shared" si="3"/>
        <v>0</v>
      </c>
      <c r="K81" s="688">
        <v>60</v>
      </c>
      <c r="L81" s="1009"/>
      <c r="M81" s="647"/>
      <c r="N81" s="42">
        <f>K81*I81</f>
        <v>5425.2</v>
      </c>
      <c r="O81" s="1022"/>
      <c r="P81" s="102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87"/>
      <c r="B82" s="696" t="s">
        <v>122</v>
      </c>
      <c r="C82" s="1003"/>
      <c r="D82" s="697"/>
      <c r="E82" s="56"/>
      <c r="F82" s="700">
        <v>133.56</v>
      </c>
      <c r="G82" s="1006"/>
      <c r="H82" s="1048"/>
      <c r="I82" s="446">
        <v>133.56</v>
      </c>
      <c r="J82" s="39">
        <f t="shared" si="3"/>
        <v>0</v>
      </c>
      <c r="K82" s="688">
        <v>70</v>
      </c>
      <c r="L82" s="1010"/>
      <c r="M82" s="648"/>
      <c r="N82" s="42">
        <f>K82*I82</f>
        <v>9349.2000000000007</v>
      </c>
      <c r="O82" s="1023"/>
      <c r="P82" s="1026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942" t="s">
        <v>355</v>
      </c>
      <c r="B89" s="703" t="s">
        <v>560</v>
      </c>
      <c r="C89" s="1011" t="s">
        <v>558</v>
      </c>
      <c r="D89" s="445"/>
      <c r="E89" s="56"/>
      <c r="F89" s="446">
        <v>74.8</v>
      </c>
      <c r="G89" s="1013">
        <v>45135</v>
      </c>
      <c r="H89" s="99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958" t="s">
        <v>21</v>
      </c>
      <c r="P89" s="102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43"/>
      <c r="B90" s="703" t="s">
        <v>126</v>
      </c>
      <c r="C90" s="1012"/>
      <c r="D90" s="445"/>
      <c r="E90" s="56"/>
      <c r="F90" s="446">
        <v>79.400000000000006</v>
      </c>
      <c r="G90" s="1014"/>
      <c r="H90" s="99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959"/>
      <c r="P90" s="102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049" t="s">
        <v>355</v>
      </c>
      <c r="B92" s="682" t="s">
        <v>307</v>
      </c>
      <c r="C92" s="1011" t="s">
        <v>582</v>
      </c>
      <c r="D92" s="454"/>
      <c r="E92" s="56"/>
      <c r="F92" s="700">
        <v>112.5</v>
      </c>
      <c r="G92" s="1004">
        <v>45159</v>
      </c>
      <c r="H92" s="1052" t="s">
        <v>584</v>
      </c>
      <c r="I92" s="640">
        <v>112.5</v>
      </c>
      <c r="J92" s="39">
        <f t="shared" si="3"/>
        <v>0</v>
      </c>
      <c r="K92" s="462">
        <v>110</v>
      </c>
      <c r="L92" s="1054" t="s">
        <v>585</v>
      </c>
      <c r="M92" s="585"/>
      <c r="N92" s="42">
        <f t="shared" si="5"/>
        <v>12375</v>
      </c>
      <c r="O92" s="1029" t="s">
        <v>21</v>
      </c>
      <c r="P92" s="102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050"/>
      <c r="B93" s="718" t="s">
        <v>583</v>
      </c>
      <c r="C93" s="1051"/>
      <c r="D93" s="454"/>
      <c r="E93" s="56"/>
      <c r="F93" s="700">
        <v>44.8</v>
      </c>
      <c r="G93" s="1006"/>
      <c r="H93" s="1053"/>
      <c r="I93" s="640">
        <v>44.8</v>
      </c>
      <c r="J93" s="39">
        <f t="shared" si="3"/>
        <v>0</v>
      </c>
      <c r="K93" s="462">
        <v>60</v>
      </c>
      <c r="L93" s="1055"/>
      <c r="M93" s="585"/>
      <c r="N93" s="42">
        <f t="shared" si="5"/>
        <v>2688</v>
      </c>
      <c r="O93" s="1030"/>
      <c r="P93" s="1026"/>
      <c r="Q93" s="166"/>
      <c r="R93" s="125"/>
      <c r="S93" s="176"/>
      <c r="T93" s="177"/>
      <c r="U93" s="49"/>
      <c r="V93" s="50"/>
    </row>
    <row r="94" spans="1:22" ht="32.25" customHeight="1" x14ac:dyDescent="0.3">
      <c r="A94" s="1057" t="s">
        <v>355</v>
      </c>
      <c r="B94" s="519" t="s">
        <v>586</v>
      </c>
      <c r="C94" s="1060" t="s">
        <v>588</v>
      </c>
      <c r="D94" s="697"/>
      <c r="E94" s="56"/>
      <c r="F94" s="700">
        <v>69.62</v>
      </c>
      <c r="G94" s="1063">
        <v>45162</v>
      </c>
      <c r="H94" s="1066" t="s">
        <v>589</v>
      </c>
      <c r="I94" s="640">
        <v>69.62</v>
      </c>
      <c r="J94" s="39">
        <f t="shared" si="3"/>
        <v>0</v>
      </c>
      <c r="K94" s="628">
        <v>70</v>
      </c>
      <c r="L94" s="1034" t="s">
        <v>593</v>
      </c>
      <c r="M94" s="630"/>
      <c r="N94" s="42">
        <f t="shared" si="4"/>
        <v>4873.4000000000005</v>
      </c>
      <c r="O94" s="1069" t="s">
        <v>21</v>
      </c>
      <c r="P94" s="103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058"/>
      <c r="B95" s="723" t="s">
        <v>587</v>
      </c>
      <c r="C95" s="1061"/>
      <c r="D95" s="725"/>
      <c r="E95" s="56"/>
      <c r="F95" s="700">
        <v>100.58</v>
      </c>
      <c r="G95" s="1064"/>
      <c r="H95" s="1067"/>
      <c r="I95" s="640">
        <v>100.58</v>
      </c>
      <c r="J95" s="39">
        <f t="shared" si="3"/>
        <v>0</v>
      </c>
      <c r="K95" s="628">
        <v>70</v>
      </c>
      <c r="L95" s="1035"/>
      <c r="M95" s="630"/>
      <c r="N95" s="42">
        <f t="shared" si="4"/>
        <v>7040.5999999999995</v>
      </c>
      <c r="O95" s="1070"/>
      <c r="P95" s="103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059"/>
      <c r="B96" s="724" t="s">
        <v>126</v>
      </c>
      <c r="C96" s="1062"/>
      <c r="D96" s="697"/>
      <c r="E96" s="56"/>
      <c r="F96" s="700">
        <v>119</v>
      </c>
      <c r="G96" s="1065"/>
      <c r="H96" s="1068"/>
      <c r="I96" s="640">
        <v>119</v>
      </c>
      <c r="J96" s="39">
        <f t="shared" si="3"/>
        <v>0</v>
      </c>
      <c r="K96" s="628">
        <v>38</v>
      </c>
      <c r="L96" s="1036"/>
      <c r="M96" s="630"/>
      <c r="N96" s="42">
        <f t="shared" si="4"/>
        <v>4522</v>
      </c>
      <c r="O96" s="1071"/>
      <c r="P96" s="1033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72" t="s">
        <v>355</v>
      </c>
      <c r="B98" s="703" t="s">
        <v>307</v>
      </c>
      <c r="C98" s="1011" t="s">
        <v>598</v>
      </c>
      <c r="D98" s="452"/>
      <c r="E98" s="56"/>
      <c r="F98" s="700">
        <v>137</v>
      </c>
      <c r="G98" s="1004">
        <v>45166</v>
      </c>
      <c r="H98" s="1052" t="s">
        <v>599</v>
      </c>
      <c r="I98" s="640">
        <v>137.1</v>
      </c>
      <c r="J98" s="39">
        <f t="shared" si="3"/>
        <v>9.9999999999994316E-2</v>
      </c>
      <c r="K98" s="462">
        <v>110</v>
      </c>
      <c r="L98" s="1076" t="s">
        <v>600</v>
      </c>
      <c r="M98" s="585"/>
      <c r="N98" s="42">
        <f t="shared" si="4"/>
        <v>15081</v>
      </c>
      <c r="O98" s="1029" t="s">
        <v>21</v>
      </c>
      <c r="P98" s="102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73"/>
      <c r="B99" s="703" t="s">
        <v>583</v>
      </c>
      <c r="C99" s="1051"/>
      <c r="D99" s="452"/>
      <c r="E99" s="56"/>
      <c r="F99" s="700">
        <v>68.28</v>
      </c>
      <c r="G99" s="1005"/>
      <c r="H99" s="1075"/>
      <c r="I99" s="640">
        <v>68.28</v>
      </c>
      <c r="J99" s="39">
        <f t="shared" si="3"/>
        <v>0</v>
      </c>
      <c r="K99" s="462">
        <v>60</v>
      </c>
      <c r="L99" s="1077"/>
      <c r="M99" s="585"/>
      <c r="N99" s="42">
        <f t="shared" si="4"/>
        <v>4096.8</v>
      </c>
      <c r="O99" s="1056"/>
      <c r="P99" s="102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74"/>
      <c r="B100" s="703" t="s">
        <v>126</v>
      </c>
      <c r="C100" s="1012"/>
      <c r="D100" s="452"/>
      <c r="E100" s="56"/>
      <c r="F100" s="700">
        <v>106.94</v>
      </c>
      <c r="G100" s="1006"/>
      <c r="H100" s="1053"/>
      <c r="I100" s="640">
        <v>106.94</v>
      </c>
      <c r="J100" s="39">
        <f t="shared" si="3"/>
        <v>0</v>
      </c>
      <c r="K100" s="462">
        <v>38</v>
      </c>
      <c r="L100" s="1078"/>
      <c r="M100" s="585"/>
      <c r="N100" s="42">
        <f t="shared" si="4"/>
        <v>4063.72</v>
      </c>
      <c r="O100" s="1030"/>
      <c r="P100" s="1026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017"/>
      <c r="M112" s="101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017"/>
      <c r="M113" s="101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81"/>
      <c r="P119" s="101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82"/>
      <c r="P120" s="101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70" t="s">
        <v>27</v>
      </c>
      <c r="G284" s="870"/>
      <c r="H284" s="871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tabSelected="1" workbookViewId="0">
      <pane xSplit="5" ySplit="3" topLeftCell="F61" activePane="bottomRight" state="frozen"/>
      <selection pane="topRight" activeCell="F1" sqref="F1"/>
      <selection pane="bottomLeft" activeCell="A4" sqref="A4"/>
      <selection pane="bottomRight" activeCell="Q74" sqref="Q7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72" t="s">
        <v>616</v>
      </c>
      <c r="B1" s="872"/>
      <c r="C1" s="872"/>
      <c r="D1" s="872"/>
      <c r="E1" s="872"/>
      <c r="F1" s="872"/>
      <c r="G1" s="872"/>
      <c r="H1" s="872"/>
      <c r="I1" s="872"/>
      <c r="J1" s="872"/>
      <c r="K1" s="363"/>
      <c r="L1" s="562"/>
      <c r="M1" s="363"/>
      <c r="N1" s="363"/>
      <c r="O1" s="364"/>
      <c r="S1" s="873" t="s">
        <v>0</v>
      </c>
      <c r="T1" s="873"/>
      <c r="U1" s="4" t="s">
        <v>1</v>
      </c>
      <c r="V1" s="5" t="s">
        <v>2</v>
      </c>
      <c r="W1" s="875" t="s">
        <v>3</v>
      </c>
      <c r="X1" s="876"/>
    </row>
    <row r="2" spans="1:24" ht="24" thickBot="1" x14ac:dyDescent="0.4">
      <c r="A2" s="872"/>
      <c r="B2" s="872"/>
      <c r="C2" s="872"/>
      <c r="D2" s="872"/>
      <c r="E2" s="872"/>
      <c r="F2" s="872"/>
      <c r="G2" s="872"/>
      <c r="H2" s="872"/>
      <c r="I2" s="872"/>
      <c r="J2" s="872"/>
      <c r="K2" s="365"/>
      <c r="L2" s="563"/>
      <c r="M2" s="365"/>
      <c r="N2" s="366"/>
      <c r="O2" s="367"/>
      <c r="Q2" s="6"/>
      <c r="R2" s="7"/>
      <c r="S2" s="874"/>
      <c r="T2" s="87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77" t="s">
        <v>16</v>
      </c>
      <c r="P3" s="87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8" t="s">
        <v>648</v>
      </c>
      <c r="X4" s="797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93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94"/>
      <c r="R5" s="795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73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9" t="s">
        <v>648</v>
      </c>
      <c r="X9" s="797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800" t="s">
        <v>648</v>
      </c>
      <c r="X10" s="797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800" t="s">
        <v>648</v>
      </c>
      <c r="X11" s="797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015"/>
      <c r="M12" s="101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800" t="s">
        <v>648</v>
      </c>
      <c r="X16" s="797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800" t="s">
        <v>648</v>
      </c>
      <c r="X17" s="797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678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74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800" t="s">
        <v>648</v>
      </c>
      <c r="X20" s="797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679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74">
        <v>45201</v>
      </c>
      <c r="Q21" s="64">
        <v>0</v>
      </c>
      <c r="R21" s="65">
        <v>45195</v>
      </c>
      <c r="S21" s="47"/>
      <c r="T21" s="48"/>
      <c r="U21" s="49"/>
      <c r="V21" s="50"/>
      <c r="W21" s="800" t="s">
        <v>648</v>
      </c>
      <c r="X21" s="797">
        <v>0</v>
      </c>
    </row>
    <row r="22" spans="1:24" ht="24" customHeight="1" thickTop="1" thickBot="1" x14ac:dyDescent="0.4">
      <c r="A22" s="716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74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74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885" t="s">
        <v>43</v>
      </c>
      <c r="B64" s="153" t="s">
        <v>23</v>
      </c>
      <c r="C64" s="159"/>
      <c r="D64" s="160"/>
      <c r="E64" s="56"/>
      <c r="F64" s="155"/>
      <c r="G64" s="964"/>
      <c r="H64" s="962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886"/>
      <c r="B65" s="153" t="s">
        <v>126</v>
      </c>
      <c r="C65" s="161"/>
      <c r="D65" s="160"/>
      <c r="E65" s="56"/>
      <c r="F65" s="155"/>
      <c r="G65" s="965"/>
      <c r="H65" s="963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55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5">I71-F71</f>
        <v>0</v>
      </c>
      <c r="K71" s="688">
        <v>275</v>
      </c>
      <c r="L71" s="802" t="s">
        <v>649</v>
      </c>
      <c r="M71" s="468"/>
      <c r="N71" s="42">
        <f t="shared" si="3"/>
        <v>132000</v>
      </c>
      <c r="O71" s="801" t="s">
        <v>21</v>
      </c>
      <c r="P71" s="791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79" t="s">
        <v>634</v>
      </c>
      <c r="B72" s="785" t="s">
        <v>630</v>
      </c>
      <c r="C72" s="1080" t="s">
        <v>632</v>
      </c>
      <c r="D72" s="782"/>
      <c r="E72" s="743"/>
      <c r="F72" s="781">
        <v>221.06</v>
      </c>
      <c r="G72" s="1082">
        <v>45183</v>
      </c>
      <c r="H72" s="1084" t="s">
        <v>633</v>
      </c>
      <c r="I72" s="778">
        <v>221</v>
      </c>
      <c r="J72" s="39">
        <f t="shared" si="5"/>
        <v>-6.0000000000002274E-2</v>
      </c>
      <c r="K72" s="688">
        <v>95</v>
      </c>
      <c r="L72" s="1090" t="s">
        <v>143</v>
      </c>
      <c r="M72" s="468"/>
      <c r="N72" s="42">
        <f t="shared" ref="N72:N137" si="6">K72*I72</f>
        <v>20995</v>
      </c>
      <c r="O72" s="1086" t="s">
        <v>21</v>
      </c>
      <c r="P72" s="1088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904"/>
      <c r="B73" s="785" t="s">
        <v>631</v>
      </c>
      <c r="C73" s="1081"/>
      <c r="D73" s="782"/>
      <c r="E73" s="743"/>
      <c r="F73" s="787">
        <v>4800</v>
      </c>
      <c r="G73" s="1083"/>
      <c r="H73" s="1085"/>
      <c r="I73" s="778">
        <v>4800</v>
      </c>
      <c r="J73" s="39">
        <v>0</v>
      </c>
      <c r="K73" s="688">
        <v>35</v>
      </c>
      <c r="L73" s="1091"/>
      <c r="M73" s="468"/>
      <c r="N73" s="42">
        <f t="shared" si="6"/>
        <v>168000</v>
      </c>
      <c r="O73" s="1087"/>
      <c r="P73" s="1089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641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642</v>
      </c>
      <c r="I74" s="744">
        <v>600</v>
      </c>
      <c r="J74" s="39">
        <f t="shared" si="5"/>
        <v>0</v>
      </c>
      <c r="K74" s="688">
        <v>275</v>
      </c>
      <c r="L74" s="755" t="s">
        <v>143</v>
      </c>
      <c r="M74" s="468"/>
      <c r="N74" s="42">
        <f t="shared" si="6"/>
        <v>165000</v>
      </c>
      <c r="O74" s="1108" t="s">
        <v>697</v>
      </c>
      <c r="P74" s="792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5"/>
        <v>0</v>
      </c>
      <c r="K75" s="688"/>
      <c r="L75" s="755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5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5"/>
        <v>0</v>
      </c>
      <c r="K77" s="687"/>
      <c r="L77" s="762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5"/>
        <v>0</v>
      </c>
      <c r="K78" s="688"/>
      <c r="L78" s="762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5"/>
        <v>0</v>
      </c>
      <c r="K79" s="688"/>
      <c r="L79" s="762"/>
      <c r="M79" s="763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5"/>
        <v>0</v>
      </c>
      <c r="K80" s="688"/>
      <c r="L80" s="755"/>
      <c r="M80" s="763"/>
      <c r="N80" s="42">
        <f t="shared" si="6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5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5"/>
        <v>0</v>
      </c>
      <c r="K82" s="688"/>
      <c r="L82" s="764"/>
      <c r="M82" s="468"/>
      <c r="N82" s="42">
        <f t="shared" si="6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5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5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5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5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5"/>
        <v>0</v>
      </c>
      <c r="K87" s="688"/>
      <c r="L87" s="756"/>
      <c r="M87" s="468"/>
      <c r="N87" s="42">
        <f t="shared" ref="N87:N95" si="7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5"/>
        <v>0</v>
      </c>
      <c r="K88" s="688"/>
      <c r="L88" s="757"/>
      <c r="M88" s="468"/>
      <c r="N88" s="42">
        <f t="shared" si="7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5"/>
        <v>0</v>
      </c>
      <c r="K89" s="688"/>
      <c r="L89" s="757"/>
      <c r="M89" s="468"/>
      <c r="N89" s="42">
        <f t="shared" si="7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5"/>
        <v>0</v>
      </c>
      <c r="K90" s="688"/>
      <c r="L90" s="757"/>
      <c r="M90" s="468"/>
      <c r="N90" s="42">
        <f t="shared" si="7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5"/>
        <v>0</v>
      </c>
      <c r="K91" s="688"/>
      <c r="L91" s="757"/>
      <c r="M91" s="468"/>
      <c r="N91" s="42">
        <f t="shared" si="7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5"/>
        <v>0</v>
      </c>
      <c r="K92" s="688"/>
      <c r="L92" s="756"/>
      <c r="M92" s="468"/>
      <c r="N92" s="42">
        <f t="shared" si="7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5"/>
        <v>0</v>
      </c>
      <c r="K93" s="688"/>
      <c r="L93" s="756"/>
      <c r="M93" s="468"/>
      <c r="N93" s="42">
        <f t="shared" si="7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5"/>
        <v>0</v>
      </c>
      <c r="K94" s="628"/>
      <c r="L94" s="767"/>
      <c r="M94" s="468"/>
      <c r="N94" s="42">
        <f t="shared" si="7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5"/>
        <v>0</v>
      </c>
      <c r="K95" s="628"/>
      <c r="L95" s="767"/>
      <c r="M95" s="468"/>
      <c r="N95" s="42">
        <f t="shared" si="7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5"/>
        <v>0</v>
      </c>
      <c r="K96" s="628"/>
      <c r="L96" s="767"/>
      <c r="M96" s="468"/>
      <c r="N96" s="42">
        <f t="shared" si="6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5"/>
        <v>0</v>
      </c>
      <c r="K97" s="628"/>
      <c r="L97" s="767"/>
      <c r="M97" s="468"/>
      <c r="N97" s="42">
        <f t="shared" si="6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5"/>
        <v>0</v>
      </c>
      <c r="K98" s="628"/>
      <c r="L98" s="767"/>
      <c r="M98" s="468"/>
      <c r="N98" s="42">
        <f t="shared" si="6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5"/>
        <v>0</v>
      </c>
      <c r="K99" s="628"/>
      <c r="L99" s="768"/>
      <c r="M99" s="468"/>
      <c r="N99" s="42">
        <f t="shared" si="6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5"/>
        <v>0</v>
      </c>
      <c r="K100" s="628"/>
      <c r="L100" s="768"/>
      <c r="M100" s="468"/>
      <c r="N100" s="42">
        <f t="shared" si="6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5"/>
        <v>0</v>
      </c>
      <c r="K101" s="628"/>
      <c r="L101" s="768"/>
      <c r="M101" s="468"/>
      <c r="N101" s="42">
        <f t="shared" si="6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5"/>
        <v>0</v>
      </c>
      <c r="K102" s="628"/>
      <c r="L102" s="768"/>
      <c r="M102" s="468"/>
      <c r="N102" s="42">
        <f t="shared" si="6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5"/>
        <v>0</v>
      </c>
      <c r="K103" s="628"/>
      <c r="L103" s="758"/>
      <c r="M103" s="468"/>
      <c r="N103" s="42">
        <f t="shared" si="6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5"/>
        <v>0</v>
      </c>
      <c r="K104" s="628"/>
      <c r="L104" s="758"/>
      <c r="M104" s="468"/>
      <c r="N104" s="42">
        <f t="shared" si="6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5"/>
        <v>0</v>
      </c>
      <c r="K105" s="688"/>
      <c r="L105" s="758"/>
      <c r="M105" s="468"/>
      <c r="N105" s="42">
        <f t="shared" si="6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5"/>
        <v>0</v>
      </c>
      <c r="K106" s="688"/>
      <c r="L106" s="758"/>
      <c r="M106" s="468"/>
      <c r="N106" s="42">
        <f t="shared" si="6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8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5"/>
        <v>0</v>
      </c>
      <c r="K108" s="688"/>
      <c r="L108" s="758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8">D109*F109</f>
        <v>0</v>
      </c>
      <c r="F109" s="155"/>
      <c r="G109" s="659"/>
      <c r="H109" s="164"/>
      <c r="I109" s="155"/>
      <c r="J109" s="39">
        <f t="shared" si="5"/>
        <v>0</v>
      </c>
      <c r="K109" s="234"/>
      <c r="L109" s="575"/>
      <c r="M109" s="81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8"/>
        <v>0</v>
      </c>
      <c r="F110" s="155"/>
      <c r="G110" s="659"/>
      <c r="H110" s="168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8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8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8"/>
        <v>0</v>
      </c>
      <c r="F113" s="60"/>
      <c r="G113" s="120"/>
      <c r="H113" s="59"/>
      <c r="I113" s="60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8"/>
        <v>0</v>
      </c>
      <c r="F114" s="60"/>
      <c r="G114" s="120"/>
      <c r="H114" s="59"/>
      <c r="I114" s="60"/>
      <c r="J114" s="39">
        <f t="shared" si="5"/>
        <v>0</v>
      </c>
      <c r="K114" s="234"/>
      <c r="L114" s="759"/>
      <c r="M114" s="759"/>
      <c r="N114" s="42">
        <f t="shared" si="6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8"/>
        <v>0</v>
      </c>
      <c r="F115" s="60"/>
      <c r="G115" s="120"/>
      <c r="H115" s="59"/>
      <c r="I115" s="60"/>
      <c r="J115" s="39">
        <f t="shared" si="5"/>
        <v>0</v>
      </c>
      <c r="K115" s="234"/>
      <c r="L115" s="759"/>
      <c r="M115" s="759"/>
      <c r="N115" s="42">
        <f t="shared" si="6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8"/>
        <v>0</v>
      </c>
      <c r="F116" s="60"/>
      <c r="G116" s="120"/>
      <c r="H116" s="59"/>
      <c r="I116" s="60"/>
      <c r="J116" s="39">
        <f t="shared" si="5"/>
        <v>0</v>
      </c>
      <c r="K116" s="234"/>
      <c r="L116" s="760"/>
      <c r="M116" s="761"/>
      <c r="N116" s="42">
        <f t="shared" si="6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8"/>
        <v>0</v>
      </c>
      <c r="F117" s="60"/>
      <c r="G117" s="120"/>
      <c r="H117" s="59"/>
      <c r="I117" s="60"/>
      <c r="J117" s="39">
        <f t="shared" si="5"/>
        <v>0</v>
      </c>
      <c r="K117" s="234"/>
      <c r="L117" s="760"/>
      <c r="M117" s="761"/>
      <c r="N117" s="42">
        <f t="shared" si="6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8"/>
        <v>0</v>
      </c>
      <c r="F118" s="60"/>
      <c r="G118" s="120"/>
      <c r="H118" s="59"/>
      <c r="I118" s="60"/>
      <c r="J118" s="39">
        <f t="shared" si="5"/>
        <v>0</v>
      </c>
      <c r="K118" s="234"/>
      <c r="L118" s="575"/>
      <c r="M118" s="81"/>
      <c r="N118" s="42">
        <f t="shared" si="6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8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8"/>
        <v>0</v>
      </c>
      <c r="F120" s="60"/>
      <c r="G120" s="120"/>
      <c r="H120" s="59"/>
      <c r="I120" s="60"/>
      <c r="J120" s="39">
        <f t="shared" si="5"/>
        <v>0</v>
      </c>
      <c r="K120" s="81"/>
      <c r="L120" s="582"/>
      <c r="M120" s="583"/>
      <c r="N120" s="42">
        <f t="shared" si="6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8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8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8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8"/>
        <v>0</v>
      </c>
      <c r="F124" s="60"/>
      <c r="G124" s="120"/>
      <c r="H124" s="59"/>
      <c r="I124" s="60"/>
      <c r="J124" s="39">
        <f t="shared" si="5"/>
        <v>0</v>
      </c>
      <c r="K124" s="81"/>
      <c r="L124" s="566"/>
      <c r="M124" s="61"/>
      <c r="N124" s="42">
        <f t="shared" si="6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8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8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8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8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8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8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8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8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8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8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8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8"/>
        <v>0</v>
      </c>
      <c r="F136" s="38"/>
      <c r="G136" s="740"/>
      <c r="H136" s="73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120"/>
      <c r="H137" s="59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8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ref="N138:N262" si="9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8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si="9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8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9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8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9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8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9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8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9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8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9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8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9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9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8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9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8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9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8"/>
        <v>0</v>
      </c>
      <c r="F149" s="60"/>
      <c r="G149" s="120"/>
      <c r="H149" s="205"/>
      <c r="I149" s="60"/>
      <c r="J149" s="39">
        <f t="shared" si="5"/>
        <v>0</v>
      </c>
      <c r="K149" s="81"/>
      <c r="L149" s="566"/>
      <c r="M149" s="61"/>
      <c r="N149" s="42">
        <f t="shared" si="9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8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9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8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9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8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9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120"/>
      <c r="H153" s="206"/>
      <c r="I153" s="60"/>
      <c r="J153" s="39">
        <f t="shared" si="5"/>
        <v>0</v>
      </c>
      <c r="K153" s="81"/>
      <c r="L153" s="566"/>
      <c r="M153" s="61"/>
      <c r="N153" s="42">
        <f t="shared" si="9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9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8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9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8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9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8"/>
        <v>0</v>
      </c>
      <c r="F157" s="60"/>
      <c r="G157" s="120"/>
      <c r="H157" s="205"/>
      <c r="I157" s="60"/>
      <c r="J157" s="39">
        <f t="shared" si="5"/>
        <v>0</v>
      </c>
      <c r="K157" s="81"/>
      <c r="L157" s="566"/>
      <c r="M157" s="61"/>
      <c r="N157" s="42">
        <f t="shared" si="9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8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9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9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8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9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8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9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8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9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8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9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9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8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9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8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9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8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9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8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9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8"/>
        <v>0</v>
      </c>
      <c r="F169" s="60"/>
      <c r="G169" s="120"/>
      <c r="H169" s="206"/>
      <c r="I169" s="60"/>
      <c r="J169" s="39">
        <f t="shared" si="5"/>
        <v>0</v>
      </c>
      <c r="K169" s="81"/>
      <c r="L169" s="566"/>
      <c r="M169" s="61"/>
      <c r="N169" s="42">
        <f t="shared" si="9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8"/>
        <v>0</v>
      </c>
      <c r="F170" s="60"/>
      <c r="G170" s="120"/>
      <c r="H170" s="213"/>
      <c r="I170" s="60"/>
      <c r="J170" s="39">
        <f t="shared" si="5"/>
        <v>0</v>
      </c>
      <c r="K170" s="81"/>
      <c r="L170" s="566"/>
      <c r="M170" s="61"/>
      <c r="N170" s="42">
        <f t="shared" si="9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8"/>
        <v>0</v>
      </c>
      <c r="F171" s="60"/>
      <c r="G171" s="120"/>
      <c r="H171" s="205"/>
      <c r="I171" s="60"/>
      <c r="J171" s="39">
        <f t="shared" si="5"/>
        <v>0</v>
      </c>
      <c r="K171" s="81"/>
      <c r="L171" s="566"/>
      <c r="M171" s="61"/>
      <c r="N171" s="42">
        <f t="shared" si="9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8"/>
        <v>0</v>
      </c>
      <c r="F172" s="60"/>
      <c r="G172" s="120"/>
      <c r="H172" s="215"/>
      <c r="I172" s="60"/>
      <c r="J172" s="39">
        <f t="shared" si="5"/>
        <v>0</v>
      </c>
      <c r="K172" s="81"/>
      <c r="L172" s="566"/>
      <c r="M172" s="61"/>
      <c r="N172" s="42">
        <f t="shared" si="9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8"/>
        <v>0</v>
      </c>
      <c r="F173" s="60"/>
      <c r="G173" s="661"/>
      <c r="H173" s="222"/>
      <c r="I173" s="60"/>
      <c r="J173" s="39">
        <f t="shared" si="5"/>
        <v>0</v>
      </c>
      <c r="K173" s="81"/>
      <c r="L173" s="566"/>
      <c r="M173" s="61"/>
      <c r="N173" s="42">
        <f t="shared" si="9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8"/>
        <v>0</v>
      </c>
      <c r="F174" s="60"/>
      <c r="G174" s="224"/>
      <c r="H174" s="215"/>
      <c r="I174" s="60"/>
      <c r="J174" s="39">
        <f t="shared" si="5"/>
        <v>0</v>
      </c>
      <c r="K174" s="81"/>
      <c r="L174" s="566"/>
      <c r="M174" s="61"/>
      <c r="N174" s="42">
        <f t="shared" si="9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10">D175*F175</f>
        <v>0</v>
      </c>
      <c r="F175" s="60"/>
      <c r="G175" s="224"/>
      <c r="H175" s="222"/>
      <c r="I175" s="60"/>
      <c r="J175" s="39">
        <f t="shared" si="5"/>
        <v>0</v>
      </c>
      <c r="K175" s="225"/>
      <c r="L175" s="566"/>
      <c r="M175" s="61" t="s">
        <v>26</v>
      </c>
      <c r="N175" s="42">
        <f t="shared" si="9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10"/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/>
      <c r="N176" s="42">
        <f t="shared" si="9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10"/>
        <v>0</v>
      </c>
      <c r="F177" s="60"/>
      <c r="G177" s="224"/>
      <c r="H177" s="227"/>
      <c r="I177" s="60"/>
      <c r="J177" s="39">
        <f t="shared" si="5"/>
        <v>0</v>
      </c>
      <c r="K177" s="81"/>
      <c r="L177" s="566"/>
      <c r="M177" s="61"/>
      <c r="N177" s="42">
        <f t="shared" si="9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10"/>
        <v>0</v>
      </c>
      <c r="F178" s="60"/>
      <c r="G178" s="224"/>
      <c r="H178" s="205"/>
      <c r="I178" s="60"/>
      <c r="J178" s="39">
        <f t="shared" si="5"/>
        <v>0</v>
      </c>
      <c r="K178" s="225"/>
      <c r="L178" s="570"/>
      <c r="M178" s="231"/>
      <c r="N178" s="42">
        <f t="shared" si="9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10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9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10"/>
        <v>0</v>
      </c>
      <c r="F180" s="60"/>
      <c r="G180" s="224"/>
      <c r="H180" s="232"/>
      <c r="I180" s="60"/>
      <c r="J180" s="39">
        <f t="shared" si="5"/>
        <v>0</v>
      </c>
      <c r="K180" s="233"/>
      <c r="L180" s="570"/>
      <c r="M180" s="231"/>
      <c r="N180" s="42">
        <f t="shared" si="9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0"/>
        <v>0</v>
      </c>
      <c r="F181" s="60"/>
      <c r="G181" s="224"/>
      <c r="H181" s="205"/>
      <c r="I181" s="60"/>
      <c r="J181" s="39">
        <f t="shared" si="5"/>
        <v>0</v>
      </c>
      <c r="K181" s="234"/>
      <c r="L181" s="571"/>
      <c r="M181" s="235"/>
      <c r="N181" s="42">
        <f t="shared" si="9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10"/>
        <v>0</v>
      </c>
      <c r="F182" s="237"/>
      <c r="G182" s="224"/>
      <c r="H182" s="213"/>
      <c r="I182" s="60"/>
      <c r="J182" s="39">
        <f t="shared" si="5"/>
        <v>0</v>
      </c>
      <c r="K182" s="234"/>
      <c r="L182" s="572"/>
      <c r="M182" s="238"/>
      <c r="N182" s="42">
        <f t="shared" si="9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10"/>
        <v>0</v>
      </c>
      <c r="F183" s="60"/>
      <c r="G183" s="224"/>
      <c r="H183" s="205"/>
      <c r="I183" s="60"/>
      <c r="J183" s="39">
        <f t="shared" si="5"/>
        <v>0</v>
      </c>
      <c r="K183" s="234"/>
      <c r="L183" s="570"/>
      <c r="M183" s="231"/>
      <c r="N183" s="42">
        <f t="shared" si="9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10"/>
        <v>0</v>
      </c>
      <c r="F184" s="60"/>
      <c r="G184" s="224"/>
      <c r="H184" s="239"/>
      <c r="I184" s="60"/>
      <c r="J184" s="39">
        <f t="shared" si="5"/>
        <v>0</v>
      </c>
      <c r="K184" s="81"/>
      <c r="L184" s="570"/>
      <c r="M184" s="231"/>
      <c r="N184" s="42">
        <f t="shared" si="9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0"/>
        <v>0</v>
      </c>
      <c r="F185" s="60"/>
      <c r="G185" s="224"/>
      <c r="H185" s="215"/>
      <c r="I185" s="60"/>
      <c r="J185" s="39">
        <f t="shared" si="5"/>
        <v>0</v>
      </c>
      <c r="K185" s="234"/>
      <c r="L185" s="570"/>
      <c r="M185" s="231"/>
      <c r="N185" s="42">
        <f t="shared" si="9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0"/>
        <v>0</v>
      </c>
      <c r="F186" s="60"/>
      <c r="G186" s="224"/>
      <c r="H186" s="175"/>
      <c r="I186" s="60"/>
      <c r="J186" s="39">
        <f t="shared" si="5"/>
        <v>0</v>
      </c>
      <c r="K186" s="234"/>
      <c r="L186" s="570"/>
      <c r="M186" s="231"/>
      <c r="N186" s="42">
        <f t="shared" si="9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0"/>
        <v>0</v>
      </c>
      <c r="F187" s="60"/>
      <c r="G187" s="224"/>
      <c r="H187" s="240"/>
      <c r="I187" s="60"/>
      <c r="J187" s="39">
        <f t="shared" si="5"/>
        <v>0</v>
      </c>
      <c r="K187" s="234"/>
      <c r="L187" s="573"/>
      <c r="M187" s="241"/>
      <c r="N187" s="42">
        <f t="shared" si="9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60"/>
      <c r="G188" s="224"/>
      <c r="H188" s="175"/>
      <c r="I188" s="60"/>
      <c r="J188" s="39">
        <f t="shared" si="5"/>
        <v>0</v>
      </c>
      <c r="K188" s="234"/>
      <c r="L188" s="573"/>
      <c r="M188" s="241"/>
      <c r="N188" s="42">
        <f t="shared" si="9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9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0"/>
        <v>0</v>
      </c>
      <c r="F190" s="60"/>
      <c r="G190" s="224"/>
      <c r="H190" s="175"/>
      <c r="I190" s="60"/>
      <c r="J190" s="39">
        <f t="shared" si="5"/>
        <v>0</v>
      </c>
      <c r="K190" s="81"/>
      <c r="L190" s="566"/>
      <c r="M190" s="61"/>
      <c r="N190" s="42">
        <f t="shared" si="9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10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9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0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9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10"/>
        <v>0</v>
      </c>
      <c r="F193" s="60"/>
      <c r="G193" s="224"/>
      <c r="H193" s="227"/>
      <c r="I193" s="60"/>
      <c r="J193" s="39">
        <f t="shared" si="5"/>
        <v>0</v>
      </c>
      <c r="K193" s="81"/>
      <c r="L193" s="566"/>
      <c r="M193" s="61"/>
      <c r="N193" s="42">
        <f t="shared" si="9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10"/>
        <v>0</v>
      </c>
      <c r="F194" s="60"/>
      <c r="G194" s="224"/>
      <c r="H194" s="59"/>
      <c r="I194" s="60"/>
      <c r="J194" s="39">
        <f t="shared" si="5"/>
        <v>0</v>
      </c>
      <c r="K194" s="81"/>
      <c r="L194" s="566"/>
      <c r="M194" s="61"/>
      <c r="N194" s="42">
        <f t="shared" si="9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10"/>
        <v>0</v>
      </c>
      <c r="F195" s="60"/>
      <c r="G195" s="224"/>
      <c r="H195" s="227"/>
      <c r="I195" s="60"/>
      <c r="J195" s="39">
        <f t="shared" si="5"/>
        <v>0</v>
      </c>
      <c r="K195" s="81"/>
      <c r="L195" s="566"/>
      <c r="M195" s="61"/>
      <c r="N195" s="42">
        <f t="shared" si="9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10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9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10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9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0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9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10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9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10"/>
        <v>0</v>
      </c>
      <c r="F200" s="60"/>
      <c r="G200" s="209"/>
      <c r="H200" s="227"/>
      <c r="I200" s="60"/>
      <c r="J200" s="39">
        <f t="shared" si="5"/>
        <v>0</v>
      </c>
      <c r="K200" s="81"/>
      <c r="L200" s="566"/>
      <c r="M200" s="61"/>
      <c r="N200" s="42">
        <f t="shared" si="9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0"/>
        <v>0</v>
      </c>
      <c r="F201" s="60"/>
      <c r="G201" s="120"/>
      <c r="H201" s="227"/>
      <c r="I201" s="60"/>
      <c r="J201" s="39">
        <f t="shared" si="5"/>
        <v>0</v>
      </c>
      <c r="K201" s="81"/>
      <c r="L201" s="566"/>
      <c r="M201" s="61"/>
      <c r="N201" s="42">
        <f t="shared" si="9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10"/>
        <v>0</v>
      </c>
      <c r="F202" s="254"/>
      <c r="G202" s="224"/>
      <c r="H202" s="255"/>
      <c r="I202" s="254"/>
      <c r="J202" s="39">
        <f t="shared" si="5"/>
        <v>0</v>
      </c>
      <c r="N202" s="42">
        <f t="shared" si="9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10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9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0"/>
        <v>0</v>
      </c>
      <c r="F204" s="60"/>
      <c r="G204" s="224"/>
      <c r="H204" s="227"/>
      <c r="I204" s="60"/>
      <c r="J204" s="39">
        <f t="shared" si="5"/>
        <v>0</v>
      </c>
      <c r="K204" s="81"/>
      <c r="L204" s="566"/>
      <c r="M204" s="61"/>
      <c r="N204" s="42">
        <f t="shared" si="9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9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10"/>
        <v>0</v>
      </c>
      <c r="F206" s="60"/>
      <c r="G206" s="209"/>
      <c r="H206" s="227"/>
      <c r="I206" s="60"/>
      <c r="J206" s="39">
        <f t="shared" si="5"/>
        <v>0</v>
      </c>
      <c r="K206" s="81"/>
      <c r="L206" s="566"/>
      <c r="M206" s="61"/>
      <c r="N206" s="42">
        <f t="shared" si="9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0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9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0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9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10"/>
        <v>0</v>
      </c>
      <c r="F209" s="60"/>
      <c r="G209" s="209"/>
      <c r="H209" s="227"/>
      <c r="I209" s="60"/>
      <c r="J209" s="39">
        <f t="shared" ref="J209:J272" si="11">I209-F209</f>
        <v>0</v>
      </c>
      <c r="K209" s="81"/>
      <c r="L209" s="566"/>
      <c r="M209" s="61"/>
      <c r="N209" s="42">
        <f t="shared" si="9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10"/>
        <v>0</v>
      </c>
      <c r="F210" s="60"/>
      <c r="G210" s="209"/>
      <c r="H210" s="227"/>
      <c r="I210" s="60"/>
      <c r="J210" s="39">
        <f t="shared" si="11"/>
        <v>0</v>
      </c>
      <c r="K210" s="81"/>
      <c r="L210" s="566"/>
      <c r="M210" s="61"/>
      <c r="N210" s="42">
        <f t="shared" si="9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9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9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9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9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10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9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10"/>
        <v>0</v>
      </c>
      <c r="F216" s="60"/>
      <c r="G216" s="120"/>
      <c r="H216" s="227"/>
      <c r="I216" s="60"/>
      <c r="J216" s="39">
        <f t="shared" si="11"/>
        <v>0</v>
      </c>
      <c r="K216" s="81"/>
      <c r="L216" s="566"/>
      <c r="M216" s="61"/>
      <c r="N216" s="42">
        <f t="shared" si="9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10"/>
        <v>0</v>
      </c>
      <c r="F217" s="60"/>
      <c r="G217" s="224"/>
      <c r="H217" s="227"/>
      <c r="I217" s="60"/>
      <c r="J217" s="39">
        <f t="shared" si="11"/>
        <v>0</v>
      </c>
      <c r="K217" s="81"/>
      <c r="L217" s="566"/>
      <c r="M217" s="61"/>
      <c r="N217" s="42">
        <f t="shared" si="9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0"/>
        <v>0</v>
      </c>
      <c r="F218" s="60"/>
      <c r="G218" s="224"/>
      <c r="H218" s="227"/>
      <c r="I218" s="60"/>
      <c r="J218" s="39">
        <f t="shared" si="11"/>
        <v>0</v>
      </c>
      <c r="K218" s="81"/>
      <c r="L218" s="566"/>
      <c r="M218" s="61"/>
      <c r="N218" s="42">
        <f t="shared" si="9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0"/>
        <v>0</v>
      </c>
      <c r="F219" s="60"/>
      <c r="G219" s="224"/>
      <c r="H219" s="227"/>
      <c r="I219" s="60"/>
      <c r="J219" s="39">
        <f t="shared" si="11"/>
        <v>0</v>
      </c>
      <c r="K219" s="81"/>
      <c r="L219" s="566"/>
      <c r="M219" s="61"/>
      <c r="N219" s="42">
        <f t="shared" si="9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0"/>
        <v>0</v>
      </c>
      <c r="F220" s="268"/>
      <c r="G220" s="209"/>
      <c r="H220" s="227"/>
      <c r="I220" s="60"/>
      <c r="J220" s="39">
        <f t="shared" si="11"/>
        <v>0</v>
      </c>
      <c r="K220" s="81"/>
      <c r="L220" s="566"/>
      <c r="M220" s="61"/>
      <c r="N220" s="42">
        <f t="shared" si="9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0"/>
        <v>0</v>
      </c>
      <c r="F221" s="268"/>
      <c r="G221" s="209"/>
      <c r="H221" s="227"/>
      <c r="I221" s="60"/>
      <c r="J221" s="39">
        <f t="shared" si="11"/>
        <v>0</v>
      </c>
      <c r="K221" s="81"/>
      <c r="L221" s="566"/>
      <c r="M221" s="61"/>
      <c r="N221" s="42">
        <f t="shared" si="9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0"/>
        <v>0</v>
      </c>
      <c r="F222" s="268"/>
      <c r="G222" s="209"/>
      <c r="H222" s="227"/>
      <c r="I222" s="60"/>
      <c r="J222" s="39">
        <f t="shared" si="11"/>
        <v>0</v>
      </c>
      <c r="K222" s="81"/>
      <c r="L222" s="566"/>
      <c r="M222" s="61"/>
      <c r="N222" s="42">
        <f t="shared" si="9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0"/>
        <v>0</v>
      </c>
      <c r="F223" s="268"/>
      <c r="G223" s="209"/>
      <c r="H223" s="227"/>
      <c r="I223" s="60"/>
      <c r="J223" s="39">
        <f t="shared" si="11"/>
        <v>0</v>
      </c>
      <c r="K223" s="81"/>
      <c r="L223" s="566"/>
      <c r="M223" s="61"/>
      <c r="N223" s="42">
        <f t="shared" si="9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0"/>
        <v>0</v>
      </c>
      <c r="F224" s="268"/>
      <c r="G224" s="209"/>
      <c r="H224" s="227"/>
      <c r="I224" s="60"/>
      <c r="J224" s="39">
        <f t="shared" si="11"/>
        <v>0</v>
      </c>
      <c r="K224" s="81"/>
      <c r="L224" s="566"/>
      <c r="M224" s="61"/>
      <c r="N224" s="42">
        <f t="shared" si="9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268"/>
      <c r="G225" s="209"/>
      <c r="H225" s="227"/>
      <c r="I225" s="60"/>
      <c r="J225" s="39">
        <f t="shared" si="11"/>
        <v>0</v>
      </c>
      <c r="K225" s="81"/>
      <c r="L225" s="566"/>
      <c r="M225" s="61"/>
      <c r="N225" s="42">
        <f t="shared" si="9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268"/>
      <c r="G226" s="209"/>
      <c r="H226" s="227"/>
      <c r="I226" s="60"/>
      <c r="J226" s="39">
        <f t="shared" si="11"/>
        <v>0</v>
      </c>
      <c r="K226" s="81"/>
      <c r="L226" s="566"/>
      <c r="M226" s="61"/>
      <c r="N226" s="42">
        <f t="shared" si="9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60"/>
      <c r="G227" s="209"/>
      <c r="H227" s="227"/>
      <c r="I227" s="60"/>
      <c r="J227" s="39">
        <f t="shared" si="11"/>
        <v>0</v>
      </c>
      <c r="K227" s="81"/>
      <c r="L227" s="566"/>
      <c r="M227" s="61"/>
      <c r="N227" s="42">
        <f t="shared" si="9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9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9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9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9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9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9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9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9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10"/>
        <v>0</v>
      </c>
      <c r="F236" s="60"/>
      <c r="G236" s="120"/>
      <c r="H236" s="59"/>
      <c r="I236" s="60"/>
      <c r="J236" s="39">
        <f t="shared" si="11"/>
        <v>0</v>
      </c>
      <c r="K236" s="81"/>
      <c r="L236" s="566"/>
      <c r="M236" s="61"/>
      <c r="N236" s="42">
        <f t="shared" si="9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10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9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0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9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0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9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0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9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10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9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9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9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9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2">D245*F245</f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9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9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9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9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9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9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9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9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9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9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9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9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9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9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9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9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9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9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2"/>
        <v>0</v>
      </c>
      <c r="F263" s="60"/>
      <c r="G263" s="224"/>
      <c r="H263" s="59"/>
      <c r="I263" s="60"/>
      <c r="J263" s="39">
        <f t="shared" si="11"/>
        <v>0</v>
      </c>
      <c r="K263" s="81"/>
      <c r="L263" s="566"/>
      <c r="M263" s="61"/>
      <c r="N263" s="42">
        <f t="shared" ref="N263:N289" si="13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2"/>
        <v>0</v>
      </c>
      <c r="F264" s="60"/>
      <c r="G264" s="224"/>
      <c r="H264" s="227"/>
      <c r="I264" s="60"/>
      <c r="J264" s="39">
        <f t="shared" si="11"/>
        <v>0</v>
      </c>
      <c r="K264" s="81"/>
      <c r="L264" s="566"/>
      <c r="M264" s="61"/>
      <c r="N264" s="42">
        <f t="shared" si="13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2"/>
        <v>0</v>
      </c>
      <c r="F265" s="60"/>
      <c r="G265" s="224"/>
      <c r="H265" s="227"/>
      <c r="I265" s="60"/>
      <c r="J265" s="39">
        <f t="shared" si="11"/>
        <v>0</v>
      </c>
      <c r="K265" s="81"/>
      <c r="L265" s="566"/>
      <c r="M265" s="61"/>
      <c r="N265" s="42">
        <f t="shared" si="13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2"/>
        <v>0</v>
      </c>
      <c r="F266" s="60"/>
      <c r="G266" s="224"/>
      <c r="H266" s="227"/>
      <c r="I266" s="60"/>
      <c r="J266" s="39">
        <f t="shared" si="11"/>
        <v>0</v>
      </c>
      <c r="K266" s="81"/>
      <c r="L266" s="566"/>
      <c r="M266" s="61"/>
      <c r="N266" s="42">
        <f t="shared" si="13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2"/>
        <v>0</v>
      </c>
      <c r="F267" s="60"/>
      <c r="G267" s="224"/>
      <c r="H267" s="175"/>
      <c r="I267" s="60"/>
      <c r="J267" s="39">
        <f t="shared" si="11"/>
        <v>0</v>
      </c>
      <c r="K267" s="81"/>
      <c r="L267" s="566"/>
      <c r="M267" s="61"/>
      <c r="N267" s="42">
        <f t="shared" si="13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2"/>
        <v>0</v>
      </c>
      <c r="F268" s="60"/>
      <c r="G268" s="224"/>
      <c r="H268" s="175"/>
      <c r="I268" s="60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2"/>
        <v>0</v>
      </c>
      <c r="F269" s="182"/>
      <c r="G269" s="662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2"/>
        <v>0</v>
      </c>
      <c r="F270" s="182"/>
      <c r="G270" s="662"/>
      <c r="H270" s="277"/>
      <c r="I270" s="57"/>
      <c r="J270" s="39">
        <f t="shared" si="11"/>
        <v>0</v>
      </c>
      <c r="K270" s="81"/>
      <c r="L270" s="566"/>
      <c r="M270" s="274"/>
      <c r="N270" s="42">
        <f t="shared" si="13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2"/>
        <v>0</v>
      </c>
      <c r="F271" s="182"/>
      <c r="G271" s="662"/>
      <c r="H271" s="277"/>
      <c r="I271" s="57"/>
      <c r="J271" s="39">
        <f t="shared" si="11"/>
        <v>0</v>
      </c>
      <c r="K271" s="81"/>
      <c r="L271" s="566"/>
      <c r="M271" s="274"/>
      <c r="N271" s="42">
        <f t="shared" si="13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2"/>
        <v>0</v>
      </c>
      <c r="F272" s="182"/>
      <c r="G272" s="662"/>
      <c r="H272" s="277"/>
      <c r="I272" s="57"/>
      <c r="J272" s="39">
        <f t="shared" si="11"/>
        <v>0</v>
      </c>
      <c r="K272" s="81"/>
      <c r="L272" s="566"/>
      <c r="M272" s="274"/>
      <c r="N272" s="42">
        <f t="shared" si="13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2"/>
        <v>0</v>
      </c>
      <c r="F273" s="182"/>
      <c r="G273" s="662"/>
      <c r="H273" s="277"/>
      <c r="I273" s="57"/>
      <c r="J273" s="39">
        <f t="shared" ref="J273:J285" si="14">I273-F273</f>
        <v>0</v>
      </c>
      <c r="K273" s="81"/>
      <c r="L273" s="566"/>
      <c r="M273" s="274"/>
      <c r="N273" s="42">
        <f t="shared" si="13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2"/>
        <v>0</v>
      </c>
      <c r="F274" s="38"/>
      <c r="G274" s="281"/>
      <c r="H274" s="282"/>
      <c r="I274" s="60"/>
      <c r="J274" s="39">
        <f t="shared" si="14"/>
        <v>0</v>
      </c>
      <c r="K274" s="81"/>
      <c r="L274" s="566"/>
      <c r="M274" s="283"/>
      <c r="N274" s="42">
        <f t="shared" si="13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2"/>
        <v>0</v>
      </c>
      <c r="F275" s="60"/>
      <c r="G275" s="224"/>
      <c r="H275" s="175"/>
      <c r="I275" s="60"/>
      <c r="J275" s="39">
        <f t="shared" si="14"/>
        <v>0</v>
      </c>
      <c r="K275" s="81"/>
      <c r="L275" s="566"/>
      <c r="M275" s="283"/>
      <c r="N275" s="42">
        <f t="shared" si="13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2"/>
        <v>0</v>
      </c>
      <c r="F276" s="60"/>
      <c r="G276" s="224"/>
      <c r="H276" s="175"/>
      <c r="I276" s="60"/>
      <c r="J276" s="39">
        <f t="shared" si="14"/>
        <v>0</v>
      </c>
      <c r="K276" s="81"/>
      <c r="L276" s="566"/>
      <c r="M276" s="283"/>
      <c r="N276" s="42">
        <f t="shared" si="13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2"/>
        <v>0</v>
      </c>
      <c r="F277" s="60"/>
      <c r="G277" s="224"/>
      <c r="H277" s="175"/>
      <c r="I277" s="60"/>
      <c r="J277" s="39">
        <f t="shared" si="14"/>
        <v>0</v>
      </c>
      <c r="K277" s="81"/>
      <c r="L277" s="566"/>
      <c r="M277" s="283"/>
      <c r="N277" s="42">
        <f t="shared" si="13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2"/>
        <v>0</v>
      </c>
      <c r="F278" s="254"/>
      <c r="G278" s="224"/>
      <c r="H278" s="255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2"/>
        <v>0</v>
      </c>
      <c r="F279" s="254"/>
      <c r="G279" s="224"/>
      <c r="H279" s="255"/>
      <c r="I279" s="254">
        <v>0</v>
      </c>
      <c r="J279" s="39">
        <f t="shared" si="14"/>
        <v>0</v>
      </c>
      <c r="K279" s="286"/>
      <c r="L279" s="575"/>
      <c r="M279" s="286"/>
      <c r="N279" s="42">
        <f t="shared" si="13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2"/>
        <v>0</v>
      </c>
      <c r="F280" s="254"/>
      <c r="G280" s="224"/>
      <c r="H280" s="255"/>
      <c r="I280" s="254">
        <v>0</v>
      </c>
      <c r="J280" s="39">
        <f t="shared" si="14"/>
        <v>0</v>
      </c>
      <c r="K280" s="286"/>
      <c r="L280" s="575"/>
      <c r="M280" s="286"/>
      <c r="N280" s="42">
        <f t="shared" si="13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2"/>
        <v>0</v>
      </c>
      <c r="F281" s="254"/>
      <c r="G281" s="224"/>
      <c r="H281" s="291"/>
      <c r="I281" s="254">
        <v>0</v>
      </c>
      <c r="J281" s="39">
        <f t="shared" si="14"/>
        <v>0</v>
      </c>
      <c r="K281" s="286"/>
      <c r="L281" s="575"/>
      <c r="M281" s="286"/>
      <c r="N281" s="42">
        <f t="shared" si="13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2"/>
        <v>0</v>
      </c>
      <c r="F282" s="254"/>
      <c r="G282" s="224"/>
      <c r="H282" s="293"/>
      <c r="I282" s="254">
        <v>0</v>
      </c>
      <c r="J282" s="39">
        <f t="shared" si="14"/>
        <v>0</v>
      </c>
      <c r="K282" s="286"/>
      <c r="L282" s="575"/>
      <c r="M282" s="286"/>
      <c r="N282" s="42">
        <f t="shared" si="13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2"/>
        <v>0</v>
      </c>
      <c r="H283" s="299"/>
      <c r="I283" s="297">
        <v>0</v>
      </c>
      <c r="J283" s="39">
        <f t="shared" si="14"/>
        <v>0</v>
      </c>
      <c r="K283" s="300"/>
      <c r="M283" s="300"/>
      <c r="N283" s="42">
        <f t="shared" si="13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2"/>
        <v>0</v>
      </c>
      <c r="I284" s="297">
        <v>0</v>
      </c>
      <c r="J284" s="39">
        <f t="shared" si="14"/>
        <v>0</v>
      </c>
      <c r="K284" s="300"/>
      <c r="M284" s="300"/>
      <c r="N284" s="42">
        <f t="shared" si="13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2"/>
        <v>0</v>
      </c>
      <c r="I285" s="302">
        <v>0</v>
      </c>
      <c r="J285" s="39">
        <f t="shared" si="14"/>
        <v>0</v>
      </c>
      <c r="K285" s="300"/>
      <c r="M285" s="300"/>
      <c r="N285" s="42">
        <f t="shared" si="13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2"/>
        <v>#VALUE!</v>
      </c>
      <c r="F286" s="870" t="s">
        <v>27</v>
      </c>
      <c r="G286" s="870"/>
      <c r="H286" s="871"/>
      <c r="I286" s="303">
        <f>SUM(I4:I285)</f>
        <v>332176</v>
      </c>
      <c r="J286" s="304"/>
      <c r="K286" s="300"/>
      <c r="L286" s="576"/>
      <c r="M286" s="300"/>
      <c r="N286" s="42">
        <f t="shared" si="13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2"/>
        <v>0</v>
      </c>
      <c r="I287" s="308"/>
      <c r="J287" s="304"/>
      <c r="K287" s="300"/>
      <c r="L287" s="576"/>
      <c r="M287" s="300"/>
      <c r="N287" s="42">
        <f t="shared" si="13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2"/>
        <v>0</v>
      </c>
      <c r="J288" s="297"/>
      <c r="K288" s="300"/>
      <c r="M288" s="300"/>
      <c r="N288" s="42">
        <f t="shared" si="13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2"/>
        <v>0</v>
      </c>
      <c r="J289" s="297"/>
      <c r="K289" s="314"/>
      <c r="N289" s="42">
        <f t="shared" si="13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14076384.939999999</v>
      </c>
      <c r="O290" s="324"/>
      <c r="Q290" s="325">
        <f>SUM(Q4:Q289)</f>
        <v>143821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14220205.939999999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2023-10-21T20:39:22Z</dcterms:modified>
</cp:coreProperties>
</file>