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5" l="1"/>
  <c r="H12" i="15"/>
  <c r="E11" i="15"/>
  <c r="J10" i="15" l="1"/>
  <c r="D8" i="15"/>
  <c r="G7" i="15"/>
  <c r="F6" i="15"/>
  <c r="K5" i="15" l="1"/>
  <c r="V50" i="15" l="1"/>
  <c r="U50" i="15"/>
  <c r="R50" i="15"/>
  <c r="L50" i="15"/>
  <c r="I50" i="15"/>
  <c r="G50" i="15"/>
  <c r="F50" i="15"/>
  <c r="E50" i="15"/>
  <c r="V44" i="15"/>
  <c r="H44" i="15"/>
  <c r="V43" i="15"/>
  <c r="H43" i="15"/>
  <c r="H50" i="15" s="1"/>
  <c r="W41" i="15"/>
  <c r="W50" i="15" s="1"/>
  <c r="J40" i="15"/>
  <c r="J50" i="15" s="1"/>
  <c r="T39" i="15"/>
  <c r="T50" i="15" s="1"/>
  <c r="D39" i="15"/>
  <c r="D50" i="15" s="1"/>
  <c r="Q38" i="15"/>
  <c r="Q50" i="15" s="1"/>
  <c r="S37" i="15"/>
  <c r="S50" i="15" s="1"/>
  <c r="F37" i="15"/>
  <c r="X36" i="15"/>
  <c r="X50" i="15" s="1"/>
  <c r="K36" i="15"/>
  <c r="K50" i="15" s="1"/>
  <c r="V34" i="15"/>
  <c r="X33" i="15"/>
  <c r="X19" i="15"/>
  <c r="W19" i="15"/>
  <c r="U19" i="15"/>
  <c r="S19" i="15"/>
  <c r="R19" i="15"/>
  <c r="L19" i="15"/>
  <c r="K19" i="15"/>
  <c r="I19" i="15"/>
  <c r="G19" i="15"/>
  <c r="D19" i="15"/>
  <c r="V19" i="15"/>
  <c r="H19" i="15"/>
  <c r="E19" i="15"/>
  <c r="J19" i="15"/>
  <c r="T19" i="15"/>
  <c r="Q19" i="15"/>
  <c r="F19" i="15"/>
  <c r="V3" i="15"/>
  <c r="X2" i="15"/>
  <c r="F21" i="15" l="1"/>
  <c r="F52" i="15"/>
  <c r="S52" i="15"/>
  <c r="S2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AW31" i="6"/>
  <c r="AF31" i="6"/>
  <c r="N31" i="6"/>
  <c r="BL29" i="6"/>
  <c r="AW29" i="6"/>
  <c r="AF29" i="6"/>
  <c r="N29" i="6"/>
  <c r="AW28" i="6"/>
  <c r="AT28" i="6"/>
  <c r="AS28" i="6"/>
  <c r="AR28" i="6"/>
  <c r="AQ28" i="6"/>
  <c r="AP28" i="6"/>
  <c r="AO28" i="6"/>
  <c r="AN28" i="6"/>
  <c r="AF28" i="6"/>
  <c r="N28" i="6"/>
  <c r="AW27" i="6"/>
  <c r="AF27" i="6"/>
  <c r="N27" i="6"/>
  <c r="BL26" i="6"/>
  <c r="AW26" i="6"/>
  <c r="AF26" i="6"/>
  <c r="N26" i="6"/>
  <c r="BL25" i="6"/>
  <c r="AW25" i="6"/>
  <c r="AF25" i="6"/>
  <c r="N25" i="6"/>
  <c r="AW11" i="6"/>
  <c r="AF11" i="6"/>
  <c r="N11" i="6"/>
  <c r="BL9" i="6"/>
  <c r="AW9" i="6"/>
  <c r="AF9" i="6"/>
  <c r="N9" i="6"/>
  <c r="AW8" i="6"/>
  <c r="AT8" i="6"/>
  <c r="AS8" i="6"/>
  <c r="AR8" i="6"/>
  <c r="AQ8" i="6"/>
  <c r="AP8" i="6"/>
  <c r="AO8" i="6"/>
  <c r="AN8" i="6"/>
  <c r="AF8" i="6"/>
  <c r="N8" i="6"/>
  <c r="BL7" i="6"/>
  <c r="AW7" i="6"/>
  <c r="AF7" i="6"/>
  <c r="N7" i="6"/>
  <c r="BL6" i="6"/>
  <c r="AW6" i="6"/>
  <c r="AF6" i="6"/>
  <c r="N6" i="6"/>
  <c r="BL5" i="6"/>
  <c r="AW5" i="6"/>
  <c r="AF5" i="6"/>
  <c r="N5" i="6"/>
  <c r="I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14" i="15"/>
  <c r="F114" i="15"/>
  <c r="X112" i="15"/>
  <c r="W112" i="15"/>
  <c r="V112" i="15"/>
  <c r="U112" i="15"/>
  <c r="T112" i="15"/>
  <c r="S112" i="15"/>
  <c r="R112" i="15"/>
  <c r="Q112" i="15"/>
  <c r="L112" i="15"/>
  <c r="K112" i="15"/>
  <c r="J112" i="15"/>
  <c r="I112" i="15"/>
  <c r="H112" i="15"/>
  <c r="G112" i="15"/>
  <c r="F112" i="15"/>
  <c r="E112" i="15"/>
  <c r="D112" i="15"/>
  <c r="V105" i="15"/>
  <c r="V96" i="15"/>
  <c r="X95" i="15"/>
  <c r="S83" i="15"/>
  <c r="F83" i="15"/>
  <c r="X81" i="15"/>
  <c r="W81" i="15"/>
  <c r="V81" i="15"/>
  <c r="U81" i="15"/>
  <c r="T81" i="15"/>
  <c r="S81" i="15"/>
  <c r="R81" i="15"/>
  <c r="Q81" i="15"/>
  <c r="L81" i="15"/>
  <c r="K81" i="15"/>
  <c r="J81" i="15"/>
  <c r="I81" i="15"/>
  <c r="H81" i="15"/>
  <c r="G81" i="15"/>
  <c r="F81" i="15"/>
  <c r="E81" i="15"/>
  <c r="D81" i="15"/>
  <c r="V75" i="15"/>
  <c r="H75" i="15"/>
  <c r="V74" i="15"/>
  <c r="H74" i="15"/>
  <c r="W72" i="15"/>
  <c r="J71" i="15"/>
  <c r="T70" i="15"/>
  <c r="D70" i="15"/>
  <c r="Q69" i="15"/>
  <c r="S68" i="15"/>
  <c r="F68" i="15"/>
  <c r="X67" i="15"/>
  <c r="K67" i="15"/>
  <c r="V65" i="15"/>
  <c r="X64" i="15"/>
</calcChain>
</file>

<file path=xl/sharedStrings.xml><?xml version="1.0" encoding="utf-8"?>
<sst xmlns="http://schemas.openxmlformats.org/spreadsheetml/2006/main" count="1962" uniqueCount="379">
  <si>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</si>
  <si>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</si>
  <si>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</si>
  <si>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</si>
  <si>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</si>
  <si>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</si>
  <si>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</si>
  <si>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</si>
  <si>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</si>
  <si>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</si>
  <si>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</si>
  <si>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</si>
  <si>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</si>
  <si>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</si>
  <si>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</si>
  <si>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</si>
  <si>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</si>
  <si>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</si>
  <si>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</si>
  <si>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</si>
  <si>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</si>
  <si>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</si>
  <si>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</si>
  <si>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</si>
  <si>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</si>
  <si>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</si>
  <si>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</si>
  <si>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</si>
  <si>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</si>
  <si>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</si>
  <si>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</si>
  <si>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</si>
  <si>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</si>
  <si>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</si>
  <si>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</si>
  <si>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</si>
  <si>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</si>
  <si>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</si>
  <si>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</si>
  <si>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</si>
  <si>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</si>
  <si>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</si>
  <si>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</si>
  <si>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</si>
  <si>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</si>
  <si>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</si>
  <si>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</si>
  <si>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</si>
  <si>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</si>
  <si>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</si>
  <si>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</si>
  <si>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</si>
  <si>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</si>
  <si>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</si>
  <si>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</si>
  <si>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</si>
  <si>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</si>
  <si>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</si>
  <si>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</si>
  <si>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</si>
  <si>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</si>
  <si>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</si>
  <si>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</si>
  <si>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</si>
  <si>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</si>
  <si>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</si>
  <si>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</si>
  <si>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</si>
  <si>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</si>
  <si>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</si>
  <si>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</si>
  <si>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</si>
  <si>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</si>
  <si>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</si>
  <si>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</si>
  <si>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</si>
  <si>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</si>
  <si>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</si>
  <si>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</si>
  <si>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</si>
  <si>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</si>
  <si>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</si>
  <si>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</si>
  <si>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</si>
  <si>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</si>
  <si>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</si>
  <si>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</si>
  <si>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</si>
  <si>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</si>
  <si>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</si>
  <si>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</si>
  <si>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</si>
  <si>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</si>
  <si>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</si>
  <si>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</si>
  <si>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</si>
  <si>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</si>
  <si>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</si>
  <si>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</si>
  <si>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</si>
  <si>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</si>
  <si>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</si>
  <si>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</si>
  <si>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</si>
  <si>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</si>
  <si>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</si>
  <si>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</si>
  <si>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</si>
  <si>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</si>
  <si>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</si>
  <si>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</si>
  <si>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</si>
  <si>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</si>
  <si>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</si>
  <si>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</si>
  <si>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</si>
  <si>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</si>
  <si>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</si>
  <si>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</si>
  <si>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</si>
  <si>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</si>
  <si>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</si>
  <si>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</si>
  <si>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</si>
  <si>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</si>
  <si>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</si>
  <si>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</si>
  <si>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</si>
  <si>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</si>
  <si>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</si>
  <si>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</si>
  <si>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</si>
  <si>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</si>
  <si>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</si>
  <si>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</si>
  <si>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</si>
  <si>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</si>
  <si>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</si>
  <si>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</si>
  <si>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</si>
  <si>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</si>
  <si>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</si>
  <si>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</si>
  <si>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</si>
  <si>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</si>
  <si>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</si>
  <si>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</si>
  <si>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</si>
  <si>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</si>
  <si>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</si>
  <si>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</si>
  <si>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</si>
  <si>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</si>
  <si>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</si>
  <si>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</si>
  <si>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</si>
  <si>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</si>
  <si>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</si>
  <si>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</si>
  <si>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</si>
  <si>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</si>
  <si>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</si>
  <si>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</si>
  <si>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</si>
  <si>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</si>
  <si>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</si>
  <si>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</si>
  <si>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</si>
  <si>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</si>
  <si>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</si>
  <si>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</si>
  <si>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</si>
  <si>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</si>
  <si>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</si>
  <si>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</si>
  <si>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</si>
  <si>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</si>
  <si>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</si>
  <si>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</si>
  <si>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</si>
  <si>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</si>
  <si>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</si>
  <si>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</si>
  <si>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</si>
  <si>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</si>
  <si>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</si>
  <si>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</si>
  <si>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</si>
  <si>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</si>
  <si>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</si>
  <si>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</si>
  <si>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</si>
  <si>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</si>
  <si>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</si>
  <si>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</si>
  <si>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</si>
  <si>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</si>
  <si>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</si>
  <si>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</si>
  <si>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</si>
  <si>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</si>
  <si>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</si>
  <si>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</si>
  <si>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</si>
  <si>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</si>
  <si>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</si>
  <si>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</si>
  <si>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</si>
  <si>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</si>
  <si>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</si>
  <si>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</si>
  <si>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</si>
  <si>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</si>
  <si>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</si>
  <si>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</si>
  <si>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</si>
  <si>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</si>
  <si>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</si>
  <si>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</si>
  <si>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</si>
  <si>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</si>
  <si>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</si>
  <si>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</si>
  <si>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</si>
  <si>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</si>
  <si>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</si>
  <si>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</si>
  <si>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</si>
  <si>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</si>
  <si>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</si>
  <si>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</si>
  <si>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</si>
  <si>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</si>
  <si>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</si>
  <si>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</si>
  <si>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</si>
  <si>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</si>
  <si>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</si>
  <si>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</si>
  <si>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</si>
  <si>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</si>
  <si>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</si>
  <si>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</si>
  <si>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</si>
  <si>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</si>
  <si>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</si>
  <si>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</si>
  <si>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</si>
  <si>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</si>
  <si>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</si>
  <si>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</si>
  <si>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</si>
  <si>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</si>
  <si>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</si>
  <si>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</si>
  <si>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</si>
  <si>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</si>
  <si>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</si>
  <si>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</si>
  <si>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</si>
  <si>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</si>
  <si>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</si>
  <si>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</si>
  <si>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</si>
  <si>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</si>
  <si>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</si>
  <si>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</si>
  <si>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</si>
  <si>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</si>
  <si>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</si>
  <si>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</si>
  <si>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</si>
  <si>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</si>
  <si>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</si>
  <si>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</si>
  <si>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</si>
  <si>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</si>
  <si>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</si>
  <si>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</si>
  <si>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</si>
  <si>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</si>
  <si>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</si>
  <si>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</si>
  <si>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</si>
  <si>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</si>
  <si>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</si>
  <si>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</si>
  <si>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</si>
  <si>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</si>
  <si>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</si>
  <si>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</si>
  <si>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</si>
  <si>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</si>
  <si>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</si>
  <si>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</si>
  <si>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</si>
  <si>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</si>
  <si>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</si>
  <si>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</si>
  <si>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</si>
  <si>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</si>
  <si>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</si>
  <si>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</si>
  <si>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</si>
  <si>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</si>
  <si>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</si>
  <si>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</si>
  <si>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</si>
  <si>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</si>
  <si>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</si>
  <si>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</si>
  <si>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</si>
  <si>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</si>
  <si>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</si>
  <si>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</si>
  <si>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</si>
  <si>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</si>
  <si>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</si>
  <si>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</si>
  <si>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</si>
  <si>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</si>
  <si>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</si>
  <si>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</si>
  <si>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</si>
  <si>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</si>
  <si>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</si>
  <si>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</si>
  <si>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</si>
  <si>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</si>
  <si>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</si>
  <si>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</si>
  <si>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</si>
  <si>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</si>
  <si>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</si>
  <si>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</si>
  <si>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</si>
  <si>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</si>
  <si>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</si>
  <si>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</si>
  <si>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</si>
  <si>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</si>
  <si>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</si>
  <si>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</si>
  <si>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</si>
  <si>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</si>
  <si>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</si>
  <si>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</si>
  <si>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</si>
  <si>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</si>
  <si>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</si>
  <si>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</si>
  <si>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</si>
  <si>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</si>
  <si>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</si>
  <si>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</si>
  <si>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</si>
  <si>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</si>
  <si>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</si>
  <si>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</si>
  <si>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</si>
  <si>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</si>
  <si>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</si>
  <si>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</si>
  <si>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Jamon--Tocino-fajitas res-molida mixta-totopos-quesos-salchicha-crema-pechuga de pollo-costilla-pollo</t>
  </si>
  <si>
    <t>Sandia-melon-papaya-guayaba-naranja</t>
  </si>
  <si>
    <t>cilantro-hojas de aguacate-poro-espinaca-oregano-epazote-hiervabuena-thelimon-manzanitlla-</t>
  </si>
  <si>
    <t>Papa-cebolla-jalapeño-tampico-serrano-tomate-calabaza-cebolla morada-champiñon-ajo-jitomate-jalapeño-Nopal</t>
  </si>
  <si>
    <t>Yogurt-chipotle-rajas-elote-café legal-italpasta--galletas crema- abrelatas</t>
  </si>
  <si>
    <t>Chile pulla-guajillo-costeño-ancho-arroz-frijol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</si>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</sst>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9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0000FF"/>
      <color rgb="FFCC99FF"/>
      <color rgb="FFFFCC66"/>
      <color rgb="FFFFCCCC"/>
      <color rgb="FF99CCFF"/>
      <color rgb="FF00FF00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80" t="s">
        <v>36</v>
      </c>
      <c r="D1" s="281"/>
      <c r="E1" s="281"/>
      <c r="F1" s="281"/>
      <c r="G1" s="281"/>
      <c r="H1" s="281"/>
      <c r="I1" s="281"/>
      <c r="J1" s="281"/>
      <c r="K1" s="281"/>
      <c r="L1" s="127" t="s">
        <v>41</v>
      </c>
      <c r="M1" s="133"/>
      <c r="N1" s="81"/>
      <c r="O1" s="293" t="s">
        <v>19</v>
      </c>
      <c r="P1" s="294"/>
      <c r="Q1" s="294"/>
      <c r="R1" s="294"/>
      <c r="S1" s="294"/>
      <c r="T1" s="294"/>
      <c r="U1" s="294"/>
      <c r="V1" s="294"/>
      <c r="W1" s="294"/>
      <c r="X1" s="128" t="s">
        <v>41</v>
      </c>
    </row>
    <row r="2" spans="2:27" ht="16.5" thickBot="1" x14ac:dyDescent="0.3">
      <c r="I2" s="284" t="s">
        <v>129</v>
      </c>
      <c r="J2" s="285"/>
      <c r="K2" s="286"/>
      <c r="L2" s="68"/>
      <c r="M2" s="134"/>
      <c r="N2" s="74"/>
      <c r="O2" s="7"/>
      <c r="P2"/>
      <c r="V2" s="284" t="s">
        <v>107</v>
      </c>
      <c r="W2" s="285"/>
      <c r="X2" s="286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87">
        <f>K18+J18+I18+H18+G18+F18+E18+D18+L18</f>
        <v>14572.5</v>
      </c>
      <c r="G20" s="288"/>
      <c r="H20" s="289"/>
      <c r="I20" s="5"/>
      <c r="J20" s="5"/>
      <c r="K20" s="5"/>
      <c r="L20" s="71"/>
      <c r="M20" s="74"/>
      <c r="N20" s="74"/>
      <c r="O20" s="7"/>
      <c r="P20"/>
      <c r="Q20" s="5"/>
      <c r="R20" s="5"/>
      <c r="S20" s="290">
        <f>Q18+R18+S18+T18+U18+V18+W18+X18</f>
        <v>21274</v>
      </c>
      <c r="T20" s="291"/>
      <c r="U20" s="292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11" t="s">
        <v>121</v>
      </c>
      <c r="D2" s="312"/>
      <c r="E2" s="312"/>
      <c r="F2" s="312"/>
      <c r="G2" s="312"/>
      <c r="H2" s="312"/>
      <c r="I2" s="312"/>
      <c r="J2" s="312"/>
      <c r="K2" s="312"/>
      <c r="L2" s="123"/>
      <c r="M2" s="124"/>
      <c r="N2" s="125"/>
      <c r="O2" s="125"/>
      <c r="P2" s="313" t="s">
        <v>122</v>
      </c>
      <c r="Q2" s="314"/>
      <c r="R2" s="314"/>
      <c r="S2" s="314"/>
      <c r="T2" s="314"/>
      <c r="U2" s="314"/>
      <c r="V2" s="314"/>
      <c r="W2" s="314"/>
      <c r="X2" s="314"/>
      <c r="Y2" s="314"/>
      <c r="Z2" s="315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87">
        <f>K17+J17+I17+H17+G17+F17+E17+D17+L17</f>
        <v>50513</v>
      </c>
      <c r="G19" s="288"/>
      <c r="H19" s="289"/>
      <c r="I19" s="5"/>
      <c r="J19" s="5"/>
      <c r="K19" s="5"/>
      <c r="L19" s="5"/>
      <c r="M19" s="74"/>
      <c r="N19" s="74"/>
      <c r="O19" s="74"/>
      <c r="R19" s="5"/>
      <c r="S19" s="5"/>
      <c r="T19" s="290">
        <f>R17+S17+T17+U17+W17+X17+Y17+Z17</f>
        <v>78100</v>
      </c>
      <c r="U19" s="291"/>
      <c r="V19" s="292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80" t="s">
        <v>17</v>
      </c>
      <c r="C2" s="281"/>
      <c r="D2" s="281"/>
      <c r="E2" s="281"/>
      <c r="F2" s="281"/>
      <c r="G2" s="281"/>
      <c r="H2" s="281"/>
      <c r="I2" s="281"/>
      <c r="J2" s="281"/>
      <c r="K2" s="101"/>
      <c r="L2" s="39"/>
      <c r="M2" s="293" t="s">
        <v>19</v>
      </c>
      <c r="N2" s="294"/>
      <c r="O2" s="294"/>
      <c r="P2" s="294"/>
      <c r="Q2" s="294"/>
      <c r="R2" s="294"/>
      <c r="S2" s="294"/>
      <c r="T2" s="294"/>
      <c r="U2" s="294"/>
      <c r="V2" s="294"/>
      <c r="W2" s="302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87">
        <f>J28+I28+H28+G28+F28+E28+D28+C28+K28</f>
        <v>27026.5</v>
      </c>
      <c r="F30" s="288"/>
      <c r="G30" s="289"/>
      <c r="H30" s="5"/>
      <c r="I30" s="5"/>
      <c r="J30" s="5"/>
      <c r="K30" s="5"/>
      <c r="L30" s="3"/>
      <c r="O30" s="5"/>
      <c r="P30" s="5"/>
      <c r="Q30" s="290">
        <f>O28+P28+Q28+R28+T28+U28+V28+W28</f>
        <v>39532.5</v>
      </c>
      <c r="R30" s="291"/>
      <c r="S30" s="292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15"/>
  <sheetViews>
    <sheetView tabSelected="1" topLeftCell="A3" workbookViewId="0">
      <selection activeCell="H14" sqref="H14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3" customWidth="1"/>
    <col min="22" max="22" width="12.42578125" customWidth="1"/>
    <col min="23" max="23" width="13.28515625" customWidth="1"/>
  </cols>
  <sheetData>
    <row r="1" spans="2:27" ht="15.75" thickBot="1" x14ac:dyDescent="0.3"/>
    <row r="2" spans="2:27" ht="22.5" thickTop="1" thickBot="1" x14ac:dyDescent="0.4">
      <c r="B2" s="7"/>
      <c r="C2" s="278" t="s">
        <v>36</v>
      </c>
      <c r="D2" s="270"/>
      <c r="E2" s="270"/>
      <c r="F2" s="270"/>
      <c r="G2" s="270"/>
      <c r="H2" s="270"/>
      <c r="I2" s="270"/>
      <c r="J2" s="270"/>
      <c r="K2" s="270"/>
      <c r="L2" s="128" t="s">
        <v>88</v>
      </c>
      <c r="M2" s="133"/>
      <c r="N2" s="81"/>
      <c r="O2" s="279" t="s">
        <v>19</v>
      </c>
      <c r="P2" s="271"/>
      <c r="Q2" s="271"/>
      <c r="R2" s="271"/>
      <c r="S2" s="271"/>
      <c r="T2" s="271"/>
      <c r="U2" s="271"/>
      <c r="V2" s="271"/>
      <c r="W2" s="271"/>
      <c r="X2" s="190" t="str">
        <f>L2</f>
        <v># 04</v>
      </c>
    </row>
    <row r="3" spans="2:27" ht="16.5" thickBot="1" x14ac:dyDescent="0.3">
      <c r="B3" s="7"/>
      <c r="C3" s="1"/>
      <c r="I3" s="272" t="s">
        <v>370</v>
      </c>
      <c r="J3" s="273"/>
      <c r="K3" s="274"/>
      <c r="L3" s="68"/>
      <c r="M3" s="134"/>
      <c r="N3" s="74"/>
      <c r="O3" s="7"/>
      <c r="V3" s="272" t="str">
        <f>I3</f>
        <v>del   16 - al  22  DICIEMBRE    2023</v>
      </c>
      <c r="W3" s="273"/>
      <c r="X3" s="274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68.25" customHeight="1" x14ac:dyDescent="0.25">
      <c r="B5" s="93" t="s">
        <v>371</v>
      </c>
      <c r="C5" s="234" t="s">
        <v>372</v>
      </c>
      <c r="D5" s="72"/>
      <c r="E5" s="72"/>
      <c r="F5" s="72"/>
      <c r="G5" s="72"/>
      <c r="H5" s="72"/>
      <c r="I5" s="72"/>
      <c r="J5" s="72"/>
      <c r="K5" s="72">
        <f>1184+1897+1201+1429+1102</f>
        <v>6813</v>
      </c>
      <c r="L5" s="71"/>
      <c r="M5" s="131"/>
      <c r="N5" s="74"/>
      <c r="O5" s="93" t="s">
        <v>371</v>
      </c>
      <c r="P5" s="234" t="s">
        <v>363</v>
      </c>
      <c r="Q5" s="93"/>
      <c r="R5" s="93"/>
      <c r="S5" s="93"/>
      <c r="T5" s="93"/>
      <c r="U5" s="93"/>
      <c r="V5" s="93"/>
      <c r="W5" s="93"/>
      <c r="X5" s="72"/>
      <c r="AA5" t="s">
        <v>26</v>
      </c>
    </row>
    <row r="6" spans="2:27" ht="67.5" customHeight="1" x14ac:dyDescent="0.25">
      <c r="B6" s="93" t="s">
        <v>371</v>
      </c>
      <c r="C6" s="44" t="s">
        <v>373</v>
      </c>
      <c r="D6" s="67"/>
      <c r="E6" s="67"/>
      <c r="F6" s="67">
        <f>2171+70+15+150+130</f>
        <v>2536</v>
      </c>
      <c r="G6" s="67"/>
      <c r="H6" s="67"/>
      <c r="I6" s="67"/>
      <c r="J6" s="67"/>
      <c r="K6" s="67"/>
      <c r="L6" s="67"/>
      <c r="M6" s="131"/>
      <c r="N6" s="74"/>
      <c r="O6" s="93" t="s">
        <v>371</v>
      </c>
      <c r="P6" s="44" t="s">
        <v>366</v>
      </c>
      <c r="Q6" s="93"/>
      <c r="R6" s="93"/>
      <c r="S6" s="93"/>
      <c r="T6" s="93"/>
      <c r="U6" s="93"/>
      <c r="V6" s="93"/>
      <c r="W6" s="93"/>
      <c r="X6" s="67"/>
    </row>
    <row r="7" spans="2:27" ht="42" customHeight="1" x14ac:dyDescent="0.25">
      <c r="B7" s="93" t="s">
        <v>371</v>
      </c>
      <c r="C7" s="44" t="s">
        <v>374</v>
      </c>
      <c r="D7" s="67"/>
      <c r="E7" s="67"/>
      <c r="F7" s="67"/>
      <c r="G7" s="67">
        <f>50+5</f>
        <v>55</v>
      </c>
      <c r="H7" s="67"/>
      <c r="I7" s="67"/>
      <c r="J7" s="67"/>
      <c r="K7" s="67"/>
      <c r="L7" s="67"/>
      <c r="M7" s="131"/>
      <c r="N7" s="74"/>
      <c r="O7" s="93" t="s">
        <v>371</v>
      </c>
      <c r="P7" s="44" t="s">
        <v>364</v>
      </c>
      <c r="Q7" s="93"/>
      <c r="R7" s="93"/>
      <c r="S7" s="93"/>
      <c r="T7" s="93"/>
      <c r="U7" s="93"/>
      <c r="V7" s="93"/>
      <c r="W7" s="93"/>
      <c r="X7" s="67"/>
    </row>
    <row r="8" spans="2:27" ht="54" customHeight="1" x14ac:dyDescent="0.25">
      <c r="B8" s="93" t="s">
        <v>371</v>
      </c>
      <c r="C8" s="96" t="s">
        <v>375</v>
      </c>
      <c r="D8" s="67">
        <f>400+60+40+160</f>
        <v>660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371</v>
      </c>
      <c r="P8" s="96" t="s">
        <v>365</v>
      </c>
      <c r="Q8" s="93"/>
      <c r="R8" s="93"/>
      <c r="S8" s="93"/>
      <c r="T8" s="93"/>
      <c r="U8" s="93"/>
      <c r="V8" s="93"/>
      <c r="W8" s="93"/>
      <c r="X8" s="67"/>
    </row>
    <row r="9" spans="2:27" ht="38.25" customHeight="1" x14ac:dyDescent="0.25">
      <c r="B9" s="93" t="s">
        <v>371</v>
      </c>
      <c r="C9" s="239" t="s">
        <v>12</v>
      </c>
      <c r="D9" s="67"/>
      <c r="E9" s="67"/>
      <c r="F9" s="67"/>
      <c r="G9" s="67"/>
      <c r="H9" s="67"/>
      <c r="I9" s="67">
        <v>399</v>
      </c>
      <c r="J9" s="67"/>
      <c r="K9" s="67"/>
      <c r="L9" s="67"/>
      <c r="M9" s="131"/>
      <c r="N9" s="74"/>
      <c r="O9" s="93" t="s">
        <v>371</v>
      </c>
      <c r="P9" s="95" t="s">
        <v>4</v>
      </c>
      <c r="Q9" s="93"/>
      <c r="R9" s="93"/>
      <c r="S9" s="93"/>
      <c r="T9" s="93"/>
      <c r="U9" s="93"/>
      <c r="V9" s="93"/>
      <c r="W9" s="93"/>
      <c r="X9" s="67"/>
      <c r="Y9" s="242"/>
    </row>
    <row r="10" spans="2:27" ht="55.5" customHeight="1" x14ac:dyDescent="0.25">
      <c r="B10" s="93" t="s">
        <v>371</v>
      </c>
      <c r="C10" s="318" t="s">
        <v>377</v>
      </c>
      <c r="D10" s="67"/>
      <c r="E10" s="67"/>
      <c r="F10" s="67"/>
      <c r="G10" s="67"/>
      <c r="H10" s="67"/>
      <c r="I10" s="67"/>
      <c r="J10" s="67">
        <f>127+57+2073+112</f>
        <v>2369</v>
      </c>
      <c r="K10" s="67"/>
      <c r="L10" s="67"/>
      <c r="M10" s="131"/>
      <c r="N10" s="74"/>
      <c r="O10" s="93" t="s">
        <v>371</v>
      </c>
      <c r="P10" s="268" t="s">
        <v>367</v>
      </c>
      <c r="Q10" s="93"/>
      <c r="R10" s="93"/>
      <c r="S10" s="93"/>
      <c r="T10" s="93"/>
      <c r="U10" s="93"/>
      <c r="V10" s="93"/>
      <c r="W10" s="93"/>
      <c r="X10" s="255"/>
      <c r="Y10" s="269"/>
    </row>
    <row r="11" spans="2:27" ht="45" x14ac:dyDescent="0.25">
      <c r="B11" s="93" t="s">
        <v>371</v>
      </c>
      <c r="C11" s="44" t="s">
        <v>378</v>
      </c>
      <c r="D11" s="67"/>
      <c r="E11" s="67">
        <f>225+76</f>
        <v>301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371</v>
      </c>
      <c r="P11" s="260" t="s">
        <v>368</v>
      </c>
      <c r="Q11" s="93"/>
      <c r="R11" s="93"/>
      <c r="S11" s="93"/>
      <c r="T11" s="93"/>
      <c r="U11" s="93"/>
      <c r="V11" s="93"/>
      <c r="W11" s="93"/>
      <c r="X11" s="67"/>
      <c r="Y11" s="129"/>
    </row>
    <row r="12" spans="2:27" ht="33.75" customHeight="1" x14ac:dyDescent="0.25">
      <c r="B12" s="93" t="s">
        <v>371</v>
      </c>
      <c r="C12" s="95" t="s">
        <v>96</v>
      </c>
      <c r="D12" s="67"/>
      <c r="E12" s="67"/>
      <c r="F12" s="67"/>
      <c r="G12" s="67"/>
      <c r="H12" s="67">
        <f>136+119+289+85</f>
        <v>629</v>
      </c>
      <c r="I12" s="67"/>
      <c r="J12" s="67"/>
      <c r="K12" s="67"/>
      <c r="L12" s="67"/>
      <c r="M12" s="131"/>
      <c r="N12" s="74"/>
      <c r="O12" s="93" t="s">
        <v>371</v>
      </c>
      <c r="P12" s="195" t="s">
        <v>140</v>
      </c>
      <c r="Q12" s="93"/>
      <c r="R12" s="93"/>
      <c r="S12" s="93"/>
      <c r="T12" s="93"/>
      <c r="U12" s="93"/>
      <c r="V12" s="93"/>
      <c r="W12" s="93"/>
      <c r="X12" s="67"/>
    </row>
    <row r="13" spans="2:27" ht="34.5" customHeight="1" thickBot="1" x14ac:dyDescent="0.3">
      <c r="B13" s="93" t="s">
        <v>371</v>
      </c>
      <c r="C13" s="95" t="s">
        <v>239</v>
      </c>
      <c r="D13" s="67"/>
      <c r="E13" s="67"/>
      <c r="F13" s="67"/>
      <c r="G13" s="67"/>
      <c r="H13" s="67">
        <f>288+420+420+420</f>
        <v>1548</v>
      </c>
      <c r="I13" s="67"/>
      <c r="J13" s="67"/>
      <c r="K13" s="67"/>
      <c r="L13" s="67"/>
      <c r="M13" s="131"/>
      <c r="N13" s="74"/>
      <c r="O13" s="93" t="s">
        <v>371</v>
      </c>
      <c r="P13" s="192" t="s">
        <v>217</v>
      </c>
      <c r="Q13" s="93"/>
      <c r="R13" s="93"/>
      <c r="S13" s="93"/>
      <c r="T13" s="93"/>
      <c r="U13" s="93"/>
      <c r="V13" s="93"/>
      <c r="W13" s="93"/>
      <c r="X13" s="67"/>
    </row>
    <row r="14" spans="2:27" ht="49.5" customHeight="1" thickBot="1" x14ac:dyDescent="0.3">
      <c r="B14" s="93" t="s">
        <v>371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371</v>
      </c>
      <c r="P14" s="195" t="s">
        <v>369</v>
      </c>
      <c r="Q14" s="93"/>
      <c r="R14" s="93"/>
      <c r="S14" s="93"/>
      <c r="T14" s="93"/>
      <c r="U14" s="93"/>
      <c r="V14" s="93"/>
      <c r="W14" s="93"/>
      <c r="X14" s="67"/>
      <c r="Y14" s="258" t="s">
        <v>314</v>
      </c>
    </row>
    <row r="15" spans="2:27" ht="51.75" customHeight="1" thickBot="1" x14ac:dyDescent="0.3">
      <c r="B15" s="93" t="s">
        <v>371</v>
      </c>
      <c r="C15" s="253" t="s">
        <v>376</v>
      </c>
      <c r="D15" s="67"/>
      <c r="E15" s="67"/>
      <c r="F15" s="67"/>
      <c r="G15" s="67"/>
      <c r="H15" s="67"/>
      <c r="I15" s="67"/>
      <c r="J15" s="67">
        <v>1280</v>
      </c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4" hidden="1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4" ht="24" thickBot="1" x14ac:dyDescent="0.3">
      <c r="B19" s="7"/>
      <c r="C19" s="35" t="s">
        <v>18</v>
      </c>
      <c r="D19" s="30">
        <f>SUM(D5:D18)</f>
        <v>660</v>
      </c>
      <c r="E19" s="30">
        <f t="shared" ref="E19:L19" si="0">SUM(E5:E18)</f>
        <v>301</v>
      </c>
      <c r="F19" s="30">
        <f t="shared" si="0"/>
        <v>2536</v>
      </c>
      <c r="G19" s="30">
        <f t="shared" si="0"/>
        <v>55</v>
      </c>
      <c r="H19" s="30">
        <f t="shared" si="0"/>
        <v>2177</v>
      </c>
      <c r="I19" s="30">
        <f t="shared" si="0"/>
        <v>399</v>
      </c>
      <c r="J19" s="30">
        <f t="shared" si="0"/>
        <v>3649</v>
      </c>
      <c r="K19" s="30">
        <f t="shared" si="0"/>
        <v>6813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0</v>
      </c>
      <c r="R19" s="21">
        <f t="shared" si="1"/>
        <v>0</v>
      </c>
      <c r="S19" s="21">
        <f t="shared" si="1"/>
        <v>0</v>
      </c>
      <c r="T19" s="21">
        <f t="shared" si="1"/>
        <v>0</v>
      </c>
      <c r="U19" s="21">
        <f t="shared" si="1"/>
        <v>0</v>
      </c>
      <c r="V19" s="21">
        <f t="shared" si="1"/>
        <v>0</v>
      </c>
      <c r="W19" s="21">
        <f t="shared" si="1"/>
        <v>0</v>
      </c>
      <c r="X19" s="21">
        <f t="shared" si="1"/>
        <v>0</v>
      </c>
    </row>
    <row r="20" spans="1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4" ht="21.75" thickBot="1" x14ac:dyDescent="0.4">
      <c r="B21" s="7"/>
      <c r="C21" s="1"/>
      <c r="D21" s="5"/>
      <c r="E21" s="5"/>
      <c r="F21" s="287">
        <f>K19+J19+I19+H19+G19+F19+E19+D19+L19</f>
        <v>17090</v>
      </c>
      <c r="G21" s="316"/>
      <c r="H21" s="317"/>
      <c r="I21" s="5"/>
      <c r="J21" s="5"/>
      <c r="K21" s="5"/>
      <c r="L21" s="71"/>
      <c r="M21" s="74"/>
      <c r="N21" s="74"/>
      <c r="O21" s="7"/>
      <c r="Q21" s="5"/>
      <c r="R21" s="5"/>
      <c r="S21" s="275">
        <f>Q19+R19+S19+T19+U19+V19+W19+X19</f>
        <v>0</v>
      </c>
      <c r="T21" s="276"/>
      <c r="U21" s="277"/>
      <c r="V21" s="5"/>
      <c r="W21" s="5"/>
      <c r="X21" s="5"/>
    </row>
    <row r="22" spans="1:24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2" spans="1:24" ht="15.75" thickBot="1" x14ac:dyDescent="0.3"/>
    <row r="33" spans="2:27" ht="22.5" thickTop="1" thickBot="1" x14ac:dyDescent="0.4">
      <c r="B33" s="7"/>
      <c r="C33" s="280" t="s">
        <v>36</v>
      </c>
      <c r="D33" s="281"/>
      <c r="E33" s="281"/>
      <c r="F33" s="281"/>
      <c r="G33" s="281"/>
      <c r="H33" s="281"/>
      <c r="I33" s="281"/>
      <c r="J33" s="281"/>
      <c r="K33" s="281"/>
      <c r="L33" s="128" t="s">
        <v>42</v>
      </c>
      <c r="M33" s="133"/>
      <c r="N33" s="81"/>
      <c r="O33" s="282" t="s">
        <v>19</v>
      </c>
      <c r="P33" s="283"/>
      <c r="Q33" s="283"/>
      <c r="R33" s="283"/>
      <c r="S33" s="283"/>
      <c r="T33" s="283"/>
      <c r="U33" s="283"/>
      <c r="V33" s="283"/>
      <c r="W33" s="283"/>
      <c r="X33" s="190" t="str">
        <f>L33</f>
        <v># 02</v>
      </c>
    </row>
    <row r="34" spans="2:27" ht="16.5" thickBot="1" x14ac:dyDescent="0.3">
      <c r="B34" s="7"/>
      <c r="C34" s="1"/>
      <c r="I34" s="284" t="s">
        <v>349</v>
      </c>
      <c r="J34" s="285"/>
      <c r="K34" s="286"/>
      <c r="L34" s="68"/>
      <c r="M34" s="134"/>
      <c r="N34" s="74"/>
      <c r="O34" s="7"/>
      <c r="V34" s="284" t="str">
        <f>I34</f>
        <v>del   02 - al  08  DICIEMBRE    2023</v>
      </c>
      <c r="W34" s="285"/>
      <c r="X34" s="286"/>
    </row>
    <row r="35" spans="2:27" ht="64.5" thickTop="1" thickBot="1" x14ac:dyDescent="0.3">
      <c r="B35" s="6" t="s">
        <v>0</v>
      </c>
      <c r="C35" s="24" t="s">
        <v>1</v>
      </c>
      <c r="D35" s="25" t="s">
        <v>2</v>
      </c>
      <c r="E35" s="26" t="s">
        <v>7</v>
      </c>
      <c r="F35" s="56" t="s">
        <v>38</v>
      </c>
      <c r="G35" s="25" t="s">
        <v>3</v>
      </c>
      <c r="H35" s="27" t="s">
        <v>22</v>
      </c>
      <c r="I35" s="184" t="s">
        <v>4</v>
      </c>
      <c r="J35" s="61" t="s">
        <v>8</v>
      </c>
      <c r="K35" s="183" t="s">
        <v>5</v>
      </c>
      <c r="L35" s="99" t="s">
        <v>46</v>
      </c>
      <c r="M35" s="135"/>
      <c r="N35" s="82"/>
      <c r="O35" s="36" t="s">
        <v>0</v>
      </c>
      <c r="P35" s="143" t="s">
        <v>1</v>
      </c>
      <c r="Q35" s="137" t="s">
        <v>2</v>
      </c>
      <c r="R35" s="138" t="s">
        <v>16</v>
      </c>
      <c r="S35" s="138" t="s">
        <v>38</v>
      </c>
      <c r="T35" s="137" t="s">
        <v>3</v>
      </c>
      <c r="U35" s="137" t="s">
        <v>4</v>
      </c>
      <c r="V35" s="141" t="s">
        <v>25</v>
      </c>
      <c r="W35" s="136" t="s">
        <v>8</v>
      </c>
      <c r="X35" s="142" t="s">
        <v>5</v>
      </c>
    </row>
    <row r="36" spans="2:27" ht="68.25" customHeight="1" x14ac:dyDescent="0.25">
      <c r="B36" s="93" t="s">
        <v>350</v>
      </c>
      <c r="C36" s="234" t="s">
        <v>357</v>
      </c>
      <c r="D36" s="72"/>
      <c r="E36" s="72"/>
      <c r="F36" s="72"/>
      <c r="G36" s="72"/>
      <c r="H36" s="72"/>
      <c r="I36" s="72"/>
      <c r="J36" s="72"/>
      <c r="K36" s="72">
        <f>929+1239+182+2457+1061</f>
        <v>5868</v>
      </c>
      <c r="L36" s="71"/>
      <c r="M36" s="131"/>
      <c r="N36" s="74"/>
      <c r="O36" s="93" t="s">
        <v>350</v>
      </c>
      <c r="P36" s="234" t="s">
        <v>356</v>
      </c>
      <c r="Q36" s="72"/>
      <c r="R36" s="72"/>
      <c r="S36" s="72"/>
      <c r="T36" s="72"/>
      <c r="U36" s="72"/>
      <c r="V36" s="72"/>
      <c r="W36" s="72"/>
      <c r="X36" s="72">
        <f>1328+1141+1105+839</f>
        <v>4413</v>
      </c>
      <c r="AA36" t="s">
        <v>26</v>
      </c>
    </row>
    <row r="37" spans="2:27" ht="67.5" customHeight="1" x14ac:dyDescent="0.25">
      <c r="B37" s="93" t="s">
        <v>350</v>
      </c>
      <c r="C37" s="44" t="s">
        <v>353</v>
      </c>
      <c r="D37" s="67"/>
      <c r="E37" s="67"/>
      <c r="F37" s="67">
        <f>1585+415+37</f>
        <v>2037</v>
      </c>
      <c r="G37" s="67"/>
      <c r="H37" s="67"/>
      <c r="I37" s="67"/>
      <c r="J37" s="67"/>
      <c r="K37" s="67"/>
      <c r="L37" s="67"/>
      <c r="M37" s="131"/>
      <c r="N37" s="74"/>
      <c r="O37" s="93" t="s">
        <v>350</v>
      </c>
      <c r="P37" s="44" t="s">
        <v>358</v>
      </c>
      <c r="Q37" s="67"/>
      <c r="R37" s="67"/>
      <c r="S37" s="67">
        <f>2655+1050+140+34</f>
        <v>3879</v>
      </c>
      <c r="T37" s="67"/>
      <c r="U37" s="67"/>
      <c r="V37" s="67"/>
      <c r="W37" s="67"/>
      <c r="X37" s="67"/>
    </row>
    <row r="38" spans="2:27" ht="42" customHeight="1" x14ac:dyDescent="0.25">
      <c r="B38" s="93" t="s">
        <v>350</v>
      </c>
      <c r="C38" s="44" t="s">
        <v>351</v>
      </c>
      <c r="D38" s="67"/>
      <c r="E38" s="67"/>
      <c r="F38" s="67"/>
      <c r="G38" s="67">
        <v>40</v>
      </c>
      <c r="H38" s="67"/>
      <c r="I38" s="67"/>
      <c r="J38" s="67"/>
      <c r="K38" s="67"/>
      <c r="L38" s="67"/>
      <c r="M38" s="131"/>
      <c r="N38" s="74"/>
      <c r="O38" s="93" t="s">
        <v>350</v>
      </c>
      <c r="P38" s="44" t="s">
        <v>359</v>
      </c>
      <c r="Q38" s="67">
        <f>850+210</f>
        <v>1060</v>
      </c>
      <c r="R38" s="67"/>
      <c r="S38" s="67"/>
      <c r="T38" s="67"/>
      <c r="U38" s="67"/>
      <c r="V38" s="67"/>
      <c r="W38" s="67"/>
      <c r="X38" s="67"/>
    </row>
    <row r="39" spans="2:27" ht="54" customHeight="1" x14ac:dyDescent="0.25">
      <c r="B39" s="93" t="s">
        <v>350</v>
      </c>
      <c r="C39" s="96" t="s">
        <v>352</v>
      </c>
      <c r="D39" s="67">
        <f>648+67</f>
        <v>715</v>
      </c>
      <c r="E39" s="67"/>
      <c r="F39" s="67"/>
      <c r="G39" s="67"/>
      <c r="H39" s="67"/>
      <c r="I39" s="67"/>
      <c r="J39" s="67"/>
      <c r="K39" s="67"/>
      <c r="L39" s="67"/>
      <c r="M39" s="131"/>
      <c r="N39" s="74"/>
      <c r="O39" s="93" t="s">
        <v>350</v>
      </c>
      <c r="P39" s="95" t="s">
        <v>362</v>
      </c>
      <c r="Q39" s="67"/>
      <c r="R39" s="67"/>
      <c r="S39" s="67"/>
      <c r="T39" s="67">
        <f>35+50</f>
        <v>85</v>
      </c>
      <c r="U39" s="67"/>
      <c r="V39" s="67"/>
      <c r="W39" s="67"/>
      <c r="X39" s="67"/>
    </row>
    <row r="40" spans="2:27" ht="38.25" customHeight="1" thickBot="1" x14ac:dyDescent="0.3">
      <c r="B40" s="93" t="s">
        <v>350</v>
      </c>
      <c r="C40" s="44" t="s">
        <v>354</v>
      </c>
      <c r="D40" s="67"/>
      <c r="E40" s="67"/>
      <c r="F40" s="67"/>
      <c r="G40" s="67"/>
      <c r="H40" s="67"/>
      <c r="I40" s="67"/>
      <c r="J40" s="67">
        <f>280+127+460</f>
        <v>867</v>
      </c>
      <c r="K40" s="67"/>
      <c r="L40" s="67"/>
      <c r="M40" s="131"/>
      <c r="N40" s="74"/>
      <c r="O40" s="93" t="s">
        <v>350</v>
      </c>
      <c r="P40" s="95" t="s">
        <v>4</v>
      </c>
      <c r="Q40" s="67"/>
      <c r="R40" s="67"/>
      <c r="S40" s="67"/>
      <c r="T40" s="67"/>
      <c r="U40" s="67">
        <v>821</v>
      </c>
      <c r="V40" s="67"/>
      <c r="W40" s="67"/>
      <c r="X40" s="67"/>
      <c r="Y40" s="242"/>
    </row>
    <row r="41" spans="2:27" ht="49.5" customHeight="1" thickBot="1" x14ac:dyDescent="0.3">
      <c r="B41" s="93" t="s">
        <v>350</v>
      </c>
      <c r="C41" s="254" t="s">
        <v>12</v>
      </c>
      <c r="D41" s="67"/>
      <c r="E41" s="67"/>
      <c r="F41" s="67"/>
      <c r="G41" s="67"/>
      <c r="H41" s="67"/>
      <c r="I41" s="67">
        <v>407</v>
      </c>
      <c r="J41" s="67"/>
      <c r="K41" s="67"/>
      <c r="L41" s="67"/>
      <c r="M41" s="131"/>
      <c r="N41" s="74"/>
      <c r="O41" s="93" t="s">
        <v>350</v>
      </c>
      <c r="P41" s="268" t="s">
        <v>361</v>
      </c>
      <c r="Q41" s="72"/>
      <c r="R41" s="72"/>
      <c r="S41" s="72"/>
      <c r="T41" s="72"/>
      <c r="U41" s="72"/>
      <c r="V41" s="72"/>
      <c r="W41" s="72">
        <f>502+52.5+795+399.5</f>
        <v>1749</v>
      </c>
      <c r="X41" s="255"/>
      <c r="Y41" s="258" t="s">
        <v>314</v>
      </c>
    </row>
    <row r="42" spans="2:27" ht="45" x14ac:dyDescent="0.25">
      <c r="B42" s="93" t="s">
        <v>350</v>
      </c>
      <c r="C42" s="44" t="s">
        <v>355</v>
      </c>
      <c r="D42" s="67"/>
      <c r="E42" s="67">
        <v>150</v>
      </c>
      <c r="F42" s="67"/>
      <c r="G42" s="67"/>
      <c r="H42" s="67"/>
      <c r="I42" s="67"/>
      <c r="J42" s="94"/>
      <c r="K42" s="67"/>
      <c r="L42" s="67"/>
      <c r="M42" s="131"/>
      <c r="N42" s="74"/>
      <c r="O42" s="93" t="s">
        <v>350</v>
      </c>
      <c r="P42" s="260" t="s">
        <v>360</v>
      </c>
      <c r="Q42" s="72"/>
      <c r="R42" s="72">
        <v>695</v>
      </c>
      <c r="S42" s="72"/>
      <c r="T42" s="72"/>
      <c r="U42" s="72"/>
      <c r="V42" s="72"/>
      <c r="W42" s="72"/>
      <c r="X42" s="67"/>
      <c r="Y42" s="129"/>
    </row>
    <row r="43" spans="2:27" ht="33.75" customHeight="1" x14ac:dyDescent="0.25">
      <c r="B43" s="93" t="s">
        <v>350</v>
      </c>
      <c r="C43" s="95" t="s">
        <v>96</v>
      </c>
      <c r="D43" s="67"/>
      <c r="E43" s="67"/>
      <c r="F43" s="67"/>
      <c r="G43" s="67"/>
      <c r="H43" s="67">
        <f>102+102+68+85+102+85+85</f>
        <v>629</v>
      </c>
      <c r="I43" s="67"/>
      <c r="J43" s="67"/>
      <c r="K43" s="67"/>
      <c r="L43" s="67"/>
      <c r="M43" s="131"/>
      <c r="N43" s="74"/>
      <c r="O43" s="93" t="s">
        <v>350</v>
      </c>
      <c r="P43" s="195" t="s">
        <v>140</v>
      </c>
      <c r="Q43" s="72"/>
      <c r="R43" s="72"/>
      <c r="S43" s="72"/>
      <c r="T43" s="72"/>
      <c r="U43" s="72"/>
      <c r="V43" s="72">
        <f>800+800+800+2626</f>
        <v>5026</v>
      </c>
      <c r="W43" s="72"/>
      <c r="X43" s="67"/>
    </row>
    <row r="44" spans="2:27" ht="34.5" customHeight="1" x14ac:dyDescent="0.25">
      <c r="B44" s="93" t="s">
        <v>350</v>
      </c>
      <c r="C44" s="95" t="s">
        <v>239</v>
      </c>
      <c r="D44" s="67"/>
      <c r="E44" s="67"/>
      <c r="F44" s="67"/>
      <c r="G44" s="67"/>
      <c r="H44" s="67">
        <f>330+330+420</f>
        <v>1080</v>
      </c>
      <c r="I44" s="67"/>
      <c r="J44" s="67"/>
      <c r="K44" s="67"/>
      <c r="L44" s="67"/>
      <c r="M44" s="131"/>
      <c r="N44" s="74"/>
      <c r="O44" s="93" t="s">
        <v>350</v>
      </c>
      <c r="P44" s="192" t="s">
        <v>217</v>
      </c>
      <c r="Q44" s="72"/>
      <c r="R44" s="72"/>
      <c r="S44" s="72"/>
      <c r="T44" s="72"/>
      <c r="U44" s="72"/>
      <c r="V44" s="72">
        <f>272+204+187+204+289+204+170</f>
        <v>1530</v>
      </c>
      <c r="W44" s="72"/>
      <c r="X44" s="67"/>
    </row>
    <row r="45" spans="2:27" ht="25.5" customHeight="1" thickBot="1" x14ac:dyDescent="0.3">
      <c r="B45" s="93" t="s">
        <v>350</v>
      </c>
      <c r="C45" s="42" t="s">
        <v>146</v>
      </c>
      <c r="D45" s="67"/>
      <c r="E45" s="67"/>
      <c r="F45" s="67"/>
      <c r="G45" s="67"/>
      <c r="H45" s="67"/>
      <c r="I45" s="67"/>
      <c r="J45" s="67"/>
      <c r="K45" s="67"/>
      <c r="L45" s="67">
        <v>0</v>
      </c>
      <c r="M45" s="131"/>
      <c r="N45" s="74"/>
      <c r="O45" s="93" t="s">
        <v>350</v>
      </c>
      <c r="P45" s="194"/>
      <c r="Q45" s="72"/>
      <c r="R45" s="72"/>
      <c r="S45" s="72"/>
      <c r="T45" s="72"/>
      <c r="U45" s="72"/>
      <c r="V45" s="72"/>
      <c r="W45" s="72"/>
      <c r="X45" s="67"/>
    </row>
    <row r="46" spans="2:27" ht="15.75" hidden="1" thickBot="1" x14ac:dyDescent="0.3">
      <c r="B46" s="93"/>
      <c r="C46" s="95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88"/>
      <c r="Q46" s="72"/>
      <c r="R46" s="72"/>
      <c r="S46" s="72"/>
      <c r="T46" s="72"/>
      <c r="U46" s="72"/>
      <c r="V46" s="72"/>
      <c r="W46" s="72"/>
      <c r="X46" s="67"/>
    </row>
    <row r="47" spans="2:27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3"/>
      <c r="C48" s="10"/>
      <c r="D48" s="67"/>
      <c r="E48" s="67"/>
      <c r="F48" s="67"/>
      <c r="G48" s="67"/>
      <c r="H48" s="67"/>
      <c r="I48" s="67"/>
      <c r="J48" s="67"/>
      <c r="K48" s="67"/>
      <c r="L48" s="11"/>
      <c r="M48" s="131"/>
      <c r="N48" s="74"/>
      <c r="O48" s="93"/>
      <c r="P48" s="91"/>
      <c r="Q48" s="67"/>
      <c r="R48" s="67"/>
      <c r="S48" s="67"/>
      <c r="T48" s="67"/>
      <c r="U48" s="67"/>
      <c r="V48" s="67"/>
      <c r="W48" s="67"/>
      <c r="X48" s="67"/>
    </row>
    <row r="49" spans="1:24" ht="15.75" hidden="1" thickBot="1" x14ac:dyDescent="0.3">
      <c r="B49" s="9"/>
      <c r="C49" s="34"/>
      <c r="D49" s="73"/>
      <c r="E49" s="73"/>
      <c r="F49" s="73"/>
      <c r="G49" s="73"/>
      <c r="H49" s="73"/>
      <c r="I49" s="73"/>
      <c r="J49" s="73"/>
      <c r="K49" s="73"/>
      <c r="L49" s="20"/>
      <c r="M49" s="131"/>
      <c r="N49" s="74"/>
      <c r="O49" s="46"/>
      <c r="P49" s="51"/>
      <c r="Q49" s="73">
        <v>0</v>
      </c>
      <c r="R49" s="73"/>
      <c r="S49" s="73"/>
      <c r="T49" s="73"/>
      <c r="U49" s="73"/>
      <c r="V49" s="73"/>
      <c r="W49" s="73"/>
      <c r="X49" s="73"/>
    </row>
    <row r="50" spans="1:24" ht="24" thickBot="1" x14ac:dyDescent="0.3">
      <c r="B50" s="7"/>
      <c r="C50" s="35" t="s">
        <v>18</v>
      </c>
      <c r="D50" s="30">
        <f>SUM(D36:D49)</f>
        <v>715</v>
      </c>
      <c r="E50" s="30">
        <f t="shared" ref="E50:L50" si="2">SUM(E36:E49)</f>
        <v>150</v>
      </c>
      <c r="F50" s="30">
        <f t="shared" si="2"/>
        <v>2037</v>
      </c>
      <c r="G50" s="30">
        <f t="shared" si="2"/>
        <v>40</v>
      </c>
      <c r="H50" s="30">
        <f t="shared" si="2"/>
        <v>1709</v>
      </c>
      <c r="I50" s="30">
        <f t="shared" si="2"/>
        <v>407</v>
      </c>
      <c r="J50" s="30">
        <f t="shared" si="2"/>
        <v>867</v>
      </c>
      <c r="K50" s="30">
        <f t="shared" si="2"/>
        <v>5868</v>
      </c>
      <c r="L50" s="30">
        <f t="shared" si="2"/>
        <v>0</v>
      </c>
      <c r="M50" s="132"/>
      <c r="N50" s="74"/>
      <c r="O50" s="7"/>
      <c r="P50" s="33" t="s">
        <v>18</v>
      </c>
      <c r="Q50" s="21">
        <f t="shared" ref="Q50:X50" si="3">SUM(Q36:Q49)</f>
        <v>1060</v>
      </c>
      <c r="R50" s="21">
        <f t="shared" si="3"/>
        <v>695</v>
      </c>
      <c r="S50" s="21">
        <f t="shared" si="3"/>
        <v>3879</v>
      </c>
      <c r="T50" s="21">
        <f t="shared" si="3"/>
        <v>85</v>
      </c>
      <c r="U50" s="21">
        <f t="shared" si="3"/>
        <v>821</v>
      </c>
      <c r="V50" s="21">
        <f t="shared" si="3"/>
        <v>6556</v>
      </c>
      <c r="W50" s="21">
        <f t="shared" si="3"/>
        <v>1749</v>
      </c>
      <c r="X50" s="21">
        <f t="shared" si="3"/>
        <v>4413</v>
      </c>
    </row>
    <row r="51" spans="1:24" ht="15.75" thickBot="1" x14ac:dyDescent="0.3">
      <c r="B51" s="7"/>
      <c r="C51" s="1"/>
      <c r="D51" s="5"/>
      <c r="E51" s="5"/>
      <c r="F51" s="5"/>
      <c r="G51" s="5"/>
      <c r="H51" s="5"/>
      <c r="I51" s="5"/>
      <c r="J51" s="5"/>
      <c r="K51" s="5"/>
      <c r="L51" s="78"/>
      <c r="M51" s="76"/>
      <c r="N51" s="74"/>
      <c r="O51" s="7"/>
      <c r="Q51" s="5"/>
      <c r="R51" s="5"/>
      <c r="S51" s="5"/>
      <c r="T51" s="5"/>
      <c r="U51" s="5"/>
      <c r="V51" s="5"/>
      <c r="W51" s="5"/>
      <c r="X51" s="5"/>
    </row>
    <row r="52" spans="1:24" ht="21.75" thickBot="1" x14ac:dyDescent="0.4">
      <c r="B52" s="7"/>
      <c r="C52" s="1"/>
      <c r="D52" s="5"/>
      <c r="E52" s="5"/>
      <c r="F52" s="287">
        <f>K50+J50+I50+H50+G50+F50+E50+D50+L50</f>
        <v>11793</v>
      </c>
      <c r="G52" s="288"/>
      <c r="H52" s="289"/>
      <c r="I52" s="5"/>
      <c r="J52" s="5"/>
      <c r="K52" s="5"/>
      <c r="L52" s="71"/>
      <c r="M52" s="74"/>
      <c r="N52" s="74"/>
      <c r="O52" s="7"/>
      <c r="Q52" s="5"/>
      <c r="R52" s="5"/>
      <c r="S52" s="290">
        <f>Q50+R50+S50+T50+U50+V50+W50+X50</f>
        <v>19258</v>
      </c>
      <c r="T52" s="291"/>
      <c r="U52" s="292"/>
      <c r="V52" s="5"/>
      <c r="W52" s="5"/>
      <c r="X52" s="5"/>
    </row>
    <row r="53" spans="1:24" s="80" customFormat="1" ht="21" x14ac:dyDescent="0.35">
      <c r="A53" s="80" t="s">
        <v>26</v>
      </c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63" spans="1:24" ht="15.75" thickBot="1" x14ac:dyDescent="0.3"/>
    <row r="64" spans="1:24" ht="22.5" thickTop="1" thickBot="1" x14ac:dyDescent="0.4">
      <c r="B64" s="7"/>
      <c r="C64" s="280" t="s">
        <v>36</v>
      </c>
      <c r="D64" s="281"/>
      <c r="E64" s="281"/>
      <c r="F64" s="281"/>
      <c r="G64" s="281"/>
      <c r="H64" s="281"/>
      <c r="I64" s="281"/>
      <c r="J64" s="281"/>
      <c r="K64" s="281"/>
      <c r="L64" s="128" t="s">
        <v>42</v>
      </c>
      <c r="M64" s="133"/>
      <c r="N64" s="81"/>
      <c r="O64" s="282" t="s">
        <v>19</v>
      </c>
      <c r="P64" s="283"/>
      <c r="Q64" s="283"/>
      <c r="R64" s="283"/>
      <c r="S64" s="283"/>
      <c r="T64" s="283"/>
      <c r="U64" s="283"/>
      <c r="V64" s="283"/>
      <c r="W64" s="283"/>
      <c r="X64" s="190" t="str">
        <f>L64</f>
        <v># 02</v>
      </c>
    </row>
    <row r="65" spans="2:27" ht="16.5" thickBot="1" x14ac:dyDescent="0.3">
      <c r="B65" s="7"/>
      <c r="C65" s="1"/>
      <c r="I65" s="284" t="s">
        <v>349</v>
      </c>
      <c r="J65" s="285"/>
      <c r="K65" s="286"/>
      <c r="L65" s="68"/>
      <c r="M65" s="134"/>
      <c r="N65" s="74"/>
      <c r="O65" s="7"/>
      <c r="V65" s="284" t="str">
        <f>I65</f>
        <v>del   02 - al  08  DICIEMBRE    2023</v>
      </c>
      <c r="W65" s="285"/>
      <c r="X65" s="286"/>
    </row>
    <row r="66" spans="2:27" ht="64.5" thickTop="1" thickBot="1" x14ac:dyDescent="0.3">
      <c r="B66" s="6" t="s">
        <v>0</v>
      </c>
      <c r="C66" s="24" t="s">
        <v>1</v>
      </c>
      <c r="D66" s="25" t="s">
        <v>2</v>
      </c>
      <c r="E66" s="26" t="s">
        <v>7</v>
      </c>
      <c r="F66" s="56" t="s">
        <v>38</v>
      </c>
      <c r="G66" s="25" t="s">
        <v>3</v>
      </c>
      <c r="H66" s="27" t="s">
        <v>22</v>
      </c>
      <c r="I66" s="184" t="s">
        <v>4</v>
      </c>
      <c r="J66" s="61" t="s">
        <v>8</v>
      </c>
      <c r="K66" s="183" t="s">
        <v>5</v>
      </c>
      <c r="L66" s="99" t="s">
        <v>46</v>
      </c>
      <c r="M66" s="135"/>
      <c r="N66" s="82"/>
      <c r="O66" s="36" t="s">
        <v>0</v>
      </c>
      <c r="P66" s="143" t="s">
        <v>1</v>
      </c>
      <c r="Q66" s="137" t="s">
        <v>2</v>
      </c>
      <c r="R66" s="138" t="s">
        <v>16</v>
      </c>
      <c r="S66" s="138" t="s">
        <v>38</v>
      </c>
      <c r="T66" s="137" t="s">
        <v>3</v>
      </c>
      <c r="U66" s="137" t="s">
        <v>4</v>
      </c>
      <c r="V66" s="141" t="s">
        <v>25</v>
      </c>
      <c r="W66" s="136" t="s">
        <v>8</v>
      </c>
      <c r="X66" s="142" t="s">
        <v>5</v>
      </c>
    </row>
    <row r="67" spans="2:27" ht="68.25" customHeight="1" x14ac:dyDescent="0.25">
      <c r="B67" s="93" t="s">
        <v>350</v>
      </c>
      <c r="C67" s="234" t="s">
        <v>357</v>
      </c>
      <c r="D67" s="72"/>
      <c r="E67" s="72"/>
      <c r="F67" s="72"/>
      <c r="G67" s="72"/>
      <c r="H67" s="72"/>
      <c r="I67" s="72"/>
      <c r="J67" s="72"/>
      <c r="K67" s="72">
        <f>929+1239+182+2457+1061</f>
        <v>5868</v>
      </c>
      <c r="L67" s="71"/>
      <c r="M67" s="131"/>
      <c r="N67" s="74"/>
      <c r="O67" s="93" t="s">
        <v>350</v>
      </c>
      <c r="P67" s="234" t="s">
        <v>356</v>
      </c>
      <c r="Q67" s="72"/>
      <c r="R67" s="72"/>
      <c r="S67" s="72"/>
      <c r="T67" s="72"/>
      <c r="U67" s="72"/>
      <c r="V67" s="72"/>
      <c r="W67" s="72"/>
      <c r="X67" s="72">
        <f>1328+1141+1105+839</f>
        <v>4413</v>
      </c>
      <c r="AA67" t="s">
        <v>26</v>
      </c>
    </row>
    <row r="68" spans="2:27" ht="67.5" customHeight="1" x14ac:dyDescent="0.25">
      <c r="B68" s="93" t="s">
        <v>350</v>
      </c>
      <c r="C68" s="44" t="s">
        <v>353</v>
      </c>
      <c r="D68" s="67"/>
      <c r="E68" s="67"/>
      <c r="F68" s="67">
        <f>1585+415+37</f>
        <v>2037</v>
      </c>
      <c r="G68" s="67"/>
      <c r="H68" s="67"/>
      <c r="I68" s="67"/>
      <c r="J68" s="67"/>
      <c r="K68" s="67"/>
      <c r="L68" s="67"/>
      <c r="M68" s="131"/>
      <c r="N68" s="74"/>
      <c r="O68" s="93" t="s">
        <v>350</v>
      </c>
      <c r="P68" s="44" t="s">
        <v>358</v>
      </c>
      <c r="Q68" s="67"/>
      <c r="R68" s="67"/>
      <c r="S68" s="67">
        <f>2655+1050+140+34</f>
        <v>3879</v>
      </c>
      <c r="T68" s="67"/>
      <c r="U68" s="67"/>
      <c r="V68" s="67"/>
      <c r="W68" s="67"/>
      <c r="X68" s="67"/>
    </row>
    <row r="69" spans="2:27" ht="42" customHeight="1" x14ac:dyDescent="0.25">
      <c r="B69" s="93" t="s">
        <v>350</v>
      </c>
      <c r="C69" s="44" t="s">
        <v>351</v>
      </c>
      <c r="D69" s="67"/>
      <c r="E69" s="67"/>
      <c r="F69" s="67"/>
      <c r="G69" s="67">
        <v>40</v>
      </c>
      <c r="H69" s="67"/>
      <c r="I69" s="67"/>
      <c r="J69" s="67"/>
      <c r="K69" s="67"/>
      <c r="L69" s="67"/>
      <c r="M69" s="131"/>
      <c r="N69" s="74"/>
      <c r="O69" s="93" t="s">
        <v>350</v>
      </c>
      <c r="P69" s="44" t="s">
        <v>359</v>
      </c>
      <c r="Q69" s="67">
        <f>850+210</f>
        <v>1060</v>
      </c>
      <c r="R69" s="67"/>
      <c r="S69" s="67"/>
      <c r="T69" s="67"/>
      <c r="U69" s="67"/>
      <c r="V69" s="67"/>
      <c r="W69" s="67"/>
      <c r="X69" s="67"/>
    </row>
    <row r="70" spans="2:27" ht="54" customHeight="1" x14ac:dyDescent="0.25">
      <c r="B70" s="93" t="s">
        <v>350</v>
      </c>
      <c r="C70" s="96" t="s">
        <v>352</v>
      </c>
      <c r="D70" s="67">
        <f>648+67</f>
        <v>715</v>
      </c>
      <c r="E70" s="67"/>
      <c r="F70" s="67"/>
      <c r="G70" s="67"/>
      <c r="H70" s="67"/>
      <c r="I70" s="67"/>
      <c r="J70" s="67"/>
      <c r="K70" s="67"/>
      <c r="L70" s="67"/>
      <c r="M70" s="131"/>
      <c r="N70" s="74"/>
      <c r="O70" s="93" t="s">
        <v>350</v>
      </c>
      <c r="P70" s="95" t="s">
        <v>362</v>
      </c>
      <c r="Q70" s="67"/>
      <c r="R70" s="67"/>
      <c r="S70" s="67"/>
      <c r="T70" s="67">
        <f>35+50</f>
        <v>85</v>
      </c>
      <c r="U70" s="67"/>
      <c r="V70" s="67"/>
      <c r="W70" s="67"/>
      <c r="X70" s="67"/>
    </row>
    <row r="71" spans="2:27" ht="38.25" customHeight="1" thickBot="1" x14ac:dyDescent="0.3">
      <c r="B71" s="93" t="s">
        <v>350</v>
      </c>
      <c r="C71" s="44" t="s">
        <v>354</v>
      </c>
      <c r="D71" s="67"/>
      <c r="E71" s="67"/>
      <c r="F71" s="67"/>
      <c r="G71" s="67"/>
      <c r="H71" s="67"/>
      <c r="I71" s="67"/>
      <c r="J71" s="67">
        <f>280+127+460</f>
        <v>867</v>
      </c>
      <c r="K71" s="67"/>
      <c r="L71" s="67"/>
      <c r="M71" s="131"/>
      <c r="N71" s="74"/>
      <c r="O71" s="93" t="s">
        <v>350</v>
      </c>
      <c r="P71" s="95" t="s">
        <v>4</v>
      </c>
      <c r="Q71" s="67"/>
      <c r="R71" s="67"/>
      <c r="S71" s="67"/>
      <c r="T71" s="67"/>
      <c r="U71" s="67">
        <v>821</v>
      </c>
      <c r="V71" s="67"/>
      <c r="W71" s="67"/>
      <c r="X71" s="67"/>
      <c r="Y71" s="242"/>
    </row>
    <row r="72" spans="2:27" ht="49.5" customHeight="1" thickBot="1" x14ac:dyDescent="0.3">
      <c r="B72" s="93" t="s">
        <v>350</v>
      </c>
      <c r="C72" s="254" t="s">
        <v>12</v>
      </c>
      <c r="D72" s="67"/>
      <c r="E72" s="67"/>
      <c r="F72" s="67"/>
      <c r="G72" s="67"/>
      <c r="H72" s="67"/>
      <c r="I72" s="67">
        <v>407</v>
      </c>
      <c r="J72" s="67"/>
      <c r="K72" s="67"/>
      <c r="L72" s="67"/>
      <c r="M72" s="131"/>
      <c r="N72" s="74"/>
      <c r="O72" s="93" t="s">
        <v>350</v>
      </c>
      <c r="P72" s="268" t="s">
        <v>361</v>
      </c>
      <c r="Q72" s="72"/>
      <c r="R72" s="72"/>
      <c r="S72" s="72"/>
      <c r="T72" s="72"/>
      <c r="U72" s="72"/>
      <c r="V72" s="72"/>
      <c r="W72" s="72">
        <f>502+52.5+795+399.5</f>
        <v>1749</v>
      </c>
      <c r="X72" s="255"/>
      <c r="Y72" s="258" t="s">
        <v>314</v>
      </c>
    </row>
    <row r="73" spans="2:27" ht="45" x14ac:dyDescent="0.25">
      <c r="B73" s="93" t="s">
        <v>350</v>
      </c>
      <c r="C73" s="44" t="s">
        <v>355</v>
      </c>
      <c r="D73" s="67"/>
      <c r="E73" s="67">
        <v>150</v>
      </c>
      <c r="F73" s="67"/>
      <c r="G73" s="67"/>
      <c r="H73" s="67"/>
      <c r="I73" s="67"/>
      <c r="J73" s="94"/>
      <c r="K73" s="67"/>
      <c r="L73" s="67"/>
      <c r="M73" s="131"/>
      <c r="N73" s="74"/>
      <c r="O73" s="93" t="s">
        <v>350</v>
      </c>
      <c r="P73" s="260" t="s">
        <v>360</v>
      </c>
      <c r="Q73" s="72"/>
      <c r="R73" s="72">
        <v>695</v>
      </c>
      <c r="S73" s="72"/>
      <c r="T73" s="72"/>
      <c r="U73" s="72"/>
      <c r="V73" s="72"/>
      <c r="W73" s="72"/>
      <c r="X73" s="67"/>
      <c r="Y73" s="129"/>
    </row>
    <row r="74" spans="2:27" ht="33.75" customHeight="1" x14ac:dyDescent="0.25">
      <c r="B74" s="93" t="s">
        <v>350</v>
      </c>
      <c r="C74" s="95" t="s">
        <v>96</v>
      </c>
      <c r="D74" s="67"/>
      <c r="E74" s="67"/>
      <c r="F74" s="67"/>
      <c r="G74" s="67"/>
      <c r="H74" s="67">
        <f>102+102+68+85+102+85+85</f>
        <v>629</v>
      </c>
      <c r="I74" s="67"/>
      <c r="J74" s="67"/>
      <c r="K74" s="67"/>
      <c r="L74" s="67"/>
      <c r="M74" s="131"/>
      <c r="N74" s="74"/>
      <c r="O74" s="93" t="s">
        <v>350</v>
      </c>
      <c r="P74" s="195" t="s">
        <v>140</v>
      </c>
      <c r="Q74" s="72"/>
      <c r="R74" s="72"/>
      <c r="S74" s="72"/>
      <c r="T74" s="72"/>
      <c r="U74" s="72"/>
      <c r="V74" s="72">
        <f>800+800+800+2626</f>
        <v>5026</v>
      </c>
      <c r="W74" s="72"/>
      <c r="X74" s="67"/>
    </row>
    <row r="75" spans="2:27" ht="34.5" customHeight="1" x14ac:dyDescent="0.25">
      <c r="B75" s="93" t="s">
        <v>350</v>
      </c>
      <c r="C75" s="95" t="s">
        <v>239</v>
      </c>
      <c r="D75" s="67"/>
      <c r="E75" s="67"/>
      <c r="F75" s="67"/>
      <c r="G75" s="67"/>
      <c r="H75" s="67">
        <f>330+330+420</f>
        <v>1080</v>
      </c>
      <c r="I75" s="67"/>
      <c r="J75" s="67"/>
      <c r="K75" s="67"/>
      <c r="L75" s="67"/>
      <c r="M75" s="131"/>
      <c r="N75" s="74"/>
      <c r="O75" s="93" t="s">
        <v>350</v>
      </c>
      <c r="P75" s="192" t="s">
        <v>217</v>
      </c>
      <c r="Q75" s="72"/>
      <c r="R75" s="72"/>
      <c r="S75" s="72"/>
      <c r="T75" s="72"/>
      <c r="U75" s="72"/>
      <c r="V75" s="72">
        <f>272+204+187+204+289+204+170</f>
        <v>1530</v>
      </c>
      <c r="W75" s="72"/>
      <c r="X75" s="67"/>
    </row>
    <row r="76" spans="2:27" ht="25.5" customHeight="1" thickBot="1" x14ac:dyDescent="0.3">
      <c r="B76" s="93" t="s">
        <v>350</v>
      </c>
      <c r="C76" s="42" t="s">
        <v>146</v>
      </c>
      <c r="D76" s="67"/>
      <c r="E76" s="67"/>
      <c r="F76" s="67"/>
      <c r="G76" s="67"/>
      <c r="H76" s="67"/>
      <c r="I76" s="67"/>
      <c r="J76" s="67"/>
      <c r="K76" s="67"/>
      <c r="L76" s="67">
        <v>0</v>
      </c>
      <c r="M76" s="131"/>
      <c r="N76" s="74"/>
      <c r="O76" s="93" t="s">
        <v>350</v>
      </c>
      <c r="P76" s="194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95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88"/>
      <c r="Q77" s="72"/>
      <c r="R77" s="72"/>
      <c r="S77" s="72"/>
      <c r="T77" s="72"/>
      <c r="U77" s="72"/>
      <c r="V77" s="72"/>
      <c r="W77" s="72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3"/>
      <c r="C79" s="10"/>
      <c r="D79" s="67"/>
      <c r="E79" s="67"/>
      <c r="F79" s="67"/>
      <c r="G79" s="67"/>
      <c r="H79" s="67"/>
      <c r="I79" s="67"/>
      <c r="J79" s="67"/>
      <c r="K79" s="67"/>
      <c r="L79" s="11"/>
      <c r="M79" s="131"/>
      <c r="N79" s="74"/>
      <c r="O79" s="93"/>
      <c r="P79" s="91"/>
      <c r="Q79" s="67"/>
      <c r="R79" s="67"/>
      <c r="S79" s="67"/>
      <c r="T79" s="67"/>
      <c r="U79" s="67"/>
      <c r="V79" s="67"/>
      <c r="W79" s="67"/>
      <c r="X79" s="67"/>
    </row>
    <row r="80" spans="2:27" ht="15.75" hidden="1" thickBot="1" x14ac:dyDescent="0.3">
      <c r="B80" s="9"/>
      <c r="C80" s="34"/>
      <c r="D80" s="73"/>
      <c r="E80" s="73"/>
      <c r="F80" s="73"/>
      <c r="G80" s="73"/>
      <c r="H80" s="73"/>
      <c r="I80" s="73"/>
      <c r="J80" s="73"/>
      <c r="K80" s="73"/>
      <c r="L80" s="20"/>
      <c r="M80" s="131"/>
      <c r="N80" s="74"/>
      <c r="O80" s="46"/>
      <c r="P80" s="51"/>
      <c r="Q80" s="73">
        <v>0</v>
      </c>
      <c r="R80" s="73"/>
      <c r="S80" s="73"/>
      <c r="T80" s="73"/>
      <c r="U80" s="73"/>
      <c r="V80" s="73"/>
      <c r="W80" s="73"/>
      <c r="X80" s="73"/>
    </row>
    <row r="81" spans="1:24" ht="24" thickBot="1" x14ac:dyDescent="0.3">
      <c r="B81" s="7"/>
      <c r="C81" s="35" t="s">
        <v>18</v>
      </c>
      <c r="D81" s="30">
        <f>SUM(D67:D80)</f>
        <v>715</v>
      </c>
      <c r="E81" s="30">
        <f t="shared" ref="E81:L81" si="4">SUM(E67:E80)</f>
        <v>150</v>
      </c>
      <c r="F81" s="30">
        <f t="shared" si="4"/>
        <v>2037</v>
      </c>
      <c r="G81" s="30">
        <f t="shared" si="4"/>
        <v>40</v>
      </c>
      <c r="H81" s="30">
        <f t="shared" si="4"/>
        <v>1709</v>
      </c>
      <c r="I81" s="30">
        <f t="shared" si="4"/>
        <v>407</v>
      </c>
      <c r="J81" s="30">
        <f t="shared" si="4"/>
        <v>867</v>
      </c>
      <c r="K81" s="30">
        <f t="shared" si="4"/>
        <v>5868</v>
      </c>
      <c r="L81" s="30">
        <f t="shared" si="4"/>
        <v>0</v>
      </c>
      <c r="M81" s="132"/>
      <c r="N81" s="74"/>
      <c r="O81" s="7"/>
      <c r="P81" s="33" t="s">
        <v>18</v>
      </c>
      <c r="Q81" s="21">
        <f t="shared" ref="Q81:X81" si="5">SUM(Q67:Q80)</f>
        <v>1060</v>
      </c>
      <c r="R81" s="21">
        <f t="shared" si="5"/>
        <v>695</v>
      </c>
      <c r="S81" s="21">
        <f t="shared" si="5"/>
        <v>3879</v>
      </c>
      <c r="T81" s="21">
        <f t="shared" si="5"/>
        <v>85</v>
      </c>
      <c r="U81" s="21">
        <f t="shared" si="5"/>
        <v>821</v>
      </c>
      <c r="V81" s="21">
        <f t="shared" si="5"/>
        <v>6556</v>
      </c>
      <c r="W81" s="21">
        <f t="shared" si="5"/>
        <v>1749</v>
      </c>
      <c r="X81" s="21">
        <f t="shared" si="5"/>
        <v>4413</v>
      </c>
    </row>
    <row r="82" spans="1:24" ht="15.75" thickBot="1" x14ac:dyDescent="0.3">
      <c r="B82" s="7"/>
      <c r="C82" s="1"/>
      <c r="D82" s="5"/>
      <c r="E82" s="5"/>
      <c r="F82" s="5"/>
      <c r="G82" s="5"/>
      <c r="H82" s="5"/>
      <c r="I82" s="5"/>
      <c r="J82" s="5"/>
      <c r="K82" s="5"/>
      <c r="L82" s="78"/>
      <c r="M82" s="76"/>
      <c r="N82" s="74"/>
      <c r="O82" s="7"/>
      <c r="Q82" s="5"/>
      <c r="R82" s="5"/>
      <c r="S82" s="5"/>
      <c r="T82" s="5"/>
      <c r="U82" s="5"/>
      <c r="V82" s="5"/>
      <c r="W82" s="5"/>
      <c r="X82" s="5"/>
    </row>
    <row r="83" spans="1:24" ht="21.75" thickBot="1" x14ac:dyDescent="0.4">
      <c r="B83" s="7"/>
      <c r="C83" s="1"/>
      <c r="D83" s="5"/>
      <c r="E83" s="5"/>
      <c r="F83" s="287">
        <f>K81+J81+I81+H81+G81+F81+E81+D81+L81</f>
        <v>11793</v>
      </c>
      <c r="G83" s="288"/>
      <c r="H83" s="289"/>
      <c r="I83" s="5"/>
      <c r="J83" s="5"/>
      <c r="K83" s="5"/>
      <c r="L83" s="71"/>
      <c r="M83" s="74"/>
      <c r="N83" s="74"/>
      <c r="O83" s="7"/>
      <c r="Q83" s="5"/>
      <c r="R83" s="5"/>
      <c r="S83" s="290">
        <f>Q81+R81+S81+T81+U81+V81+W81+X81</f>
        <v>19258</v>
      </c>
      <c r="T83" s="291"/>
      <c r="U83" s="292"/>
      <c r="V83" s="5"/>
      <c r="W83" s="5"/>
      <c r="X83" s="5"/>
    </row>
    <row r="84" spans="1:24" s="80" customFormat="1" ht="21" x14ac:dyDescent="0.35">
      <c r="A84" s="80" t="s">
        <v>26</v>
      </c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94" spans="1:24" ht="15.75" thickBot="1" x14ac:dyDescent="0.3"/>
    <row r="95" spans="1:24" ht="22.5" thickTop="1" thickBot="1" x14ac:dyDescent="0.4">
      <c r="B95" s="7"/>
      <c r="C95" s="280" t="s">
        <v>36</v>
      </c>
      <c r="D95" s="281"/>
      <c r="E95" s="281"/>
      <c r="F95" s="281"/>
      <c r="G95" s="281"/>
      <c r="H95" s="281"/>
      <c r="I95" s="281"/>
      <c r="J95" s="281"/>
      <c r="K95" s="281"/>
      <c r="L95" s="128" t="s">
        <v>41</v>
      </c>
      <c r="M95" s="133"/>
      <c r="N95" s="81"/>
      <c r="O95" s="282" t="s">
        <v>19</v>
      </c>
      <c r="P95" s="283"/>
      <c r="Q95" s="283"/>
      <c r="R95" s="283"/>
      <c r="S95" s="283"/>
      <c r="T95" s="283"/>
      <c r="U95" s="283"/>
      <c r="V95" s="283"/>
      <c r="W95" s="283"/>
      <c r="X95" s="190" t="str">
        <f>L95</f>
        <v># 01</v>
      </c>
    </row>
    <row r="96" spans="1:24" ht="16.5" thickBot="1" x14ac:dyDescent="0.3">
      <c r="B96" s="7"/>
      <c r="C96" s="1"/>
      <c r="I96" s="284" t="s">
        <v>347</v>
      </c>
      <c r="J96" s="285"/>
      <c r="K96" s="286"/>
      <c r="L96" s="68"/>
      <c r="M96" s="134"/>
      <c r="N96" s="74"/>
      <c r="O96" s="7"/>
      <c r="V96" s="284" t="str">
        <f>I96</f>
        <v>del   - al  01  DICIEMBRE    2023</v>
      </c>
      <c r="W96" s="285"/>
      <c r="X96" s="286"/>
    </row>
    <row r="97" spans="2:27" ht="64.5" thickTop="1" thickBot="1" x14ac:dyDescent="0.3">
      <c r="B97" s="6" t="s">
        <v>0</v>
      </c>
      <c r="C97" s="24" t="s">
        <v>1</v>
      </c>
      <c r="D97" s="25" t="s">
        <v>2</v>
      </c>
      <c r="E97" s="26" t="s">
        <v>7</v>
      </c>
      <c r="F97" s="56" t="s">
        <v>38</v>
      </c>
      <c r="G97" s="25" t="s">
        <v>3</v>
      </c>
      <c r="H97" s="27" t="s">
        <v>22</v>
      </c>
      <c r="I97" s="184" t="s">
        <v>4</v>
      </c>
      <c r="J97" s="61" t="s">
        <v>8</v>
      </c>
      <c r="K97" s="183" t="s">
        <v>5</v>
      </c>
      <c r="L97" s="99" t="s">
        <v>46</v>
      </c>
      <c r="M97" s="135"/>
      <c r="N97" s="82"/>
      <c r="O97" s="36" t="s">
        <v>0</v>
      </c>
      <c r="P97" s="143" t="s">
        <v>1</v>
      </c>
      <c r="Q97" s="137" t="s">
        <v>2</v>
      </c>
      <c r="R97" s="138" t="s">
        <v>16</v>
      </c>
      <c r="S97" s="138" t="s">
        <v>38</v>
      </c>
      <c r="T97" s="137" t="s">
        <v>3</v>
      </c>
      <c r="U97" s="137" t="s">
        <v>4</v>
      </c>
      <c r="V97" s="141" t="s">
        <v>25</v>
      </c>
      <c r="W97" s="136" t="s">
        <v>8</v>
      </c>
      <c r="X97" s="142" t="s">
        <v>5</v>
      </c>
    </row>
    <row r="98" spans="2:27" ht="68.25" customHeight="1" x14ac:dyDescent="0.25">
      <c r="B98" s="93" t="s">
        <v>346</v>
      </c>
      <c r="C98" s="234" t="s">
        <v>323</v>
      </c>
      <c r="D98" s="72"/>
      <c r="E98" s="72"/>
      <c r="F98" s="72"/>
      <c r="G98" s="72"/>
      <c r="H98" s="72"/>
      <c r="I98" s="72"/>
      <c r="J98" s="72"/>
      <c r="K98" s="72"/>
      <c r="L98" s="71"/>
      <c r="M98" s="131"/>
      <c r="N98" s="74"/>
      <c r="O98" s="93" t="s">
        <v>346</v>
      </c>
      <c r="P98" s="234" t="s">
        <v>348</v>
      </c>
      <c r="Q98" s="72"/>
      <c r="R98" s="72"/>
      <c r="S98" s="72"/>
      <c r="T98" s="72"/>
      <c r="U98" s="72"/>
      <c r="V98" s="72"/>
      <c r="W98" s="72"/>
      <c r="X98" s="72">
        <v>280</v>
      </c>
      <c r="AA98" t="s">
        <v>26</v>
      </c>
    </row>
    <row r="99" spans="2:27" ht="67.5" customHeight="1" x14ac:dyDescent="0.25">
      <c r="B99" s="93" t="s">
        <v>346</v>
      </c>
      <c r="C99" s="44" t="s">
        <v>325</v>
      </c>
      <c r="D99" s="67"/>
      <c r="E99" s="67"/>
      <c r="F99" s="67"/>
      <c r="G99" s="67"/>
      <c r="H99" s="67"/>
      <c r="I99" s="67"/>
      <c r="J99" s="67"/>
      <c r="K99" s="67"/>
      <c r="L99" s="67"/>
      <c r="M99" s="131"/>
      <c r="N99" s="74"/>
      <c r="O99" s="93" t="s">
        <v>346</v>
      </c>
      <c r="P99" s="44" t="s">
        <v>330</v>
      </c>
      <c r="Q99" s="67"/>
      <c r="R99" s="67"/>
      <c r="S99" s="67"/>
      <c r="T99" s="67"/>
      <c r="U99" s="67"/>
      <c r="V99" s="67"/>
      <c r="W99" s="67"/>
      <c r="X99" s="67"/>
    </row>
    <row r="100" spans="2:27" ht="42" customHeight="1" x14ac:dyDescent="0.25">
      <c r="B100" s="93" t="s">
        <v>346</v>
      </c>
      <c r="C100" s="44" t="s">
        <v>324</v>
      </c>
      <c r="D100" s="67"/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346</v>
      </c>
      <c r="P100" s="44" t="s">
        <v>331</v>
      </c>
      <c r="Q100" s="67"/>
      <c r="R100" s="67"/>
      <c r="S100" s="67"/>
      <c r="T100" s="67"/>
      <c r="U100" s="67"/>
      <c r="V100" s="67"/>
      <c r="W100" s="67"/>
      <c r="X100" s="67"/>
    </row>
    <row r="101" spans="2:27" ht="54" customHeight="1" x14ac:dyDescent="0.25">
      <c r="B101" s="93" t="s">
        <v>346</v>
      </c>
      <c r="C101" s="96" t="s">
        <v>326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131"/>
      <c r="N101" s="74"/>
      <c r="O101" s="93" t="s">
        <v>346</v>
      </c>
      <c r="P101" s="95" t="s">
        <v>332</v>
      </c>
      <c r="Q101" s="67"/>
      <c r="R101" s="67"/>
      <c r="S101" s="67"/>
      <c r="T101" s="67"/>
      <c r="U101" s="67"/>
      <c r="V101" s="67"/>
      <c r="W101" s="67"/>
      <c r="X101" s="67"/>
    </row>
    <row r="102" spans="2:27" ht="48.75" thickBot="1" x14ac:dyDescent="0.3">
      <c r="B102" s="93" t="s">
        <v>346</v>
      </c>
      <c r="C102" s="44" t="s">
        <v>327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131"/>
      <c r="N102" s="74"/>
      <c r="O102" s="93" t="s">
        <v>346</v>
      </c>
      <c r="P102" s="95" t="s">
        <v>4</v>
      </c>
      <c r="Q102" s="67"/>
      <c r="R102" s="67"/>
      <c r="S102" s="67"/>
      <c r="T102" s="67"/>
      <c r="U102" s="67"/>
      <c r="V102" s="67"/>
      <c r="W102" s="67"/>
      <c r="X102" s="67"/>
      <c r="Y102" s="242"/>
    </row>
    <row r="103" spans="2:27" ht="32.25" customHeight="1" thickBot="1" x14ac:dyDescent="0.3">
      <c r="B103" s="93" t="s">
        <v>346</v>
      </c>
      <c r="C103" s="254" t="s">
        <v>12</v>
      </c>
      <c r="D103" s="67"/>
      <c r="E103" s="67"/>
      <c r="F103" s="67"/>
      <c r="G103" s="67"/>
      <c r="H103" s="67"/>
      <c r="I103" s="67"/>
      <c r="J103" s="67"/>
      <c r="K103" s="67"/>
      <c r="L103" s="67"/>
      <c r="M103" s="131"/>
      <c r="N103" s="74"/>
      <c r="O103" s="93" t="s">
        <v>346</v>
      </c>
      <c r="P103" s="259" t="s">
        <v>333</v>
      </c>
      <c r="Q103" s="72"/>
      <c r="R103" s="72"/>
      <c r="S103" s="72"/>
      <c r="T103" s="72"/>
      <c r="U103" s="72"/>
      <c r="V103" s="72"/>
      <c r="W103" s="72"/>
      <c r="X103" s="255"/>
      <c r="Y103" s="258" t="s">
        <v>314</v>
      </c>
    </row>
    <row r="104" spans="2:27" ht="32.25" customHeight="1" x14ac:dyDescent="0.25">
      <c r="B104" s="93" t="s">
        <v>346</v>
      </c>
      <c r="C104" s="44" t="s">
        <v>328</v>
      </c>
      <c r="D104" s="67"/>
      <c r="E104" s="67"/>
      <c r="F104" s="67"/>
      <c r="G104" s="67"/>
      <c r="H104" s="67"/>
      <c r="I104" s="67"/>
      <c r="J104" s="94"/>
      <c r="K104" s="67"/>
      <c r="L104" s="67"/>
      <c r="M104" s="131"/>
      <c r="N104" s="74"/>
      <c r="O104" s="93" t="s">
        <v>346</v>
      </c>
      <c r="P104" s="260" t="s">
        <v>334</v>
      </c>
      <c r="Q104" s="72"/>
      <c r="R104" s="72"/>
      <c r="S104" s="72"/>
      <c r="T104" s="72"/>
      <c r="U104" s="72"/>
      <c r="V104" s="72"/>
      <c r="W104" s="72"/>
      <c r="X104" s="67"/>
      <c r="Y104" s="129"/>
    </row>
    <row r="105" spans="2:27" ht="33.75" customHeight="1" x14ac:dyDescent="0.25">
      <c r="B105" s="93" t="s">
        <v>346</v>
      </c>
      <c r="C105" s="95" t="s">
        <v>96</v>
      </c>
      <c r="D105" s="67"/>
      <c r="E105" s="67"/>
      <c r="F105" s="67"/>
      <c r="G105" s="67"/>
      <c r="H105" s="67"/>
      <c r="I105" s="67"/>
      <c r="J105" s="67"/>
      <c r="K105" s="67"/>
      <c r="L105" s="67"/>
      <c r="M105" s="131"/>
      <c r="N105" s="74"/>
      <c r="O105" s="93" t="s">
        <v>346</v>
      </c>
      <c r="P105" s="195" t="s">
        <v>140</v>
      </c>
      <c r="Q105" s="72"/>
      <c r="R105" s="72"/>
      <c r="S105" s="72"/>
      <c r="T105" s="72"/>
      <c r="U105" s="72"/>
      <c r="V105" s="72">
        <f>800+2935</f>
        <v>3735</v>
      </c>
      <c r="W105" s="72"/>
      <c r="X105" s="67"/>
    </row>
    <row r="106" spans="2:27" ht="34.5" customHeight="1" x14ac:dyDescent="0.25">
      <c r="B106" s="93" t="s">
        <v>346</v>
      </c>
      <c r="C106" s="95" t="s">
        <v>239</v>
      </c>
      <c r="D106" s="67"/>
      <c r="E106" s="67"/>
      <c r="F106" s="67"/>
      <c r="G106" s="67"/>
      <c r="H106" s="67">
        <v>420</v>
      </c>
      <c r="I106" s="67"/>
      <c r="J106" s="67"/>
      <c r="K106" s="67"/>
      <c r="L106" s="67"/>
      <c r="M106" s="131"/>
      <c r="N106" s="74"/>
      <c r="O106" s="93" t="s">
        <v>346</v>
      </c>
      <c r="P106" s="192" t="s">
        <v>217</v>
      </c>
      <c r="Q106" s="72"/>
      <c r="R106" s="72"/>
      <c r="S106" s="72"/>
      <c r="T106" s="72"/>
      <c r="U106" s="72"/>
      <c r="V106" s="72"/>
      <c r="W106" s="72"/>
      <c r="X106" s="67"/>
    </row>
    <row r="107" spans="2:27" ht="25.5" customHeight="1" thickBot="1" x14ac:dyDescent="0.3">
      <c r="B107" s="93" t="s">
        <v>346</v>
      </c>
      <c r="C107" s="42" t="s">
        <v>146</v>
      </c>
      <c r="D107" s="67"/>
      <c r="E107" s="67"/>
      <c r="F107" s="67"/>
      <c r="G107" s="67"/>
      <c r="H107" s="67"/>
      <c r="I107" s="67"/>
      <c r="J107" s="67"/>
      <c r="K107" s="67"/>
      <c r="L107" s="67">
        <v>500</v>
      </c>
      <c r="M107" s="131"/>
      <c r="N107" s="74"/>
      <c r="O107" s="93" t="s">
        <v>346</v>
      </c>
      <c r="P107" s="194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95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88"/>
      <c r="Q108" s="72"/>
      <c r="R108" s="72"/>
      <c r="S108" s="72"/>
      <c r="T108" s="72"/>
      <c r="U108" s="72"/>
      <c r="V108" s="72"/>
      <c r="W108" s="72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3"/>
      <c r="C110" s="10"/>
      <c r="D110" s="67"/>
      <c r="E110" s="67"/>
      <c r="F110" s="67"/>
      <c r="G110" s="67"/>
      <c r="H110" s="67"/>
      <c r="I110" s="67"/>
      <c r="J110" s="67"/>
      <c r="K110" s="67"/>
      <c r="L110" s="11"/>
      <c r="M110" s="131"/>
      <c r="N110" s="74"/>
      <c r="O110" s="93"/>
      <c r="P110" s="91"/>
      <c r="Q110" s="67"/>
      <c r="R110" s="67"/>
      <c r="S110" s="67"/>
      <c r="T110" s="67"/>
      <c r="U110" s="67"/>
      <c r="V110" s="67"/>
      <c r="W110" s="67"/>
      <c r="X110" s="67"/>
    </row>
    <row r="111" spans="2:27" ht="15.75" hidden="1" thickBot="1" x14ac:dyDescent="0.3">
      <c r="B111" s="9"/>
      <c r="C111" s="34"/>
      <c r="D111" s="73"/>
      <c r="E111" s="73"/>
      <c r="F111" s="73"/>
      <c r="G111" s="73"/>
      <c r="H111" s="73"/>
      <c r="I111" s="73"/>
      <c r="J111" s="73"/>
      <c r="K111" s="73"/>
      <c r="L111" s="20"/>
      <c r="M111" s="131"/>
      <c r="N111" s="74"/>
      <c r="O111" s="46"/>
      <c r="P111" s="51"/>
      <c r="Q111" s="73">
        <v>0</v>
      </c>
      <c r="R111" s="73"/>
      <c r="S111" s="73"/>
      <c r="T111" s="73"/>
      <c r="U111" s="73"/>
      <c r="V111" s="73"/>
      <c r="W111" s="73"/>
      <c r="X111" s="73"/>
    </row>
    <row r="112" spans="2:27" ht="24" thickBot="1" x14ac:dyDescent="0.3">
      <c r="B112" s="7"/>
      <c r="C112" s="35" t="s">
        <v>18</v>
      </c>
      <c r="D112" s="30">
        <f>SUM(D98:D111)</f>
        <v>0</v>
      </c>
      <c r="E112" s="30">
        <f t="shared" ref="E112:L112" si="6">SUM(E98:E111)</f>
        <v>0</v>
      </c>
      <c r="F112" s="30">
        <f t="shared" si="6"/>
        <v>0</v>
      </c>
      <c r="G112" s="30">
        <f t="shared" si="6"/>
        <v>0</v>
      </c>
      <c r="H112" s="30">
        <f t="shared" si="6"/>
        <v>420</v>
      </c>
      <c r="I112" s="30">
        <f t="shared" si="6"/>
        <v>0</v>
      </c>
      <c r="J112" s="30">
        <f t="shared" si="6"/>
        <v>0</v>
      </c>
      <c r="K112" s="30">
        <f t="shared" si="6"/>
        <v>0</v>
      </c>
      <c r="L112" s="30">
        <f t="shared" si="6"/>
        <v>500</v>
      </c>
      <c r="M112" s="132"/>
      <c r="N112" s="74"/>
      <c r="O112" s="7"/>
      <c r="P112" s="33" t="s">
        <v>18</v>
      </c>
      <c r="Q112" s="21">
        <f t="shared" ref="Q112:X112" si="7">SUM(Q98:Q111)</f>
        <v>0</v>
      </c>
      <c r="R112" s="21">
        <f t="shared" si="7"/>
        <v>0</v>
      </c>
      <c r="S112" s="21">
        <f t="shared" si="7"/>
        <v>0</v>
      </c>
      <c r="T112" s="21">
        <f t="shared" si="7"/>
        <v>0</v>
      </c>
      <c r="U112" s="21">
        <f t="shared" si="7"/>
        <v>0</v>
      </c>
      <c r="V112" s="21">
        <f t="shared" si="7"/>
        <v>3735</v>
      </c>
      <c r="W112" s="21">
        <f t="shared" si="7"/>
        <v>0</v>
      </c>
      <c r="X112" s="21">
        <f t="shared" si="7"/>
        <v>280</v>
      </c>
    </row>
    <row r="113" spans="1:24" ht="15.75" thickBot="1" x14ac:dyDescent="0.3">
      <c r="B113" s="7"/>
      <c r="C113" s="1"/>
      <c r="D113" s="5"/>
      <c r="E113" s="5"/>
      <c r="F113" s="5"/>
      <c r="G113" s="5"/>
      <c r="H113" s="5"/>
      <c r="I113" s="5"/>
      <c r="J113" s="5"/>
      <c r="K113" s="5"/>
      <c r="L113" s="78"/>
      <c r="M113" s="76"/>
      <c r="N113" s="74"/>
      <c r="O113" s="7"/>
      <c r="Q113" s="5"/>
      <c r="R113" s="5"/>
      <c r="S113" s="5"/>
      <c r="T113" s="5"/>
      <c r="U113" s="5"/>
      <c r="V113" s="5"/>
      <c r="W113" s="5"/>
      <c r="X113" s="5"/>
    </row>
    <row r="114" spans="1:24" ht="21.75" thickBot="1" x14ac:dyDescent="0.4">
      <c r="B114" s="7"/>
      <c r="C114" s="1"/>
      <c r="D114" s="5"/>
      <c r="E114" s="5"/>
      <c r="F114" s="287">
        <f>K112+J112+I112+H112+G112+F112+E112+D112+L112</f>
        <v>920</v>
      </c>
      <c r="G114" s="288"/>
      <c r="H114" s="289"/>
      <c r="I114" s="5"/>
      <c r="J114" s="5"/>
      <c r="K114" s="5"/>
      <c r="L114" s="71"/>
      <c r="M114" s="74"/>
      <c r="N114" s="74"/>
      <c r="O114" s="7"/>
      <c r="Q114" s="5"/>
      <c r="R114" s="5"/>
      <c r="S114" s="290">
        <f>Q112+R112+S112+T112+U112+V112+W112+X112</f>
        <v>4015</v>
      </c>
      <c r="T114" s="291"/>
      <c r="U114" s="292"/>
      <c r="V114" s="5"/>
      <c r="W114" s="5"/>
      <c r="X114" s="5"/>
    </row>
    <row r="115" spans="1:24" s="80" customFormat="1" ht="21" x14ac:dyDescent="0.35">
      <c r="A115" s="80" t="s">
        <v>26</v>
      </c>
      <c r="B115" s="235"/>
      <c r="C115" s="129"/>
      <c r="D115" s="78"/>
      <c r="E115" s="78"/>
      <c r="F115" s="236"/>
      <c r="G115" s="237"/>
      <c r="H115" s="237"/>
      <c r="I115" s="78"/>
      <c r="J115" s="78"/>
      <c r="K115" s="78"/>
      <c r="L115" s="71"/>
      <c r="M115" s="74"/>
      <c r="N115" s="74"/>
      <c r="O115" s="235"/>
      <c r="Q115" s="78"/>
      <c r="R115" s="78"/>
      <c r="S115" s="236"/>
      <c r="T115" s="237"/>
      <c r="U115" s="237"/>
      <c r="V115" s="78"/>
      <c r="W115" s="78"/>
      <c r="X115" s="78"/>
    </row>
  </sheetData>
  <mergeCells count="19">
    <mergeCell ref="F21:H21"/>
    <mergeCell ref="C95:K95"/>
    <mergeCell ref="O95:W95"/>
    <mergeCell ref="I96:K96"/>
    <mergeCell ref="V96:X96"/>
    <mergeCell ref="F114:H114"/>
    <mergeCell ref="S114:U114"/>
    <mergeCell ref="C64:K64"/>
    <mergeCell ref="O64:W64"/>
    <mergeCell ref="I65:K65"/>
    <mergeCell ref="V65:X65"/>
    <mergeCell ref="F83:H83"/>
    <mergeCell ref="S83:U83"/>
    <mergeCell ref="C33:K33"/>
    <mergeCell ref="O33:W33"/>
    <mergeCell ref="I34:K34"/>
    <mergeCell ref="V34:X34"/>
    <mergeCell ref="F52:H52"/>
    <mergeCell ref="S52:U52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3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80" t="s">
        <v>36</v>
      </c>
      <c r="D2" s="281"/>
      <c r="E2" s="281"/>
      <c r="F2" s="281"/>
      <c r="G2" s="281"/>
      <c r="H2" s="281"/>
      <c r="I2" s="281"/>
      <c r="J2" s="281"/>
      <c r="K2" s="281"/>
      <c r="L2" s="128" t="s">
        <v>208</v>
      </c>
      <c r="M2" s="133"/>
      <c r="N2" s="81"/>
      <c r="O2" s="282" t="s">
        <v>19</v>
      </c>
      <c r="P2" s="283"/>
      <c r="Q2" s="283"/>
      <c r="R2" s="283"/>
      <c r="S2" s="283"/>
      <c r="T2" s="283"/>
      <c r="U2" s="283"/>
      <c r="V2" s="283"/>
      <c r="W2" s="283"/>
      <c r="X2" s="190" t="str">
        <f>L2</f>
        <v># 05</v>
      </c>
    </row>
    <row r="3" spans="2:27" ht="16.5" thickBot="1" x14ac:dyDescent="0.3">
      <c r="B3" s="7"/>
      <c r="C3" s="1"/>
      <c r="I3" s="284" t="s">
        <v>321</v>
      </c>
      <c r="J3" s="285"/>
      <c r="K3" s="286"/>
      <c r="L3" s="68"/>
      <c r="M3" s="134"/>
      <c r="N3" s="74"/>
      <c r="O3" s="7"/>
      <c r="V3" s="284" t="str">
        <f>I3</f>
        <v>del   25- al  30   NOVIEMBRE  2023</v>
      </c>
      <c r="W3" s="285"/>
      <c r="X3" s="286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87">
        <f>K19+J19+I19+H19+G19+F19+E19+D19+L19</f>
        <v>14252</v>
      </c>
      <c r="G21" s="288"/>
      <c r="H21" s="289"/>
      <c r="I21" s="5"/>
      <c r="J21" s="5"/>
      <c r="K21" s="5"/>
      <c r="L21" s="71"/>
      <c r="M21" s="74"/>
      <c r="N21" s="74"/>
      <c r="O21" s="7"/>
      <c r="Q21" s="5"/>
      <c r="R21" s="5"/>
      <c r="S21" s="290">
        <f>Q19+R19+S19+T19+U19+V19+W19+X19</f>
        <v>26704</v>
      </c>
      <c r="T21" s="291"/>
      <c r="U21" s="292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80" t="s">
        <v>36</v>
      </c>
      <c r="D29" s="281"/>
      <c r="E29" s="281"/>
      <c r="F29" s="281"/>
      <c r="G29" s="281"/>
      <c r="H29" s="281"/>
      <c r="I29" s="281"/>
      <c r="J29" s="281"/>
      <c r="K29" s="281"/>
      <c r="L29" s="128" t="s">
        <v>208</v>
      </c>
      <c r="M29" s="133"/>
      <c r="N29" s="81"/>
      <c r="O29" s="282" t="s">
        <v>19</v>
      </c>
      <c r="P29" s="283"/>
      <c r="Q29" s="283"/>
      <c r="R29" s="283"/>
      <c r="S29" s="283"/>
      <c r="T29" s="283"/>
      <c r="U29" s="283"/>
      <c r="V29" s="283"/>
      <c r="W29" s="283"/>
      <c r="X29" s="190" t="str">
        <f>L29</f>
        <v># 05</v>
      </c>
    </row>
    <row r="30" spans="1:27" ht="16.5" thickBot="1" x14ac:dyDescent="0.3">
      <c r="B30" s="7"/>
      <c r="C30" s="1"/>
      <c r="I30" s="284" t="s">
        <v>321</v>
      </c>
      <c r="J30" s="285"/>
      <c r="K30" s="286"/>
      <c r="L30" s="68"/>
      <c r="M30" s="134"/>
      <c r="N30" s="74"/>
      <c r="O30" s="7"/>
      <c r="V30" s="284" t="str">
        <f>I30</f>
        <v>del   25- al  30   NOVIEMBRE  2023</v>
      </c>
      <c r="W30" s="285"/>
      <c r="X30" s="286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87">
        <f>K46+J46+I46+H46+G46+F46+E46+D46+L46</f>
        <v>13752</v>
      </c>
      <c r="G48" s="288"/>
      <c r="H48" s="289"/>
      <c r="I48" s="5"/>
      <c r="J48" s="5"/>
      <c r="K48" s="5"/>
      <c r="L48" s="71"/>
      <c r="M48" s="74"/>
      <c r="N48" s="74"/>
      <c r="O48" s="7"/>
      <c r="Q48" s="5"/>
      <c r="R48" s="5"/>
      <c r="S48" s="290">
        <f>Q46+R46+S46+T46+U46+V46+W46+X46</f>
        <v>22689</v>
      </c>
      <c r="T48" s="291"/>
      <c r="U48" s="292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80" t="s">
        <v>36</v>
      </c>
      <c r="D60" s="281"/>
      <c r="E60" s="281"/>
      <c r="F60" s="281"/>
      <c r="G60" s="281"/>
      <c r="H60" s="281"/>
      <c r="I60" s="281"/>
      <c r="J60" s="281"/>
      <c r="K60" s="281"/>
      <c r="L60" s="128" t="s">
        <v>88</v>
      </c>
      <c r="M60" s="133"/>
      <c r="N60" s="81"/>
      <c r="O60" s="282" t="s">
        <v>19</v>
      </c>
      <c r="P60" s="283"/>
      <c r="Q60" s="283"/>
      <c r="R60" s="283"/>
      <c r="S60" s="283"/>
      <c r="T60" s="283"/>
      <c r="U60" s="283"/>
      <c r="V60" s="283"/>
      <c r="W60" s="283"/>
      <c r="X60" s="190" t="str">
        <f>L60</f>
        <v># 04</v>
      </c>
    </row>
    <row r="61" spans="1:27" ht="16.5" thickBot="1" x14ac:dyDescent="0.3">
      <c r="B61" s="7"/>
      <c r="C61" s="1"/>
      <c r="I61" s="284" t="s">
        <v>306</v>
      </c>
      <c r="J61" s="285"/>
      <c r="K61" s="286"/>
      <c r="L61" s="68"/>
      <c r="M61" s="134"/>
      <c r="N61" s="74"/>
      <c r="O61" s="7"/>
      <c r="V61" s="284" t="str">
        <f>I61</f>
        <v>del   18- al  24   NOVIEMBRE  2023</v>
      </c>
      <c r="W61" s="285"/>
      <c r="X61" s="286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87">
        <f>K77+J77+I77+H77+G77+F77+E77+D77+L77</f>
        <v>10727</v>
      </c>
      <c r="G79" s="288"/>
      <c r="H79" s="289"/>
      <c r="I79" s="5"/>
      <c r="J79" s="5"/>
      <c r="K79" s="5"/>
      <c r="L79" s="71"/>
      <c r="M79" s="74"/>
      <c r="N79" s="74"/>
      <c r="O79" s="7"/>
      <c r="Q79" s="5"/>
      <c r="R79" s="5"/>
      <c r="S79" s="290">
        <f>Q77+R77+S77+T77+U77+V77+W77+X77</f>
        <v>17666</v>
      </c>
      <c r="T79" s="291"/>
      <c r="U79" s="29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80" t="s">
        <v>36</v>
      </c>
      <c r="D89" s="281"/>
      <c r="E89" s="281"/>
      <c r="F89" s="281"/>
      <c r="G89" s="281"/>
      <c r="H89" s="281"/>
      <c r="I89" s="281"/>
      <c r="J89" s="281"/>
      <c r="K89" s="281"/>
      <c r="L89" s="128" t="s">
        <v>66</v>
      </c>
      <c r="M89" s="133"/>
      <c r="N89" s="81"/>
      <c r="O89" s="282" t="s">
        <v>19</v>
      </c>
      <c r="P89" s="283"/>
      <c r="Q89" s="283"/>
      <c r="R89" s="283"/>
      <c r="S89" s="283"/>
      <c r="T89" s="283"/>
      <c r="U89" s="283"/>
      <c r="V89" s="283"/>
      <c r="W89" s="283"/>
      <c r="X89" s="190" t="str">
        <f>L89</f>
        <v># 03</v>
      </c>
    </row>
    <row r="90" spans="2:27" ht="16.5" thickBot="1" x14ac:dyDescent="0.3">
      <c r="B90" s="7"/>
      <c r="C90" s="1"/>
      <c r="I90" s="284" t="s">
        <v>290</v>
      </c>
      <c r="J90" s="285"/>
      <c r="K90" s="286"/>
      <c r="L90" s="68"/>
      <c r="M90" s="134"/>
      <c r="N90" s="74"/>
      <c r="O90" s="7"/>
      <c r="V90" s="284" t="str">
        <f>I90</f>
        <v>del   11- al  17   NOVIEMBRE  2023</v>
      </c>
      <c r="W90" s="285"/>
      <c r="X90" s="286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87">
        <f>K106+J106+I106+H106+G106+F106+E106+D106+L106</f>
        <v>12113</v>
      </c>
      <c r="G108" s="288"/>
      <c r="H108" s="289"/>
      <c r="I108" s="5"/>
      <c r="J108" s="5"/>
      <c r="K108" s="5"/>
      <c r="L108" s="71"/>
      <c r="M108" s="74"/>
      <c r="N108" s="74"/>
      <c r="O108" s="7"/>
      <c r="Q108" s="5"/>
      <c r="R108" s="5"/>
      <c r="S108" s="290">
        <f>Q106+R106+S106+T106+U106+V106+W106+X106</f>
        <v>23360.5</v>
      </c>
      <c r="T108" s="291"/>
      <c r="U108" s="292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80" t="s">
        <v>36</v>
      </c>
      <c r="D120" s="281"/>
      <c r="E120" s="281"/>
      <c r="F120" s="281"/>
      <c r="G120" s="281"/>
      <c r="H120" s="281"/>
      <c r="I120" s="281"/>
      <c r="J120" s="281"/>
      <c r="K120" s="281"/>
      <c r="L120" s="128" t="s">
        <v>42</v>
      </c>
      <c r="M120" s="133"/>
      <c r="N120" s="81"/>
      <c r="O120" s="282" t="s">
        <v>19</v>
      </c>
      <c r="P120" s="283"/>
      <c r="Q120" s="283"/>
      <c r="R120" s="283"/>
      <c r="S120" s="283"/>
      <c r="T120" s="283"/>
      <c r="U120" s="283"/>
      <c r="V120" s="283"/>
      <c r="W120" s="283"/>
      <c r="X120" s="190" t="str">
        <f>L120</f>
        <v># 02</v>
      </c>
    </row>
    <row r="121" spans="2:25" ht="16.5" thickBot="1" x14ac:dyDescent="0.3">
      <c r="B121" s="7"/>
      <c r="C121" s="1"/>
      <c r="I121" s="284" t="s">
        <v>275</v>
      </c>
      <c r="J121" s="285"/>
      <c r="K121" s="286"/>
      <c r="L121" s="68"/>
      <c r="M121" s="134"/>
      <c r="N121" s="74"/>
      <c r="O121" s="7"/>
      <c r="V121" s="284" t="str">
        <f>I121</f>
        <v>del   04- al  10   NOVIEMBRE  2023</v>
      </c>
      <c r="W121" s="285"/>
      <c r="X121" s="286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87">
        <f>K137+J137+I137+H137+G137+F137+E137+D137+L137</f>
        <v>12757</v>
      </c>
      <c r="G139" s="288"/>
      <c r="H139" s="289"/>
      <c r="I139" s="5"/>
      <c r="J139" s="5"/>
      <c r="K139" s="5"/>
      <c r="L139" s="71"/>
      <c r="M139" s="74"/>
      <c r="N139" s="74"/>
      <c r="O139" s="7"/>
      <c r="Q139" s="5"/>
      <c r="R139" s="5"/>
      <c r="S139" s="290">
        <f>Q137+R137+S137+T137+U137+V137+W137+X137</f>
        <v>21698</v>
      </c>
      <c r="T139" s="291"/>
      <c r="U139" s="292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80" t="s">
        <v>36</v>
      </c>
      <c r="D149" s="281"/>
      <c r="E149" s="281"/>
      <c r="F149" s="281"/>
      <c r="G149" s="281"/>
      <c r="H149" s="281"/>
      <c r="I149" s="281"/>
      <c r="J149" s="281"/>
      <c r="K149" s="281"/>
      <c r="L149" s="128" t="s">
        <v>41</v>
      </c>
      <c r="M149" s="133"/>
      <c r="N149" s="81"/>
      <c r="O149" s="282" t="s">
        <v>19</v>
      </c>
      <c r="P149" s="283"/>
      <c r="Q149" s="283"/>
      <c r="R149" s="283"/>
      <c r="S149" s="283"/>
      <c r="T149" s="283"/>
      <c r="U149" s="283"/>
      <c r="V149" s="283"/>
      <c r="W149" s="283"/>
      <c r="X149" s="190" t="str">
        <f>L149</f>
        <v># 01</v>
      </c>
    </row>
    <row r="150" spans="2:25" ht="16.5" thickBot="1" x14ac:dyDescent="0.3">
      <c r="B150" s="7"/>
      <c r="C150" s="1"/>
      <c r="I150" s="284" t="s">
        <v>248</v>
      </c>
      <c r="J150" s="285"/>
      <c r="K150" s="286"/>
      <c r="L150" s="68"/>
      <c r="M150" s="134"/>
      <c r="N150" s="74"/>
      <c r="O150" s="7"/>
      <c r="V150" s="284" t="str">
        <f>I150</f>
        <v>del   01- al  3   NOVIEMBRE  2023</v>
      </c>
      <c r="W150" s="285"/>
      <c r="X150" s="286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87">
        <f>K166+J166+I166+H166+G166+F166+E166+D166+L166</f>
        <v>3455</v>
      </c>
      <c r="G168" s="288"/>
      <c r="H168" s="289"/>
      <c r="I168" s="5"/>
      <c r="J168" s="5"/>
      <c r="K168" s="5"/>
      <c r="L168" s="71"/>
      <c r="M168" s="74"/>
      <c r="N168" s="74"/>
      <c r="O168" s="7"/>
      <c r="Q168" s="5"/>
      <c r="R168" s="5"/>
      <c r="S168" s="290">
        <f>Q166+R166+S166+T166+U166+V166+W166+X166</f>
        <v>8067.5</v>
      </c>
      <c r="T168" s="291"/>
      <c r="U168" s="292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2:K2"/>
    <mergeCell ref="O2:W2"/>
    <mergeCell ref="I3:K3"/>
    <mergeCell ref="V3:X3"/>
    <mergeCell ref="F21:H21"/>
    <mergeCell ref="S21:U21"/>
    <mergeCell ref="C29:K29"/>
    <mergeCell ref="O29:W29"/>
    <mergeCell ref="I30:K30"/>
    <mergeCell ref="V30:X30"/>
    <mergeCell ref="F48:H48"/>
    <mergeCell ref="S48:U48"/>
    <mergeCell ref="C149:K149"/>
    <mergeCell ref="O149:W149"/>
    <mergeCell ref="I150:K150"/>
    <mergeCell ref="V150:X150"/>
    <mergeCell ref="F168:H168"/>
    <mergeCell ref="S168:U168"/>
    <mergeCell ref="C120:K120"/>
    <mergeCell ref="O120:W120"/>
    <mergeCell ref="I121:K121"/>
    <mergeCell ref="V121:X121"/>
    <mergeCell ref="F139:H139"/>
    <mergeCell ref="S139:U139"/>
    <mergeCell ref="C89:K89"/>
    <mergeCell ref="O89:W89"/>
    <mergeCell ref="I90:K90"/>
    <mergeCell ref="V90:X90"/>
    <mergeCell ref="F108:H108"/>
    <mergeCell ref="S108:U108"/>
    <mergeCell ref="C60:K60"/>
    <mergeCell ref="O60:W60"/>
    <mergeCell ref="I61:K61"/>
    <mergeCell ref="V61:X61"/>
    <mergeCell ref="F79:H79"/>
    <mergeCell ref="S79:U79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80" t="s">
        <v>36</v>
      </c>
      <c r="D2" s="281"/>
      <c r="E2" s="281"/>
      <c r="F2" s="281"/>
      <c r="G2" s="281"/>
      <c r="H2" s="281"/>
      <c r="I2" s="281"/>
      <c r="J2" s="281"/>
      <c r="K2" s="281"/>
      <c r="L2" s="128" t="s">
        <v>208</v>
      </c>
      <c r="M2" s="133"/>
      <c r="N2" s="81"/>
      <c r="O2" s="282" t="s">
        <v>19</v>
      </c>
      <c r="P2" s="283"/>
      <c r="Q2" s="283"/>
      <c r="R2" s="283"/>
      <c r="S2" s="283"/>
      <c r="T2" s="283"/>
      <c r="U2" s="283"/>
      <c r="V2" s="283"/>
      <c r="W2" s="283"/>
      <c r="X2" s="190" t="str">
        <f>L2</f>
        <v># 05</v>
      </c>
    </row>
    <row r="3" spans="2:25" ht="16.5" thickBot="1" x14ac:dyDescent="0.3">
      <c r="B3" s="7"/>
      <c r="C3" s="1"/>
      <c r="I3" s="284" t="s">
        <v>242</v>
      </c>
      <c r="J3" s="285"/>
      <c r="K3" s="286"/>
      <c r="L3" s="68"/>
      <c r="M3" s="134"/>
      <c r="N3" s="74"/>
      <c r="O3" s="7"/>
      <c r="V3" s="284" t="str">
        <f>I3</f>
        <v>del       28--- al  31    OCTUBRE-2023</v>
      </c>
      <c r="W3" s="285"/>
      <c r="X3" s="286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87">
        <f>K19+J19+I19+H19+G19+F19+E19+D19+L19</f>
        <v>7829.5</v>
      </c>
      <c r="G21" s="288"/>
      <c r="H21" s="289"/>
      <c r="I21" s="5"/>
      <c r="J21" s="5"/>
      <c r="K21" s="5"/>
      <c r="L21" s="71"/>
      <c r="M21" s="74"/>
      <c r="N21" s="74"/>
      <c r="O21" s="7"/>
      <c r="Q21" s="5"/>
      <c r="R21" s="5"/>
      <c r="S21" s="290">
        <f>Q19+R19+S19+T19+U19+V19+W19+X19</f>
        <v>9034</v>
      </c>
      <c r="T21" s="291"/>
      <c r="U21" s="292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80" t="s">
        <v>36</v>
      </c>
      <c r="D30" s="281"/>
      <c r="E30" s="281"/>
      <c r="F30" s="281"/>
      <c r="G30" s="281"/>
      <c r="H30" s="281"/>
      <c r="I30" s="281"/>
      <c r="J30" s="281"/>
      <c r="K30" s="281"/>
      <c r="L30" s="128" t="s">
        <v>88</v>
      </c>
      <c r="M30" s="133"/>
      <c r="N30" s="81"/>
      <c r="O30" s="282" t="s">
        <v>19</v>
      </c>
      <c r="P30" s="283"/>
      <c r="Q30" s="283"/>
      <c r="R30" s="283"/>
      <c r="S30" s="283"/>
      <c r="T30" s="283"/>
      <c r="U30" s="283"/>
      <c r="V30" s="283"/>
      <c r="W30" s="283"/>
      <c r="X30" s="190" t="str">
        <f>L30</f>
        <v># 04</v>
      </c>
    </row>
    <row r="31" spans="2:24" ht="16.5" thickBot="1" x14ac:dyDescent="0.3">
      <c r="B31" s="7"/>
      <c r="C31" s="1"/>
      <c r="I31" s="284" t="s">
        <v>225</v>
      </c>
      <c r="J31" s="285"/>
      <c r="K31" s="286"/>
      <c r="L31" s="68"/>
      <c r="M31" s="134"/>
      <c r="N31" s="74"/>
      <c r="O31" s="7"/>
      <c r="V31" s="284" t="str">
        <f>I31</f>
        <v>del       21--- al  27    OCTUBRE-2023</v>
      </c>
      <c r="W31" s="285"/>
      <c r="X31" s="286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87">
        <f>K47+J47+I47+H47+G47+F47+E47+D47+L47</f>
        <v>9341</v>
      </c>
      <c r="G49" s="288"/>
      <c r="H49" s="289"/>
      <c r="I49" s="5"/>
      <c r="J49" s="5"/>
      <c r="K49" s="5"/>
      <c r="L49" s="71"/>
      <c r="M49" s="74"/>
      <c r="N49" s="74"/>
      <c r="O49" s="7"/>
      <c r="Q49" s="5"/>
      <c r="R49" s="5"/>
      <c r="S49" s="290">
        <f>Q47+R47+S47+T47+U47+V47+W47+X47</f>
        <v>20161</v>
      </c>
      <c r="T49" s="291"/>
      <c r="U49" s="292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80" t="s">
        <v>36</v>
      </c>
      <c r="D60" s="281"/>
      <c r="E60" s="281"/>
      <c r="F60" s="281"/>
      <c r="G60" s="281"/>
      <c r="H60" s="281"/>
      <c r="I60" s="281"/>
      <c r="J60" s="281"/>
      <c r="K60" s="281"/>
      <c r="L60" s="128" t="s">
        <v>66</v>
      </c>
      <c r="M60" s="133"/>
      <c r="N60" s="81"/>
      <c r="O60" s="282" t="s">
        <v>19</v>
      </c>
      <c r="P60" s="283"/>
      <c r="Q60" s="283"/>
      <c r="R60" s="283"/>
      <c r="S60" s="283"/>
      <c r="T60" s="283"/>
      <c r="U60" s="283"/>
      <c r="V60" s="283"/>
      <c r="W60" s="283"/>
      <c r="X60" s="190" t="s">
        <v>66</v>
      </c>
    </row>
    <row r="61" spans="2:24" ht="16.5" thickBot="1" x14ac:dyDescent="0.3">
      <c r="B61" s="7"/>
      <c r="C61" s="1"/>
      <c r="I61" s="284" t="s">
        <v>209</v>
      </c>
      <c r="J61" s="285"/>
      <c r="K61" s="286"/>
      <c r="L61" s="68"/>
      <c r="M61" s="134"/>
      <c r="N61" s="74"/>
      <c r="O61" s="7"/>
      <c r="V61" s="284" t="str">
        <f>I61</f>
        <v>del       14--- al  20    OCTUBRE-2023</v>
      </c>
      <c r="W61" s="285"/>
      <c r="X61" s="286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87">
        <f>K77+J77+I77+H77+G77+F77+E77+D77+L77</f>
        <v>12198</v>
      </c>
      <c r="G79" s="288"/>
      <c r="H79" s="289"/>
      <c r="I79" s="5"/>
      <c r="J79" s="5"/>
      <c r="K79" s="5"/>
      <c r="L79" s="71"/>
      <c r="M79" s="74"/>
      <c r="N79" s="74"/>
      <c r="O79" s="7"/>
      <c r="Q79" s="5"/>
      <c r="R79" s="5"/>
      <c r="S79" s="290">
        <f>Q77+R77+S77+T77+U77+V77+W77+X77</f>
        <v>20122.5</v>
      </c>
      <c r="T79" s="291"/>
      <c r="U79" s="29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80" t="s">
        <v>36</v>
      </c>
      <c r="D91" s="281"/>
      <c r="E91" s="281"/>
      <c r="F91" s="281"/>
      <c r="G91" s="281"/>
      <c r="H91" s="281"/>
      <c r="I91" s="281"/>
      <c r="J91" s="281"/>
      <c r="K91" s="281"/>
      <c r="L91" s="128" t="s">
        <v>42</v>
      </c>
      <c r="M91" s="133"/>
      <c r="N91" s="81"/>
      <c r="O91" s="282" t="s">
        <v>19</v>
      </c>
      <c r="P91" s="283"/>
      <c r="Q91" s="283"/>
      <c r="R91" s="283"/>
      <c r="S91" s="283"/>
      <c r="T91" s="283"/>
      <c r="U91" s="283"/>
      <c r="V91" s="283"/>
      <c r="W91" s="283"/>
      <c r="X91" s="190" t="s">
        <v>42</v>
      </c>
    </row>
    <row r="92" spans="2:24" ht="16.5" thickBot="1" x14ac:dyDescent="0.3">
      <c r="B92" s="7"/>
      <c r="C92" s="1"/>
      <c r="I92" s="284" t="s">
        <v>194</v>
      </c>
      <c r="J92" s="285"/>
      <c r="K92" s="286"/>
      <c r="L92" s="68"/>
      <c r="M92" s="134"/>
      <c r="N92" s="74"/>
      <c r="O92" s="7"/>
      <c r="V92" s="284" t="str">
        <f>I92</f>
        <v>del       07--- al  13    OCTUBRE-2023</v>
      </c>
      <c r="W92" s="285"/>
      <c r="X92" s="286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87">
        <f>K108+J108+I108+H108+G108+F108+E108+D108+L108</f>
        <v>12359</v>
      </c>
      <c r="G110" s="288"/>
      <c r="H110" s="289"/>
      <c r="I110" s="5"/>
      <c r="J110" s="5"/>
      <c r="K110" s="5"/>
      <c r="L110" s="71"/>
      <c r="M110" s="74"/>
      <c r="N110" s="74"/>
      <c r="O110" s="7"/>
      <c r="Q110" s="5"/>
      <c r="R110" s="5"/>
      <c r="S110" s="290">
        <f>Q108+R108+S108+T108+U108+V108+W108+X108</f>
        <v>18256.5</v>
      </c>
      <c r="T110" s="291"/>
      <c r="U110" s="292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80" t="s">
        <v>36</v>
      </c>
      <c r="D116" s="281"/>
      <c r="E116" s="281"/>
      <c r="F116" s="281"/>
      <c r="G116" s="281"/>
      <c r="H116" s="281"/>
      <c r="I116" s="281"/>
      <c r="J116" s="281"/>
      <c r="K116" s="281"/>
      <c r="L116" s="128" t="s">
        <v>41</v>
      </c>
      <c r="M116" s="133"/>
      <c r="N116" s="81"/>
      <c r="O116" s="282" t="s">
        <v>19</v>
      </c>
      <c r="P116" s="283"/>
      <c r="Q116" s="283"/>
      <c r="R116" s="283"/>
      <c r="S116" s="283"/>
      <c r="T116" s="283"/>
      <c r="U116" s="283"/>
      <c r="V116" s="283"/>
      <c r="W116" s="283"/>
      <c r="X116" s="190" t="s">
        <v>41</v>
      </c>
    </row>
    <row r="117" spans="2:25" ht="16.5" thickBot="1" x14ac:dyDescent="0.3">
      <c r="B117" s="7"/>
      <c r="C117" s="1"/>
      <c r="I117" s="284" t="s">
        <v>167</v>
      </c>
      <c r="J117" s="285"/>
      <c r="K117" s="286"/>
      <c r="L117" s="68"/>
      <c r="M117" s="134"/>
      <c r="N117" s="74"/>
      <c r="O117" s="7"/>
      <c r="V117" s="284" t="str">
        <f>I117</f>
        <v>del       30--- al  06    OCTUBRE-2023</v>
      </c>
      <c r="W117" s="285"/>
      <c r="X117" s="286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87">
        <f>K133+J133+I133+H133+G133+F133+E133+D133+L133</f>
        <v>7969</v>
      </c>
      <c r="G135" s="288"/>
      <c r="H135" s="289"/>
      <c r="I135" s="5"/>
      <c r="J135" s="5"/>
      <c r="K135" s="5"/>
      <c r="L135" s="71"/>
      <c r="M135" s="74"/>
      <c r="N135" s="74"/>
      <c r="O135" s="7"/>
      <c r="Q135" s="5"/>
      <c r="R135" s="5"/>
      <c r="S135" s="290">
        <f>Q133+R133+S133+T133+U133+V133+W133+X133</f>
        <v>13753</v>
      </c>
      <c r="T135" s="291"/>
      <c r="U135" s="292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80" t="s">
        <v>36</v>
      </c>
      <c r="D142" s="281"/>
      <c r="E142" s="281"/>
      <c r="F142" s="281"/>
      <c r="G142" s="281"/>
      <c r="H142" s="281"/>
      <c r="I142" s="281"/>
      <c r="J142" s="281"/>
      <c r="K142" s="281"/>
      <c r="L142" s="128" t="s">
        <v>41</v>
      </c>
      <c r="M142" s="133"/>
      <c r="N142" s="81"/>
      <c r="O142" s="282" t="s">
        <v>19</v>
      </c>
      <c r="P142" s="283"/>
      <c r="Q142" s="283"/>
      <c r="R142" s="283"/>
      <c r="S142" s="283"/>
      <c r="T142" s="283"/>
      <c r="U142" s="283"/>
      <c r="V142" s="283"/>
      <c r="W142" s="283"/>
      <c r="X142" s="190" t="s">
        <v>41</v>
      </c>
    </row>
    <row r="143" spans="1:24" ht="16.5" thickBot="1" x14ac:dyDescent="0.3">
      <c r="B143" s="7"/>
      <c r="C143" s="1"/>
      <c r="I143" s="284" t="s">
        <v>167</v>
      </c>
      <c r="J143" s="285"/>
      <c r="K143" s="286"/>
      <c r="L143" s="68"/>
      <c r="M143" s="134"/>
      <c r="N143" s="74"/>
      <c r="O143" s="7"/>
      <c r="V143" s="284" t="str">
        <f>I143</f>
        <v>del       30--- al  06    OCTUBRE-2023</v>
      </c>
      <c r="W143" s="285"/>
      <c r="X143" s="286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87">
        <f>K159+J159+I159+H159+G159+F159+E159+D159+L159</f>
        <v>12113</v>
      </c>
      <c r="G161" s="288"/>
      <c r="H161" s="289"/>
      <c r="I161" s="5"/>
      <c r="J161" s="5"/>
      <c r="K161" s="5"/>
      <c r="L161" s="71"/>
      <c r="M161" s="74"/>
      <c r="N161" s="74"/>
      <c r="O161" s="7"/>
      <c r="Q161" s="5"/>
      <c r="R161" s="5"/>
      <c r="S161" s="290">
        <f>Q159+R159+S159+T159+U159+V159+W159+X159</f>
        <v>19443</v>
      </c>
      <c r="T161" s="291"/>
      <c r="U161" s="292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80" t="s">
        <v>36</v>
      </c>
      <c r="D2" s="281"/>
      <c r="E2" s="281"/>
      <c r="F2" s="281"/>
      <c r="G2" s="281"/>
      <c r="H2" s="281"/>
      <c r="I2" s="281"/>
      <c r="J2" s="281"/>
      <c r="K2" s="281"/>
      <c r="L2" s="185" t="s">
        <v>42</v>
      </c>
      <c r="M2" s="133"/>
      <c r="N2" s="81"/>
      <c r="O2" s="282" t="s">
        <v>19</v>
      </c>
      <c r="P2" s="283"/>
      <c r="Q2" s="283"/>
      <c r="R2" s="283"/>
      <c r="S2" s="283"/>
      <c r="T2" s="283"/>
      <c r="U2" s="283"/>
      <c r="V2" s="283"/>
      <c r="W2" s="283"/>
      <c r="X2" s="187" t="s">
        <v>42</v>
      </c>
    </row>
    <row r="3" spans="2:25" ht="16.5" thickBot="1" x14ac:dyDescent="0.3">
      <c r="I3" s="284" t="s">
        <v>148</v>
      </c>
      <c r="J3" s="285"/>
      <c r="K3" s="286"/>
      <c r="L3" s="68"/>
      <c r="M3" s="134"/>
      <c r="N3" s="74"/>
      <c r="V3" s="284" t="s">
        <v>151</v>
      </c>
      <c r="W3" s="285"/>
      <c r="X3" s="286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87">
        <f>K19+J19+I19+H19+G19+F19+E19+D19+L19</f>
        <v>15022</v>
      </c>
      <c r="G21" s="288"/>
      <c r="H21" s="289"/>
      <c r="I21" s="5"/>
      <c r="J21" s="5"/>
      <c r="K21" s="5"/>
      <c r="L21" s="71"/>
      <c r="M21" s="74"/>
      <c r="N21" s="74"/>
      <c r="Q21" s="5"/>
      <c r="R21" s="5"/>
      <c r="S21" s="290">
        <f>Q19+R19+S19+T19+U19+V19+W19+X19</f>
        <v>23024</v>
      </c>
      <c r="T21" s="291"/>
      <c r="U21" s="292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80" t="s">
        <v>36</v>
      </c>
      <c r="D32" s="281"/>
      <c r="E32" s="281"/>
      <c r="F32" s="281"/>
      <c r="G32" s="281"/>
      <c r="H32" s="281"/>
      <c r="I32" s="281"/>
      <c r="J32" s="281"/>
      <c r="K32" s="281"/>
      <c r="L32" s="185" t="s">
        <v>208</v>
      </c>
      <c r="M32" s="133"/>
      <c r="N32" s="81"/>
      <c r="O32" s="293" t="s">
        <v>19</v>
      </c>
      <c r="P32" s="294"/>
      <c r="Q32" s="294"/>
      <c r="R32" s="294"/>
      <c r="S32" s="294"/>
      <c r="T32" s="294"/>
      <c r="U32" s="294"/>
      <c r="V32" s="294"/>
      <c r="W32" s="294"/>
      <c r="X32" s="128" t="s">
        <v>208</v>
      </c>
    </row>
    <row r="33" spans="2:27" ht="16.5" thickBot="1" x14ac:dyDescent="0.3">
      <c r="I33" s="284" t="s">
        <v>129</v>
      </c>
      <c r="J33" s="285"/>
      <c r="K33" s="286"/>
      <c r="L33" s="68"/>
      <c r="M33" s="134"/>
      <c r="N33" s="74"/>
      <c r="V33" s="284" t="s">
        <v>150</v>
      </c>
      <c r="W33" s="285"/>
      <c r="X33" s="286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87">
        <f>K49+J49+I49+H49+G49+F49+E49+D49+L49</f>
        <v>14572.5</v>
      </c>
      <c r="G51" s="288"/>
      <c r="H51" s="289"/>
      <c r="I51" s="5"/>
      <c r="J51" s="5"/>
      <c r="K51" s="5"/>
      <c r="L51" s="71"/>
      <c r="M51" s="74"/>
      <c r="N51" s="74"/>
      <c r="Q51" s="5"/>
      <c r="R51" s="5"/>
      <c r="S51" s="290">
        <f>Q49+R49+S49+T49+U49+V49+W49+X49</f>
        <v>21274</v>
      </c>
      <c r="T51" s="291"/>
      <c r="U51" s="292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80" t="s">
        <v>36</v>
      </c>
      <c r="D66" s="281"/>
      <c r="E66" s="281"/>
      <c r="F66" s="281"/>
      <c r="G66" s="281"/>
      <c r="H66" s="281"/>
      <c r="I66" s="281"/>
      <c r="J66" s="281"/>
      <c r="K66" s="281"/>
      <c r="L66" s="84" t="s">
        <v>88</v>
      </c>
      <c r="M66" s="83"/>
      <c r="N66" s="81"/>
      <c r="O66" s="293" t="s">
        <v>19</v>
      </c>
      <c r="P66" s="294"/>
      <c r="Q66" s="294"/>
      <c r="R66" s="294"/>
      <c r="S66" s="294"/>
      <c r="T66" s="294"/>
      <c r="U66" s="294"/>
      <c r="V66" s="294"/>
      <c r="W66" s="294"/>
      <c r="X66" s="85" t="s">
        <v>88</v>
      </c>
    </row>
    <row r="67" spans="2:27" ht="16.5" thickBot="1" x14ac:dyDescent="0.3">
      <c r="I67" s="284" t="s">
        <v>107</v>
      </c>
      <c r="J67" s="285"/>
      <c r="K67" s="286"/>
      <c r="L67" s="68"/>
      <c r="M67" s="59"/>
      <c r="N67" s="74"/>
      <c r="V67" s="284" t="s">
        <v>107</v>
      </c>
      <c r="W67" s="285"/>
      <c r="X67" s="286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87">
        <f>K83+J83+I83+H83+G83+F83+E83+D83+L83</f>
        <v>9784</v>
      </c>
      <c r="G85" s="288"/>
      <c r="H85" s="289"/>
      <c r="I85" s="5"/>
      <c r="J85" s="5"/>
      <c r="K85" s="5"/>
      <c r="L85" s="78"/>
      <c r="M85" s="76"/>
      <c r="N85" s="74"/>
      <c r="Q85" s="5"/>
      <c r="R85" s="5"/>
      <c r="S85" s="290">
        <f>Q83+R83+S83+T83+U83+V83+W83+X83</f>
        <v>18984.5</v>
      </c>
      <c r="T85" s="291"/>
      <c r="U85" s="292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80" t="s">
        <v>36</v>
      </c>
      <c r="D97" s="281"/>
      <c r="E97" s="281"/>
      <c r="F97" s="281"/>
      <c r="G97" s="281"/>
      <c r="H97" s="281"/>
      <c r="I97" s="281"/>
      <c r="J97" s="281"/>
      <c r="K97" s="281"/>
      <c r="L97" s="84" t="s">
        <v>66</v>
      </c>
      <c r="M97" s="83"/>
      <c r="N97" s="81"/>
      <c r="O97" s="293" t="s">
        <v>19</v>
      </c>
      <c r="P97" s="294"/>
      <c r="Q97" s="294"/>
      <c r="R97" s="294"/>
      <c r="S97" s="294"/>
      <c r="T97" s="294"/>
      <c r="U97" s="294"/>
      <c r="V97" s="294"/>
      <c r="W97" s="294"/>
      <c r="X97" s="85" t="s">
        <v>66</v>
      </c>
    </row>
    <row r="98" spans="2:24" ht="16.5" thickBot="1" x14ac:dyDescent="0.3">
      <c r="I98" s="284" t="s">
        <v>68</v>
      </c>
      <c r="J98" s="285"/>
      <c r="K98" s="286"/>
      <c r="L98" s="68"/>
      <c r="M98" s="59"/>
      <c r="N98" s="74"/>
      <c r="V98" s="284" t="s">
        <v>68</v>
      </c>
      <c r="W98" s="285"/>
      <c r="X98" s="286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87">
        <f>K114+J114+I114+H114+G114+F114+E114+D114+L114</f>
        <v>13702.5</v>
      </c>
      <c r="G116" s="288"/>
      <c r="H116" s="289"/>
      <c r="I116" s="5"/>
      <c r="J116" s="5"/>
      <c r="K116" s="5"/>
      <c r="L116" s="78"/>
      <c r="M116" s="76"/>
      <c r="N116" s="74"/>
      <c r="Q116" s="5"/>
      <c r="R116" s="5"/>
      <c r="S116" s="290">
        <f>Q114+R114+S114+T114+U114+V114+W114+X114</f>
        <v>19583</v>
      </c>
      <c r="T116" s="291"/>
      <c r="U116" s="292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80" t="s">
        <v>36</v>
      </c>
      <c r="D130" s="281"/>
      <c r="E130" s="281"/>
      <c r="F130" s="281"/>
      <c r="G130" s="281"/>
      <c r="H130" s="281"/>
      <c r="I130" s="281"/>
      <c r="J130" s="281"/>
      <c r="K130" s="281"/>
      <c r="L130" s="84" t="s">
        <v>42</v>
      </c>
      <c r="M130" s="83"/>
      <c r="N130" s="81"/>
      <c r="O130" s="293" t="s">
        <v>19</v>
      </c>
      <c r="P130" s="294"/>
      <c r="Q130" s="294"/>
      <c r="R130" s="294"/>
      <c r="S130" s="294"/>
      <c r="T130" s="294"/>
      <c r="U130" s="294"/>
      <c r="V130" s="294"/>
      <c r="W130" s="294"/>
      <c r="X130" s="85" t="s">
        <v>42</v>
      </c>
    </row>
    <row r="131" spans="2:24" ht="16.5" thickBot="1" x14ac:dyDescent="0.3">
      <c r="I131" s="284" t="s">
        <v>67</v>
      </c>
      <c r="J131" s="285"/>
      <c r="K131" s="286"/>
      <c r="L131" s="68"/>
      <c r="M131" s="59"/>
      <c r="N131" s="74"/>
      <c r="W131" s="285"/>
      <c r="X131" s="286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87">
        <f>K147+J147+I147+H147+G147+F147+E147+D147+L147</f>
        <v>13447.5</v>
      </c>
      <c r="G149" s="288"/>
      <c r="H149" s="289"/>
      <c r="I149" s="5"/>
      <c r="J149" s="5">
        <v>13447.5</v>
      </c>
      <c r="K149" s="5"/>
      <c r="L149" s="78"/>
      <c r="M149" s="76"/>
      <c r="N149" s="74"/>
      <c r="Q149" s="5"/>
      <c r="R149" s="5"/>
      <c r="S149" s="290">
        <f>Q147+R147+S147+T147+U147+V147+W147+X147</f>
        <v>19080.5</v>
      </c>
      <c r="T149" s="291"/>
      <c r="U149" s="292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80" t="s">
        <v>36</v>
      </c>
      <c r="D156" s="281"/>
      <c r="E156" s="281"/>
      <c r="F156" s="281"/>
      <c r="G156" s="281"/>
      <c r="H156" s="281"/>
      <c r="I156" s="281"/>
      <c r="J156" s="281"/>
      <c r="K156" s="281"/>
      <c r="L156" s="84" t="s">
        <v>41</v>
      </c>
      <c r="M156" s="83"/>
      <c r="N156" s="81"/>
      <c r="O156" s="293" t="s">
        <v>19</v>
      </c>
      <c r="P156" s="294"/>
      <c r="Q156" s="294"/>
      <c r="R156" s="294"/>
      <c r="S156" s="294"/>
      <c r="T156" s="294"/>
      <c r="U156" s="294"/>
      <c r="V156" s="294"/>
      <c r="W156" s="294"/>
      <c r="X156" s="85" t="s">
        <v>41</v>
      </c>
    </row>
    <row r="157" spans="2:26" ht="16.5" thickBot="1" x14ac:dyDescent="0.3">
      <c r="I157" s="284" t="s">
        <v>37</v>
      </c>
      <c r="J157" s="285"/>
      <c r="K157" s="286"/>
      <c r="L157" s="68"/>
      <c r="M157" s="59"/>
      <c r="N157" s="74"/>
      <c r="W157" s="285"/>
      <c r="X157" s="286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95">
        <f>K182+J182+I182+H182+G182+F182+E182+D182</f>
        <v>13579</v>
      </c>
      <c r="G184" s="288"/>
      <c r="H184" s="289"/>
      <c r="I184" s="5"/>
      <c r="J184" s="5">
        <v>13579</v>
      </c>
      <c r="K184" s="5"/>
      <c r="L184" s="78"/>
      <c r="M184" s="76"/>
      <c r="N184" s="74"/>
      <c r="Q184" s="5"/>
      <c r="R184" s="5"/>
      <c r="S184" s="290">
        <f>Q182+R182+S182+T182+U182+V182+W182+X182</f>
        <v>20452</v>
      </c>
      <c r="T184" s="291"/>
      <c r="U184" s="292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3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80" t="s">
        <v>36</v>
      </c>
      <c r="E2" s="281"/>
      <c r="F2" s="281"/>
      <c r="G2" s="281"/>
      <c r="H2" s="281"/>
      <c r="I2" s="281"/>
      <c r="J2" s="281"/>
      <c r="K2" s="281"/>
      <c r="L2" s="281"/>
      <c r="M2" s="84"/>
      <c r="N2" s="151"/>
      <c r="S2" s="7"/>
      <c r="T2" s="280" t="s">
        <v>36</v>
      </c>
      <c r="U2" s="281"/>
      <c r="V2" s="281"/>
      <c r="W2" s="281"/>
      <c r="X2" s="281"/>
      <c r="Y2" s="281"/>
      <c r="Z2" s="281"/>
      <c r="AA2" s="281"/>
      <c r="AB2" s="281"/>
      <c r="AC2" s="84"/>
      <c r="AD2" s="151"/>
    </row>
    <row r="3" spans="2:31" ht="16.5" thickBot="1" x14ac:dyDescent="0.3">
      <c r="C3" s="7"/>
      <c r="D3" s="1"/>
      <c r="J3" s="284" t="s">
        <v>185</v>
      </c>
      <c r="K3" s="285"/>
      <c r="L3" s="296"/>
      <c r="M3" s="68"/>
      <c r="N3" s="152"/>
      <c r="S3" s="7"/>
      <c r="T3" s="1"/>
      <c r="Z3" s="284" t="s">
        <v>184</v>
      </c>
      <c r="AA3" s="285"/>
      <c r="AB3" s="286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93" t="s">
        <v>19</v>
      </c>
      <c r="E16" s="294"/>
      <c r="F16" s="294"/>
      <c r="G16" s="294"/>
      <c r="H16" s="294"/>
      <c r="I16" s="294"/>
      <c r="J16" s="294"/>
      <c r="K16" s="294"/>
      <c r="L16" s="294"/>
      <c r="M16" s="171"/>
      <c r="N16" s="151"/>
      <c r="S16" s="7"/>
      <c r="T16" s="293" t="s">
        <v>19</v>
      </c>
      <c r="U16" s="294"/>
      <c r="V16" s="294"/>
      <c r="W16" s="294"/>
      <c r="X16" s="294"/>
      <c r="Y16" s="294"/>
      <c r="Z16" s="294"/>
      <c r="AA16" s="294"/>
      <c r="AB16" s="294"/>
      <c r="AC16" s="171"/>
      <c r="AD16" s="151"/>
    </row>
    <row r="17" spans="2:31" ht="16.5" thickBot="1" x14ac:dyDescent="0.3">
      <c r="C17" s="7"/>
      <c r="D17" s="1"/>
      <c r="J17" s="284" t="s">
        <v>185</v>
      </c>
      <c r="K17" s="285"/>
      <c r="L17" s="296"/>
      <c r="M17" s="68"/>
      <c r="N17" s="152"/>
      <c r="S17" s="7"/>
      <c r="T17" s="1"/>
      <c r="Z17" s="284" t="s">
        <v>184</v>
      </c>
      <c r="AA17" s="285"/>
      <c r="AB17" s="286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A16" zoomScaleNormal="100" workbookViewId="0">
      <selection activeCell="B18" sqref="B18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80" t="s">
        <v>336</v>
      </c>
      <c r="E2" s="281"/>
      <c r="F2" s="281"/>
      <c r="G2" s="281"/>
      <c r="H2" s="281"/>
      <c r="I2" s="281"/>
      <c r="J2" s="281"/>
      <c r="K2" s="281"/>
      <c r="L2" s="281"/>
      <c r="M2" s="84"/>
      <c r="N2" s="151"/>
      <c r="U2" s="7"/>
      <c r="V2" s="280" t="s">
        <v>36</v>
      </c>
      <c r="W2" s="281"/>
      <c r="X2" s="281"/>
      <c r="Y2" s="281"/>
      <c r="Z2" s="281"/>
      <c r="AA2" s="281"/>
      <c r="AB2" s="281"/>
      <c r="AC2" s="281"/>
      <c r="AD2" s="281"/>
      <c r="AE2" s="84"/>
      <c r="AF2" s="151"/>
      <c r="AL2" s="7"/>
      <c r="AM2" s="280" t="s">
        <v>36</v>
      </c>
      <c r="AN2" s="281"/>
      <c r="AO2" s="281"/>
      <c r="AP2" s="281"/>
      <c r="AQ2" s="281"/>
      <c r="AR2" s="281"/>
      <c r="AS2" s="281"/>
      <c r="AT2" s="281"/>
      <c r="AU2" s="281"/>
      <c r="AV2" s="84"/>
      <c r="AW2" s="151"/>
      <c r="BA2" s="7"/>
      <c r="BB2" s="280" t="s">
        <v>36</v>
      </c>
      <c r="BC2" s="281"/>
      <c r="BD2" s="281"/>
      <c r="BE2" s="281"/>
      <c r="BF2" s="281"/>
      <c r="BG2" s="281"/>
      <c r="BH2" s="281"/>
      <c r="BI2" s="281"/>
      <c r="BJ2" s="281"/>
      <c r="BK2" s="84"/>
      <c r="BL2" s="151"/>
    </row>
    <row r="3" spans="2:65" ht="16.5" thickBot="1" x14ac:dyDescent="0.3">
      <c r="C3" s="7"/>
      <c r="D3" s="1"/>
      <c r="J3" s="284"/>
      <c r="K3" s="285"/>
      <c r="L3" s="296"/>
      <c r="M3" s="68"/>
      <c r="N3" s="152"/>
      <c r="U3" s="7"/>
      <c r="V3" s="1"/>
      <c r="AB3" s="284"/>
      <c r="AC3" s="285"/>
      <c r="AD3" s="296"/>
      <c r="AE3" s="68"/>
      <c r="AF3" s="152"/>
      <c r="AL3" s="7"/>
      <c r="AM3" s="1"/>
      <c r="AS3" s="284"/>
      <c r="AT3" s="285"/>
      <c r="AU3" s="296"/>
      <c r="AV3" s="68"/>
      <c r="AW3" s="152"/>
      <c r="BA3" s="7"/>
      <c r="BB3" s="1"/>
      <c r="BH3" s="284"/>
      <c r="BI3" s="285"/>
      <c r="BJ3" s="286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>SUM(E7:M7)</f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>SUM(W7:AE7)</f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>SUM(AN7:AV7)</f>
        <v>14572.5</v>
      </c>
      <c r="AZ7" s="222"/>
      <c r="BA7" s="223"/>
      <c r="BB7" s="153"/>
      <c r="BC7" s="225"/>
      <c r="BD7" s="227"/>
      <c r="BE7" s="303" t="s">
        <v>192</v>
      </c>
      <c r="BF7" s="303"/>
      <c r="BG7" s="303"/>
      <c r="BH7" s="304"/>
      <c r="BI7" s="226"/>
      <c r="BJ7" s="225"/>
      <c r="BK7" s="228"/>
      <c r="BL7" s="229">
        <f>SUM(BC7:BK7)</f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>SUM(E8:M8)</f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>SUM(W8:AE8)</f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>SUM(AN8:AV8)</f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>SUM(E9:M9)</f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>SUM(W9:AE9)</f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>SUM(AN9:AV9)</f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297" t="s">
        <v>345</v>
      </c>
      <c r="H10" s="298"/>
      <c r="I10" s="298"/>
      <c r="J10" s="299"/>
      <c r="K10" s="22"/>
      <c r="L10" s="157"/>
      <c r="M10" s="77"/>
      <c r="N10" s="156">
        <v>0</v>
      </c>
      <c r="T10" s="154"/>
      <c r="W10" s="30"/>
      <c r="X10" s="31"/>
      <c r="Y10" s="297" t="s">
        <v>267</v>
      </c>
      <c r="Z10" s="298"/>
      <c r="AA10" s="298"/>
      <c r="AB10" s="299"/>
      <c r="AC10" s="22"/>
      <c r="AD10" s="157"/>
      <c r="AE10" s="77"/>
      <c r="AF10" s="156">
        <v>0</v>
      </c>
      <c r="AK10" s="154"/>
      <c r="AN10" s="30"/>
      <c r="AO10" s="31"/>
      <c r="AP10" s="305" t="s">
        <v>193</v>
      </c>
      <c r="AQ10" s="306"/>
      <c r="AR10" s="306"/>
      <c r="AS10" s="307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61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308" t="s">
        <v>342</v>
      </c>
      <c r="F12" s="309"/>
      <c r="G12" s="310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293" t="s">
        <v>343</v>
      </c>
      <c r="E22" s="294"/>
      <c r="F22" s="294"/>
      <c r="G22" s="294"/>
      <c r="H22" s="294"/>
      <c r="I22" s="294"/>
      <c r="J22" s="294"/>
      <c r="K22" s="294"/>
      <c r="L22" s="302"/>
      <c r="M22" s="262"/>
      <c r="N22" s="151"/>
      <c r="U22" s="7"/>
      <c r="V22" s="293" t="s">
        <v>19</v>
      </c>
      <c r="W22" s="294"/>
      <c r="X22" s="294"/>
      <c r="Y22" s="294"/>
      <c r="Z22" s="294"/>
      <c r="AA22" s="294"/>
      <c r="AB22" s="294"/>
      <c r="AC22" s="294"/>
      <c r="AD22" s="302"/>
      <c r="AE22" s="171"/>
      <c r="AF22" s="151"/>
      <c r="AL22" s="7"/>
      <c r="AM22" s="293" t="s">
        <v>19</v>
      </c>
      <c r="AN22" s="294"/>
      <c r="AO22" s="294"/>
      <c r="AP22" s="294"/>
      <c r="AQ22" s="294"/>
      <c r="AR22" s="294"/>
      <c r="AS22" s="294"/>
      <c r="AT22" s="294"/>
      <c r="AU22" s="302"/>
      <c r="AV22" s="171"/>
      <c r="AW22" s="151"/>
      <c r="BA22" s="7"/>
      <c r="BB22" s="293" t="s">
        <v>19</v>
      </c>
      <c r="BC22" s="294"/>
      <c r="BD22" s="294"/>
      <c r="BE22" s="294"/>
      <c r="BF22" s="294"/>
      <c r="BG22" s="294"/>
      <c r="BH22" s="294"/>
      <c r="BI22" s="294"/>
      <c r="BJ22" s="294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84"/>
      <c r="BI23" s="285"/>
      <c r="BJ23" s="286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63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63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>SUM(E26:M26)</f>
        <v>21698</v>
      </c>
      <c r="O26" s="265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>SUM(BC26:BK26)</f>
        <v>19080.5</v>
      </c>
    </row>
    <row r="27" spans="2:65" ht="46.5" thickBot="1" x14ac:dyDescent="0.35">
      <c r="B27" s="198" t="s">
        <v>143</v>
      </c>
      <c r="C27" s="263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>SUM(E27:M27)</f>
        <v>23360.5</v>
      </c>
      <c r="O27" s="264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>SUM(W27:AE27)</f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>SUM(AN27:AV27)</f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63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>SUM(E28:M28)</f>
        <v>17666</v>
      </c>
      <c r="O28" s="266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>SUM(W28:AE28)</f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>SUM(AN28:AV28)</f>
        <v>29037</v>
      </c>
      <c r="AZ28" s="154"/>
      <c r="BC28" s="30"/>
      <c r="BD28" s="31"/>
      <c r="BE28" s="300" t="s">
        <v>192</v>
      </c>
      <c r="BF28" s="300"/>
      <c r="BG28" s="300"/>
      <c r="BH28" s="301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63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>SUM(E29:M29)</f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>SUM(W29:AE29)</f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>SUM(AN29:AV29)</f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297" t="s">
        <v>345</v>
      </c>
      <c r="H30" s="298"/>
      <c r="I30" s="298"/>
      <c r="J30" s="299"/>
      <c r="K30" s="22"/>
      <c r="L30" s="157"/>
      <c r="M30" s="77"/>
      <c r="N30" s="156">
        <v>0</v>
      </c>
      <c r="T30" s="154"/>
      <c r="W30" s="30"/>
      <c r="X30" s="31"/>
      <c r="Y30" s="297" t="s">
        <v>267</v>
      </c>
      <c r="Z30" s="298"/>
      <c r="AA30" s="298"/>
      <c r="AB30" s="299"/>
      <c r="AC30" s="22"/>
      <c r="AD30" s="157"/>
      <c r="AE30" s="77"/>
      <c r="AF30" s="156">
        <v>0</v>
      </c>
      <c r="AK30" s="154"/>
      <c r="AN30" s="30"/>
      <c r="AO30" s="31"/>
      <c r="AP30" s="297" t="s">
        <v>193</v>
      </c>
      <c r="AQ30" s="298"/>
      <c r="AR30" s="298"/>
      <c r="AS30" s="299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267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D2:L2"/>
    <mergeCell ref="J3:L3"/>
    <mergeCell ref="G10:J10"/>
    <mergeCell ref="D22:L22"/>
    <mergeCell ref="G30:J30"/>
    <mergeCell ref="E12:G12"/>
    <mergeCell ref="V2:AD2"/>
    <mergeCell ref="AB3:AD3"/>
    <mergeCell ref="Y10:AB10"/>
    <mergeCell ref="V22:AD22"/>
    <mergeCell ref="Y30:AB30"/>
    <mergeCell ref="AP30:AS30"/>
    <mergeCell ref="BE28:BH28"/>
    <mergeCell ref="AM22:AU22"/>
    <mergeCell ref="BE7:BH7"/>
    <mergeCell ref="AP10:AS10"/>
    <mergeCell ref="BB2:BJ2"/>
    <mergeCell ref="BH3:BJ3"/>
    <mergeCell ref="BB22:BJ22"/>
    <mergeCell ref="BH23:BJ23"/>
    <mergeCell ref="AM2:AU2"/>
    <mergeCell ref="AS3:AU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2023-12-26T20:37:26Z</cp:lastPrinted>
  <dcterms:created xsi:type="dcterms:W3CDTF">2023-08-22T02:09:42Z</dcterms:created>
  <dcterms:modified xsi:type="dcterms:W3CDTF">2023-12-26T21:54:50Z</dcterms:modified>
</cp:coreProperties>
</file>