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ZZ REMODELACION CENTRAL 2024\"/>
    </mc:Choice>
  </mc:AlternateContent>
  <bookViews>
    <workbookView xWindow="0" yWindow="0" windowWidth="23880" windowHeight="11610" activeTab="1"/>
  </bookViews>
  <sheets>
    <sheet name="SEMANA 1   CENTRAL  2024  " sheetId="1" r:id="rId1"/>
    <sheet name="GASTOS ACUMULADOS  CENTRAL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2" l="1"/>
  <c r="K34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8" i="2"/>
  <c r="I34" i="2" l="1"/>
  <c r="D16" i="2"/>
  <c r="D15" i="2"/>
  <c r="H34" i="2" l="1"/>
  <c r="J34" i="2"/>
  <c r="G34" i="2"/>
  <c r="E34" i="2"/>
  <c r="D34" i="2"/>
  <c r="K33" i="2"/>
  <c r="D13" i="2"/>
  <c r="D12" i="2"/>
  <c r="G12" i="2"/>
  <c r="D9" i="2"/>
  <c r="D13" i="1" l="1"/>
  <c r="D18" i="1" l="1"/>
  <c r="F19" i="1" s="1"/>
  <c r="F22" i="1" s="1"/>
  <c r="O22" i="1"/>
  <c r="M18" i="1"/>
  <c r="M13" i="1"/>
  <c r="O19" i="1" l="1"/>
  <c r="W13" i="1"/>
  <c r="W18" i="1" s="1"/>
  <c r="Y19" i="1" s="1"/>
  <c r="Y22" i="1" s="1"/>
  <c r="AG13" i="1" l="1"/>
  <c r="AG18" i="1" s="1"/>
  <c r="AI19" i="1" s="1"/>
  <c r="AI22" i="1" l="1"/>
  <c r="AR19" i="1"/>
  <c r="AP18" i="1"/>
  <c r="AP13" i="1"/>
  <c r="AX17" i="1"/>
  <c r="AR22" i="1" l="1"/>
  <c r="AZ18" i="1"/>
  <c r="AZ17" i="1"/>
  <c r="AZ19" i="1" s="1"/>
  <c r="AZ22" i="1" s="1"/>
</calcChain>
</file>

<file path=xl/sharedStrings.xml><?xml version="1.0" encoding="utf-8"?>
<sst xmlns="http://schemas.openxmlformats.org/spreadsheetml/2006/main" count="151" uniqueCount="105">
  <si>
    <t>REMODELACION CENTRAL  2024</t>
  </si>
  <si>
    <t>Acarreos MEJIA</t>
  </si>
  <si>
    <t>1 Viaje escombro</t>
  </si>
  <si>
    <t>RENTA MAQUINARIA</t>
  </si>
  <si>
    <t>1 DIA ROTOMARTILLO DE 30 kg</t>
  </si>
  <si>
    <t>TUDOHOGAR</t>
  </si>
  <si>
    <t>Plomeria para mover tarja</t>
  </si>
  <si>
    <t>PLASTICOS</t>
  </si>
  <si>
    <t>Plasticos negros y alambre recocido</t>
  </si>
  <si>
    <t xml:space="preserve">ALBAÑILERIA </t>
  </si>
  <si>
    <t>MANO DE OBRA SEMANA # 1</t>
  </si>
  <si>
    <t xml:space="preserve">TOTAL </t>
  </si>
  <si>
    <t>Transferencia  Puerta Camara</t>
  </si>
  <si>
    <t>Comision 13% ARQUITECTO</t>
  </si>
  <si>
    <t>Total COMISION 15% SEMANA 1</t>
  </si>
  <si>
    <t>PAGAR</t>
  </si>
  <si>
    <t xml:space="preserve">TOTAL VALE SEMANA 1  </t>
  </si>
  <si>
    <t>OK</t>
  </si>
  <si>
    <t>DEL 2-FEB----10-FEB--2024</t>
  </si>
  <si>
    <t>SEMANA 01</t>
  </si>
  <si>
    <t>DEL 12-FEB---17--FEB-2024</t>
  </si>
  <si>
    <t>SEMANA  02</t>
  </si>
  <si>
    <t>1 DIA DE ROTOMARTILLO DE 30 Kg</t>
  </si>
  <si>
    <t>1/2 VIAJE GRAVA   1/2 VIAJE   ARENA</t>
  </si>
  <si>
    <t xml:space="preserve">HERRERIA </t>
  </si>
  <si>
    <t xml:space="preserve">MANO OBRA TUMBAR LAMINAS TRASERAS, ESTRUCTURA CON LAMINAS ENFRENTE, RETIRAQR ESTRUCTURA </t>
  </si>
  <si>
    <t xml:space="preserve">MANO DE OBRA SEMANA </t>
  </si>
  <si>
    <t>TOTAL</t>
  </si>
  <si>
    <t>TRANSFERENCIA MATERIALES</t>
  </si>
  <si>
    <t>SUB TOTAL</t>
  </si>
  <si>
    <t>Total COMISION 13% SEMANA 2</t>
  </si>
  <si>
    <t>SEMANA  03</t>
  </si>
  <si>
    <t>TORNILLERIA LA CAPU</t>
  </si>
  <si>
    <t>12 VARILLAS ROSCABLES DE 1 METRO PARA ANCLAS</t>
  </si>
  <si>
    <t>ACARREOS MEJIA</t>
  </si>
  <si>
    <t xml:space="preserve"> 1 VIAJE DE ESCOMBRO I VIAJE DE TEPETATE</t>
  </si>
  <si>
    <t>1 DIA DE COMPACTADORA BAILARINA</t>
  </si>
  <si>
    <t>MANO OBRA</t>
  </si>
  <si>
    <t xml:space="preserve">  ALBAÑILERIA</t>
  </si>
  <si>
    <r>
      <rPr>
        <b/>
        <sz val="13"/>
        <color rgb="FF0000FF"/>
        <rFont val="Calibri"/>
        <family val="2"/>
        <scheme val="minor"/>
      </rPr>
      <t>TRANSFERENCIA</t>
    </r>
    <r>
      <rPr>
        <b/>
        <sz val="13"/>
        <color theme="1"/>
        <rFont val="Calibri"/>
        <family val="2"/>
        <scheme val="minor"/>
      </rPr>
      <t xml:space="preserve"> ACERO PARA LOSACERO</t>
    </r>
  </si>
  <si>
    <t>Total COMISION 13% SEMANA 3</t>
  </si>
  <si>
    <t>TOTAL VALE SEMANA 3</t>
  </si>
  <si>
    <t>TOTAL VALE SEMANA 2</t>
  </si>
  <si>
    <t>DEL 19-FEB---23--FEB-2024</t>
  </si>
  <si>
    <t>DEL 26 -FEB---02-Marzo-2024</t>
  </si>
  <si>
    <t>SEMANA  04</t>
  </si>
  <si>
    <t>3 VIAJES DE TIERRA  DE LA EXCAVACION DE CISTERNA</t>
  </si>
  <si>
    <t>RENTA DE RETROEXCABADORA 3 HORAS</t>
  </si>
  <si>
    <t xml:space="preserve">RENTA DE MAQUINARIA </t>
  </si>
  <si>
    <t>1 DIA DE ROTOMARTILLO</t>
  </si>
  <si>
    <t>2 VIAJES DE TIERRA  DE LA EXCAVACION DE CISTERNA</t>
  </si>
  <si>
    <t>RENTA DE RETROEXCABADORA 2 HORAS</t>
  </si>
  <si>
    <t xml:space="preserve">MANO OBRA SEMANA </t>
  </si>
  <si>
    <t>Total COMISION 13% SEMANA 4</t>
  </si>
  <si>
    <t>SEMANA  05</t>
  </si>
  <si>
    <t>DEL       04---09-Marzo-2024</t>
  </si>
  <si>
    <t>INFRA</t>
  </si>
  <si>
    <t>SOLDADURA Y DISCOS DE CORTE</t>
  </si>
  <si>
    <t>COMEX</t>
  </si>
  <si>
    <t xml:space="preserve">ESTOOPA Y PINTURA </t>
  </si>
  <si>
    <t>TORNILLERIA DIAGONAL</t>
  </si>
  <si>
    <t>TUERCAS Y RONDANAS</t>
  </si>
  <si>
    <t xml:space="preserve">TRANSFERENCIA PERMISOS </t>
  </si>
  <si>
    <t>MATERIALES PANZACOLA</t>
  </si>
  <si>
    <t>MORDIDA SUPERVISORES MERCADO</t>
  </si>
  <si>
    <t xml:space="preserve">DE LA CENTRAL </t>
  </si>
  <si>
    <t>TOTAL VALE SEMANA 5</t>
  </si>
  <si>
    <t>TOTAL VALE SEMANA 4</t>
  </si>
  <si>
    <t>SEMANA  06</t>
  </si>
  <si>
    <t>MATERIALES</t>
  </si>
  <si>
    <t>COMISIONES</t>
  </si>
  <si>
    <t>ALBAÑILES</t>
  </si>
  <si>
    <t>SEMANA  # 1</t>
  </si>
  <si>
    <t>SEMANA  # 2</t>
  </si>
  <si>
    <t>SEMANA  # 3</t>
  </si>
  <si>
    <t>SEMANA  # 4</t>
  </si>
  <si>
    <t>SEMANA  # 5</t>
  </si>
  <si>
    <t>SEMANA  # 6</t>
  </si>
  <si>
    <t>SEMANA  # 7</t>
  </si>
  <si>
    <t>SEMANA  # 8</t>
  </si>
  <si>
    <t>SEMANA  # 9</t>
  </si>
  <si>
    <t>SEMANA  # 10</t>
  </si>
  <si>
    <t>SEMANA  # 11</t>
  </si>
  <si>
    <t>SEMANA  # 12</t>
  </si>
  <si>
    <t>SEMANA  # 13</t>
  </si>
  <si>
    <t>SEMANA  # 14</t>
  </si>
  <si>
    <t>SEMANA  # 15</t>
  </si>
  <si>
    <t>2-10-Feb</t>
  </si>
  <si>
    <t>12-17-Feb</t>
  </si>
  <si>
    <t xml:space="preserve">19-23-Feb </t>
  </si>
  <si>
    <t>26-02-Mar</t>
  </si>
  <si>
    <t>04-09-Mar</t>
  </si>
  <si>
    <t>11-16-Mar</t>
  </si>
  <si>
    <t>18-23-Mar</t>
  </si>
  <si>
    <t>25-30-Mar</t>
  </si>
  <si>
    <t>01-06-Abr</t>
  </si>
  <si>
    <t>PUERTA Congelacion</t>
  </si>
  <si>
    <t>TOTALES GLOBALES</t>
  </si>
  <si>
    <t>PERMISOS Y Mordidas</t>
  </si>
  <si>
    <t>HERRERO</t>
  </si>
  <si>
    <t>08-13-Abr</t>
  </si>
  <si>
    <t>15-20 Abr-</t>
  </si>
  <si>
    <t>22-27-Abr</t>
  </si>
  <si>
    <t xml:space="preserve">COMPRA ACERO </t>
  </si>
  <si>
    <t>29-04-Mayo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</si>
</sst>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5"/>
      <color rgb="FF8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66"/>
        <bgColor indexed="64"/>
      </patternFill>
    </fill>
  </fills>
  <borders count="31">
    <border>
      <left/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DashDot">
        <color auto="1"/>
      </top>
      <bottom style="thin">
        <color indexed="64"/>
      </bottom>
      <diagonal/>
    </border>
    <border>
      <left/>
      <right style="medium">
        <color indexed="64"/>
      </right>
      <top style="mediumDashDot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8" xfId="0" applyBorder="1"/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8" xfId="0" applyFont="1" applyBorder="1"/>
    <xf numFmtId="164" fontId="2" fillId="0" borderId="8" xfId="0" applyNumberFormat="1" applyFont="1" applyBorder="1" applyAlignment="1">
      <alignment horizontal="center"/>
    </xf>
    <xf numFmtId="44" fontId="0" fillId="0" borderId="0" xfId="1" applyFont="1"/>
    <xf numFmtId="44" fontId="2" fillId="0" borderId="8" xfId="1" applyFont="1" applyBorder="1"/>
    <xf numFmtId="44" fontId="0" fillId="0" borderId="8" xfId="1" applyFont="1" applyBorder="1"/>
    <xf numFmtId="0" fontId="2" fillId="0" borderId="8" xfId="0" applyFont="1" applyBorder="1" applyAlignment="1">
      <alignment wrapText="1"/>
    </xf>
    <xf numFmtId="0" fontId="2" fillId="0" borderId="8" xfId="0" applyFont="1" applyFill="1" applyBorder="1"/>
    <xf numFmtId="44" fontId="2" fillId="0" borderId="8" xfId="0" applyNumberFormat="1" applyFont="1" applyBorder="1"/>
    <xf numFmtId="164" fontId="2" fillId="2" borderId="8" xfId="0" applyNumberFormat="1" applyFont="1" applyFill="1" applyBorder="1" applyAlignment="1">
      <alignment horizontal="center"/>
    </xf>
    <xf numFmtId="44" fontId="2" fillId="2" borderId="8" xfId="1" applyFont="1" applyFill="1" applyBorder="1"/>
    <xf numFmtId="0" fontId="3" fillId="4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44" fontId="3" fillId="2" borderId="8" xfId="0" applyNumberFormat="1" applyFont="1" applyFill="1" applyBorder="1"/>
    <xf numFmtId="0" fontId="5" fillId="0" borderId="8" xfId="0" applyFont="1" applyBorder="1" applyAlignment="1">
      <alignment horizontal="center"/>
    </xf>
    <xf numFmtId="0" fontId="2" fillId="0" borderId="9" xfId="0" applyFont="1" applyBorder="1"/>
    <xf numFmtId="164" fontId="2" fillId="0" borderId="8" xfId="0" applyNumberFormat="1" applyFont="1" applyFill="1" applyBorder="1" applyAlignment="1">
      <alignment horizontal="center"/>
    </xf>
    <xf numFmtId="44" fontId="2" fillId="0" borderId="8" xfId="1" applyFont="1" applyFill="1" applyBorder="1"/>
    <xf numFmtId="44" fontId="2" fillId="0" borderId="8" xfId="0" applyNumberFormat="1" applyFont="1" applyFill="1" applyBorder="1"/>
    <xf numFmtId="0" fontId="3" fillId="0" borderId="8" xfId="0" applyFont="1" applyFill="1" applyBorder="1"/>
    <xf numFmtId="0" fontId="2" fillId="0" borderId="8" xfId="0" applyFont="1" applyFill="1" applyBorder="1" applyAlignment="1"/>
    <xf numFmtId="164" fontId="7" fillId="0" borderId="8" xfId="0" applyNumberFormat="1" applyFont="1" applyFill="1" applyBorder="1" applyAlignment="1">
      <alignment horizontal="center"/>
    </xf>
    <xf numFmtId="44" fontId="7" fillId="0" borderId="8" xfId="1" applyFont="1" applyFill="1" applyBorder="1"/>
    <xf numFmtId="0" fontId="7" fillId="0" borderId="8" xfId="0" applyFont="1" applyFill="1" applyBorder="1" applyAlignment="1">
      <alignment wrapText="1"/>
    </xf>
    <xf numFmtId="0" fontId="6" fillId="0" borderId="14" xfId="0" applyFont="1" applyFill="1" applyBorder="1" applyAlignment="1">
      <alignment wrapText="1"/>
    </xf>
    <xf numFmtId="0" fontId="6" fillId="0" borderId="15" xfId="0" applyFont="1" applyFill="1" applyBorder="1" applyAlignment="1">
      <alignment wrapText="1"/>
    </xf>
    <xf numFmtId="0" fontId="6" fillId="0" borderId="16" xfId="0" applyFont="1" applyFill="1" applyBorder="1" applyAlignment="1">
      <alignment wrapText="1"/>
    </xf>
    <xf numFmtId="0" fontId="0" fillId="0" borderId="0" xfId="0" applyFill="1"/>
    <xf numFmtId="0" fontId="3" fillId="0" borderId="8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Font="1"/>
    <xf numFmtId="0" fontId="6" fillId="0" borderId="8" xfId="0" applyFont="1" applyBorder="1"/>
    <xf numFmtId="0" fontId="6" fillId="0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0" fillId="0" borderId="8" xfId="0" applyFont="1" applyBorder="1"/>
    <xf numFmtId="0" fontId="6" fillId="0" borderId="0" xfId="0" applyFont="1"/>
    <xf numFmtId="44" fontId="3" fillId="0" borderId="0" xfId="1" applyFont="1"/>
    <xf numFmtId="0" fontId="3" fillId="0" borderId="23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4" xfId="1" applyFont="1" applyBorder="1"/>
    <xf numFmtId="0" fontId="0" fillId="0" borderId="25" xfId="0" applyBorder="1"/>
    <xf numFmtId="44" fontId="3" fillId="0" borderId="26" xfId="1" applyFont="1" applyBorder="1"/>
    <xf numFmtId="0" fontId="6" fillId="0" borderId="0" xfId="0" applyFont="1" applyAlignment="1">
      <alignment horizontal="center"/>
    </xf>
    <xf numFmtId="44" fontId="10" fillId="2" borderId="27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16" fontId="6" fillId="0" borderId="14" xfId="0" applyNumberFormat="1" applyFont="1" applyBorder="1" applyAlignment="1">
      <alignment horizontal="center"/>
    </xf>
    <xf numFmtId="44" fontId="2" fillId="0" borderId="16" xfId="1" applyFont="1" applyBorder="1"/>
    <xf numFmtId="44" fontId="2" fillId="0" borderId="28" xfId="1" applyFont="1" applyBorder="1"/>
    <xf numFmtId="0" fontId="6" fillId="0" borderId="26" xfId="0" applyFont="1" applyBorder="1"/>
    <xf numFmtId="0" fontId="6" fillId="0" borderId="30" xfId="0" applyFont="1" applyBorder="1"/>
    <xf numFmtId="0" fontId="7" fillId="0" borderId="22" xfId="0" applyFont="1" applyBorder="1" applyAlignment="1">
      <alignment horizontal="center" vertical="center" wrapText="1"/>
    </xf>
    <xf numFmtId="44" fontId="8" fillId="0" borderId="24" xfId="0" applyNumberFormat="1" applyFont="1" applyBorder="1" applyAlignment="1">
      <alignment vertical="center"/>
    </xf>
    <xf numFmtId="44" fontId="8" fillId="0" borderId="29" xfId="0" applyNumberFormat="1" applyFont="1" applyBorder="1" applyAlignment="1">
      <alignment vertical="center"/>
    </xf>
    <xf numFmtId="0" fontId="3" fillId="4" borderId="21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64" fontId="3" fillId="6" borderId="12" xfId="0" applyNumberFormat="1" applyFont="1" applyFill="1" applyBorder="1" applyAlignment="1">
      <alignment horizontal="center"/>
    </xf>
    <xf numFmtId="164" fontId="3" fillId="6" borderId="13" xfId="0" applyNumberFormat="1" applyFont="1" applyFill="1" applyBorder="1" applyAlignment="1">
      <alignment horizontal="center"/>
    </xf>
    <xf numFmtId="164" fontId="7" fillId="6" borderId="12" xfId="0" applyNumberFormat="1" applyFont="1" applyFill="1" applyBorder="1" applyAlignment="1">
      <alignment horizontal="center"/>
    </xf>
    <xf numFmtId="164" fontId="7" fillId="6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0" fontId="3" fillId="8" borderId="2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66"/>
      <color rgb="FF66FFFF"/>
      <color rgb="FF0000FF"/>
      <color rgb="FFCCFF66"/>
      <color rgb="FF8000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161925</xdr:colOff>
      <xdr:row>22</xdr:row>
      <xdr:rowOff>200024</xdr:rowOff>
    </xdr:from>
    <xdr:to>
      <xdr:col>33</xdr:col>
      <xdr:colOff>1990725</xdr:colOff>
      <xdr:row>39</xdr:row>
      <xdr:rowOff>20319</xdr:rowOff>
    </xdr:to>
    <xdr:pic>
      <xdr:nvPicPr>
        <xdr:cNvPr id="2" name="Imagen 1" descr="C:\Users\ROUSS\Documents\GitHub\TRABAJO\01 DOCUEMENTOS\CENTRAL  ARCHIVO  2 0 2 4\ZZ REMODELACION CENTRAL 2024\VALE SEMANA 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657849"/>
          <a:ext cx="5657850" cy="4277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38100</xdr:colOff>
      <xdr:row>22</xdr:row>
      <xdr:rowOff>190500</xdr:rowOff>
    </xdr:from>
    <xdr:to>
      <xdr:col>23</xdr:col>
      <xdr:colOff>1821180</xdr:colOff>
      <xdr:row>38</xdr:row>
      <xdr:rowOff>50800</xdr:rowOff>
    </xdr:to>
    <xdr:pic>
      <xdr:nvPicPr>
        <xdr:cNvPr id="4" name="Imagen 3" descr="C:\Users\ROUSS\Pictures\2024-02-29 ESCANEO\WhatsApp Image 2024-03-02 at 12.07.08 P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257800"/>
          <a:ext cx="5612130" cy="412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742951</xdr:colOff>
      <xdr:row>23</xdr:row>
      <xdr:rowOff>9525</xdr:rowOff>
    </xdr:from>
    <xdr:to>
      <xdr:col>13</xdr:col>
      <xdr:colOff>1333501</xdr:colOff>
      <xdr:row>36</xdr:row>
      <xdr:rowOff>208915</xdr:rowOff>
    </xdr:to>
    <xdr:pic>
      <xdr:nvPicPr>
        <xdr:cNvPr id="6" name="Imagen 5" descr="C:\Users\ROUSS\Pictures\2024-03-08 ESCANEO\WhatsApp Image 2024-03-09 at 12.31.20 PM.jpeg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2" r="8254"/>
        <a:stretch/>
      </xdr:blipFill>
      <xdr:spPr bwMode="auto">
        <a:xfrm>
          <a:off x="742951" y="6353175"/>
          <a:ext cx="5181600" cy="3666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13</xdr:col>
      <xdr:colOff>1783080</xdr:colOff>
      <xdr:row>61</xdr:row>
      <xdr:rowOff>143510</xdr:rowOff>
    </xdr:to>
    <xdr:pic>
      <xdr:nvPicPr>
        <xdr:cNvPr id="5" name="Imagen 4" descr="C:\Users\ROUSS\Pictures\2024-03-20 ESCANEO\WhatsApp Image 2024-03-23 at 12.21.31 PM.jpe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725150"/>
          <a:ext cx="5612130" cy="4144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23</xdr:col>
      <xdr:colOff>1390650</xdr:colOff>
      <xdr:row>66</xdr:row>
      <xdr:rowOff>83820</xdr:rowOff>
    </xdr:to>
    <xdr:pic>
      <xdr:nvPicPr>
        <xdr:cNvPr id="7" name="Imagen 6" descr="C:\Users\ROUSS\Pictures\2024-03-27 ESCANEO\WhatsApp Image 2024-03-28 at 10.32.35 AM.jpeg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08"/>
        <a:stretch/>
      </xdr:blipFill>
      <xdr:spPr bwMode="auto">
        <a:xfrm>
          <a:off x="10810875" y="10915650"/>
          <a:ext cx="5981700" cy="484632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40</xdr:row>
      <xdr:rowOff>0</xdr:rowOff>
    </xdr:from>
    <xdr:ext cx="5612130" cy="4144010"/>
    <xdr:pic>
      <xdr:nvPicPr>
        <xdr:cNvPr id="9" name="Imagen 8" descr="C:\Users\ROUSS\Pictures\2024-03-20 ESCANEO\WhatsApp Image 2024-03-23 at 12.21.31 PM.jpe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0725150"/>
          <a:ext cx="5612130" cy="414401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A38"/>
  <sheetViews>
    <sheetView workbookViewId="0">
      <selection activeCell="E27" sqref="E27"/>
    </sheetView>
  </sheetViews>
  <sheetFormatPr baseColWidth="10" defaultRowHeight="15" x14ac:dyDescent="0.25"/>
  <cols>
    <col min="2" max="2" width="30.140625" bestFit="1" customWidth="1"/>
    <col min="3" max="3" width="11.42578125" style="2"/>
    <col min="4" max="4" width="15.85546875" style="6" bestFit="1" customWidth="1"/>
    <col min="5" max="5" width="31.7109375" bestFit="1" customWidth="1"/>
    <col min="6" max="6" width="15.85546875" bestFit="1" customWidth="1"/>
    <col min="11" max="11" width="30.140625" bestFit="1" customWidth="1"/>
    <col min="12" max="12" width="11.42578125" style="2"/>
    <col min="13" max="13" width="15.85546875" style="6" bestFit="1" customWidth="1"/>
    <col min="14" max="14" width="31.7109375" bestFit="1" customWidth="1"/>
    <col min="15" max="15" width="15.85546875" bestFit="1" customWidth="1"/>
    <col min="16" max="16" width="7.28515625" style="37" bestFit="1" customWidth="1"/>
    <col min="21" max="21" width="30.140625" bestFit="1" customWidth="1"/>
    <col min="22" max="22" width="11.42578125" style="2"/>
    <col min="23" max="23" width="15.85546875" style="6" bestFit="1" customWidth="1"/>
    <col min="24" max="24" width="31.7109375" bestFit="1" customWidth="1"/>
    <col min="25" max="25" width="15.85546875" bestFit="1" customWidth="1"/>
    <col min="26" max="26" width="7.28515625" style="37" bestFit="1" customWidth="1"/>
    <col min="31" max="31" width="30.140625" bestFit="1" customWidth="1"/>
    <col min="32" max="32" width="11.42578125" style="2"/>
    <col min="33" max="33" width="15.85546875" style="6" bestFit="1" customWidth="1"/>
    <col min="34" max="34" width="31.7109375" bestFit="1" customWidth="1"/>
    <col min="35" max="35" width="15.85546875" bestFit="1" customWidth="1"/>
    <col min="36" max="36" width="7.28515625" style="37" bestFit="1" customWidth="1"/>
    <col min="40" max="40" width="25" customWidth="1"/>
    <col min="41" max="41" width="11.42578125" style="2"/>
    <col min="42" max="42" width="15.85546875" style="6" bestFit="1" customWidth="1"/>
    <col min="43" max="43" width="31.7109375" bestFit="1" customWidth="1"/>
    <col min="44" max="44" width="15.7109375" customWidth="1"/>
    <col min="45" max="45" width="7.28515625" bestFit="1" customWidth="1"/>
    <col min="48" max="48" width="22.7109375" customWidth="1"/>
    <col min="49" max="49" width="11.42578125" style="2"/>
    <col min="50" max="50" width="12.7109375" style="6" bestFit="1" customWidth="1"/>
    <col min="51" max="51" width="31.7109375" bestFit="1" customWidth="1"/>
    <col min="52" max="52" width="15.85546875" bestFit="1" customWidth="1"/>
    <col min="53" max="53" width="7.28515625" customWidth="1"/>
  </cols>
  <sheetData>
    <row r="1" spans="2:53" ht="15.75" thickBot="1" x14ac:dyDescent="0.3"/>
    <row r="2" spans="2:53" ht="15.75" customHeight="1" x14ac:dyDescent="0.25">
      <c r="B2" s="64" t="s">
        <v>0</v>
      </c>
      <c r="C2" s="65"/>
      <c r="D2" s="65"/>
      <c r="E2" s="66"/>
      <c r="K2" s="64" t="s">
        <v>0</v>
      </c>
      <c r="L2" s="65"/>
      <c r="M2" s="65"/>
      <c r="N2" s="66"/>
      <c r="U2" s="64" t="s">
        <v>0</v>
      </c>
      <c r="V2" s="65"/>
      <c r="W2" s="65"/>
      <c r="X2" s="66"/>
      <c r="AE2" s="64" t="s">
        <v>0</v>
      </c>
      <c r="AF2" s="65"/>
      <c r="AG2" s="65"/>
      <c r="AH2" s="66"/>
      <c r="AN2" s="64" t="s">
        <v>0</v>
      </c>
      <c r="AO2" s="65"/>
      <c r="AP2" s="65"/>
      <c r="AQ2" s="66"/>
      <c r="AV2" s="64" t="s">
        <v>0</v>
      </c>
      <c r="AW2" s="65"/>
      <c r="AX2" s="65"/>
      <c r="AY2" s="66"/>
    </row>
    <row r="3" spans="2:53" ht="15.75" customHeight="1" x14ac:dyDescent="0.25">
      <c r="B3" s="67"/>
      <c r="C3" s="68"/>
      <c r="D3" s="68"/>
      <c r="E3" s="69"/>
      <c r="K3" s="67"/>
      <c r="L3" s="68"/>
      <c r="M3" s="68"/>
      <c r="N3" s="69"/>
      <c r="U3" s="67"/>
      <c r="V3" s="68"/>
      <c r="W3" s="68"/>
      <c r="X3" s="69"/>
      <c r="AE3" s="67"/>
      <c r="AF3" s="68"/>
      <c r="AG3" s="68"/>
      <c r="AH3" s="69"/>
      <c r="AN3" s="67"/>
      <c r="AO3" s="68"/>
      <c r="AP3" s="68"/>
      <c r="AQ3" s="69"/>
      <c r="AV3" s="67"/>
      <c r="AW3" s="68"/>
      <c r="AX3" s="68"/>
      <c r="AY3" s="69"/>
    </row>
    <row r="4" spans="2:53" ht="15.75" customHeight="1" thickBot="1" x14ac:dyDescent="0.3">
      <c r="B4" s="70"/>
      <c r="C4" s="71"/>
      <c r="D4" s="71"/>
      <c r="E4" s="69"/>
      <c r="K4" s="70"/>
      <c r="L4" s="71"/>
      <c r="M4" s="71"/>
      <c r="N4" s="69"/>
      <c r="U4" s="70"/>
      <c r="V4" s="71"/>
      <c r="W4" s="71"/>
      <c r="X4" s="69"/>
      <c r="AE4" s="70"/>
      <c r="AF4" s="71"/>
      <c r="AG4" s="71"/>
      <c r="AH4" s="69"/>
      <c r="AN4" s="70"/>
      <c r="AO4" s="71"/>
      <c r="AP4" s="71"/>
      <c r="AQ4" s="69"/>
      <c r="AV4" s="70"/>
      <c r="AW4" s="71"/>
      <c r="AX4" s="71"/>
      <c r="AY4" s="69"/>
    </row>
    <row r="5" spans="2:53" ht="25.5" customHeight="1" thickBot="1" x14ac:dyDescent="0.35">
      <c r="C5" s="76" t="s">
        <v>68</v>
      </c>
      <c r="D5" s="77"/>
      <c r="E5" s="78" t="s">
        <v>55</v>
      </c>
      <c r="F5" s="79"/>
      <c r="L5" s="76" t="s">
        <v>54</v>
      </c>
      <c r="M5" s="77"/>
      <c r="N5" s="78" t="s">
        <v>55</v>
      </c>
      <c r="O5" s="79"/>
      <c r="V5" s="76" t="s">
        <v>45</v>
      </c>
      <c r="W5" s="77"/>
      <c r="X5" s="78" t="s">
        <v>44</v>
      </c>
      <c r="Y5" s="79"/>
      <c r="AF5" s="76" t="s">
        <v>31</v>
      </c>
      <c r="AG5" s="77"/>
      <c r="AH5" s="72" t="s">
        <v>43</v>
      </c>
      <c r="AI5" s="73"/>
      <c r="AO5" s="76" t="s">
        <v>21</v>
      </c>
      <c r="AP5" s="77"/>
      <c r="AQ5" s="72" t="s">
        <v>20</v>
      </c>
      <c r="AR5" s="73"/>
      <c r="AW5" s="74" t="s">
        <v>19</v>
      </c>
      <c r="AX5" s="75"/>
      <c r="AY5" s="72" t="s">
        <v>18</v>
      </c>
      <c r="AZ5" s="73"/>
    </row>
    <row r="6" spans="2:53" ht="48" customHeight="1" x14ac:dyDescent="0.25">
      <c r="B6" s="4"/>
      <c r="C6" s="5"/>
      <c r="D6" s="7"/>
      <c r="E6" s="19"/>
      <c r="F6" s="19"/>
      <c r="G6" s="4"/>
      <c r="K6" s="4" t="s">
        <v>56</v>
      </c>
      <c r="L6" s="5"/>
      <c r="M6" s="7">
        <v>2225.5300000000002</v>
      </c>
      <c r="N6" s="19" t="s">
        <v>57</v>
      </c>
      <c r="O6" s="19"/>
      <c r="P6" s="38"/>
      <c r="U6" s="4" t="s">
        <v>34</v>
      </c>
      <c r="V6" s="5">
        <v>45349</v>
      </c>
      <c r="W6" s="7">
        <v>3300</v>
      </c>
      <c r="X6" s="84" t="s">
        <v>46</v>
      </c>
      <c r="Y6" s="85"/>
      <c r="Z6" s="38"/>
      <c r="AE6" s="4" t="s">
        <v>32</v>
      </c>
      <c r="AF6" s="5">
        <v>45342</v>
      </c>
      <c r="AG6" s="7">
        <v>2340</v>
      </c>
      <c r="AH6" s="36" t="s">
        <v>33</v>
      </c>
      <c r="AI6" s="19"/>
      <c r="AJ6" s="38"/>
      <c r="AN6" s="4" t="s">
        <v>1</v>
      </c>
      <c r="AO6" s="5">
        <v>45336</v>
      </c>
      <c r="AP6" s="7">
        <v>1100</v>
      </c>
      <c r="AQ6" s="19" t="s">
        <v>2</v>
      </c>
      <c r="AR6" s="19"/>
      <c r="AS6" s="4"/>
      <c r="AV6" s="4" t="s">
        <v>1</v>
      </c>
      <c r="AW6" s="5">
        <v>45324</v>
      </c>
      <c r="AX6" s="7">
        <v>1100</v>
      </c>
      <c r="AY6" s="19" t="s">
        <v>2</v>
      </c>
      <c r="AZ6" s="19"/>
      <c r="BA6" s="4"/>
    </row>
    <row r="7" spans="2:53" ht="41.25" customHeight="1" x14ac:dyDescent="0.25">
      <c r="B7" s="10"/>
      <c r="C7" s="20"/>
      <c r="D7" s="21"/>
      <c r="E7" s="10"/>
      <c r="F7" s="10"/>
      <c r="G7" s="4"/>
      <c r="K7" s="10" t="s">
        <v>58</v>
      </c>
      <c r="L7" s="20"/>
      <c r="M7" s="21">
        <v>665</v>
      </c>
      <c r="N7" s="10" t="s">
        <v>59</v>
      </c>
      <c r="O7" s="10"/>
      <c r="P7" s="38"/>
      <c r="U7" s="10" t="s">
        <v>3</v>
      </c>
      <c r="V7" s="20">
        <v>45349</v>
      </c>
      <c r="W7" s="21">
        <v>1950</v>
      </c>
      <c r="X7" s="86" t="s">
        <v>47</v>
      </c>
      <c r="Y7" s="87"/>
      <c r="Z7" s="38"/>
      <c r="AE7" s="10" t="s">
        <v>34</v>
      </c>
      <c r="AF7" s="20">
        <v>45344</v>
      </c>
      <c r="AG7" s="21">
        <v>2200</v>
      </c>
      <c r="AH7" s="35" t="s">
        <v>35</v>
      </c>
      <c r="AI7" s="10"/>
      <c r="AJ7" s="38"/>
      <c r="AN7" s="10" t="s">
        <v>3</v>
      </c>
      <c r="AO7" s="20">
        <v>45336</v>
      </c>
      <c r="AP7" s="21">
        <v>700</v>
      </c>
      <c r="AQ7" s="10" t="s">
        <v>22</v>
      </c>
      <c r="AR7" s="10"/>
      <c r="AS7" s="4"/>
      <c r="AV7" s="4" t="s">
        <v>3</v>
      </c>
      <c r="AW7" s="5">
        <v>45329</v>
      </c>
      <c r="AX7" s="7">
        <v>850</v>
      </c>
      <c r="AY7" s="4" t="s">
        <v>4</v>
      </c>
      <c r="AZ7" s="4"/>
      <c r="BA7" s="4"/>
    </row>
    <row r="8" spans="2:53" ht="46.5" customHeight="1" x14ac:dyDescent="0.25">
      <c r="B8" s="10"/>
      <c r="C8" s="20"/>
      <c r="D8" s="21"/>
      <c r="E8" s="10"/>
      <c r="F8" s="10"/>
      <c r="G8" s="4"/>
      <c r="K8" s="10" t="s">
        <v>60</v>
      </c>
      <c r="L8" s="20"/>
      <c r="M8" s="21">
        <v>396</v>
      </c>
      <c r="N8" s="10" t="s">
        <v>61</v>
      </c>
      <c r="O8" s="10"/>
      <c r="P8" s="38"/>
      <c r="U8" s="10" t="s">
        <v>48</v>
      </c>
      <c r="V8" s="20">
        <v>45350</v>
      </c>
      <c r="W8" s="21">
        <v>700</v>
      </c>
      <c r="X8" s="10" t="s">
        <v>49</v>
      </c>
      <c r="Y8" s="10"/>
      <c r="Z8" s="38"/>
      <c r="AE8" s="10" t="s">
        <v>3</v>
      </c>
      <c r="AF8" s="20">
        <v>45345</v>
      </c>
      <c r="AG8" s="21">
        <v>700</v>
      </c>
      <c r="AH8" s="35" t="s">
        <v>36</v>
      </c>
      <c r="AI8" s="10"/>
      <c r="AJ8" s="38"/>
      <c r="AN8" s="10" t="s">
        <v>3</v>
      </c>
      <c r="AO8" s="20">
        <v>45337</v>
      </c>
      <c r="AP8" s="21">
        <v>700</v>
      </c>
      <c r="AQ8" s="10" t="s">
        <v>22</v>
      </c>
      <c r="AR8" s="10"/>
      <c r="AS8" s="4"/>
      <c r="AV8" s="4" t="s">
        <v>5</v>
      </c>
      <c r="AW8" s="5">
        <v>45329</v>
      </c>
      <c r="AX8" s="7">
        <v>530.32000000000005</v>
      </c>
      <c r="AY8" s="4" t="s">
        <v>6</v>
      </c>
      <c r="AZ8" s="4"/>
      <c r="BA8" s="4"/>
    </row>
    <row r="9" spans="2:53" ht="31.5" x14ac:dyDescent="0.25">
      <c r="B9" s="10"/>
      <c r="C9" s="20"/>
      <c r="D9" s="21"/>
      <c r="E9" s="24"/>
      <c r="F9" s="24"/>
      <c r="G9" s="4"/>
      <c r="K9" s="10"/>
      <c r="L9" s="20"/>
      <c r="M9" s="21"/>
      <c r="N9" s="24"/>
      <c r="O9" s="24"/>
      <c r="P9" s="38"/>
      <c r="U9" s="10" t="s">
        <v>34</v>
      </c>
      <c r="V9" s="20">
        <v>45352</v>
      </c>
      <c r="W9" s="21">
        <v>2200</v>
      </c>
      <c r="X9" s="86" t="s">
        <v>50</v>
      </c>
      <c r="Y9" s="87"/>
      <c r="Z9" s="38"/>
      <c r="AE9" s="10"/>
      <c r="AF9" s="20"/>
      <c r="AG9" s="21"/>
      <c r="AH9" s="35"/>
      <c r="AI9" s="24"/>
      <c r="AJ9" s="38"/>
      <c r="AN9" s="10" t="s">
        <v>1</v>
      </c>
      <c r="AO9" s="20">
        <v>45339</v>
      </c>
      <c r="AP9" s="21">
        <v>2250</v>
      </c>
      <c r="AQ9" s="24" t="s">
        <v>23</v>
      </c>
      <c r="AR9" s="24"/>
      <c r="AS9" s="4"/>
      <c r="AV9" s="4" t="s">
        <v>7</v>
      </c>
      <c r="AW9" s="5">
        <v>45330</v>
      </c>
      <c r="AX9" s="7">
        <v>480</v>
      </c>
      <c r="AY9" s="9" t="s">
        <v>8</v>
      </c>
      <c r="AZ9" s="4"/>
      <c r="BA9" s="4"/>
    </row>
    <row r="10" spans="2:53" ht="33" customHeight="1" x14ac:dyDescent="0.25">
      <c r="B10" s="10"/>
      <c r="C10" s="20"/>
      <c r="D10" s="21"/>
      <c r="E10" s="10"/>
      <c r="F10" s="10"/>
      <c r="G10" s="4"/>
      <c r="K10" s="10"/>
      <c r="L10" s="20"/>
      <c r="M10" s="21"/>
      <c r="N10" s="10"/>
      <c r="O10" s="10"/>
      <c r="P10" s="38"/>
      <c r="U10" s="10" t="s">
        <v>48</v>
      </c>
      <c r="V10" s="20">
        <v>45352</v>
      </c>
      <c r="W10" s="21">
        <v>1300</v>
      </c>
      <c r="X10" s="10" t="s">
        <v>51</v>
      </c>
      <c r="Y10" s="10"/>
      <c r="Z10" s="38"/>
      <c r="AE10" s="10" t="s">
        <v>38</v>
      </c>
      <c r="AF10" s="20">
        <v>45346</v>
      </c>
      <c r="AG10" s="21">
        <v>14249</v>
      </c>
      <c r="AH10" s="10" t="s">
        <v>37</v>
      </c>
      <c r="AI10" s="10"/>
      <c r="AJ10" s="38"/>
      <c r="AN10" s="10" t="s">
        <v>1</v>
      </c>
      <c r="AO10" s="20">
        <v>45339</v>
      </c>
      <c r="AP10" s="21">
        <v>1100</v>
      </c>
      <c r="AQ10" s="10" t="s">
        <v>2</v>
      </c>
      <c r="AR10" s="10"/>
      <c r="AS10" s="4"/>
      <c r="AV10" s="4" t="s">
        <v>1</v>
      </c>
      <c r="AW10" s="5">
        <v>45331</v>
      </c>
      <c r="AX10" s="7">
        <v>1100</v>
      </c>
      <c r="AY10" s="4" t="s">
        <v>2</v>
      </c>
      <c r="AZ10" s="4"/>
      <c r="BA10" s="4"/>
    </row>
    <row r="11" spans="2:53" ht="24" customHeight="1" x14ac:dyDescent="0.25">
      <c r="B11" s="10"/>
      <c r="C11" s="20"/>
      <c r="D11" s="21">
        <v>0</v>
      </c>
      <c r="E11" s="28"/>
      <c r="F11" s="29"/>
      <c r="G11" s="30"/>
      <c r="K11" s="10"/>
      <c r="L11" s="20"/>
      <c r="M11" s="21">
        <v>0</v>
      </c>
      <c r="N11" s="28"/>
      <c r="O11" s="29"/>
      <c r="P11" s="30"/>
      <c r="U11" s="10"/>
      <c r="V11" s="20"/>
      <c r="W11" s="21">
        <v>0</v>
      </c>
      <c r="X11" s="28"/>
      <c r="Y11" s="29"/>
      <c r="Z11" s="30"/>
      <c r="AE11" s="10"/>
      <c r="AF11" s="20"/>
      <c r="AG11" s="21"/>
      <c r="AH11" s="82"/>
      <c r="AI11" s="83"/>
      <c r="AJ11" s="88"/>
      <c r="AN11" s="10" t="s">
        <v>24</v>
      </c>
      <c r="AO11" s="20">
        <v>45339</v>
      </c>
      <c r="AP11" s="21">
        <v>4500</v>
      </c>
      <c r="AQ11" s="82" t="s">
        <v>25</v>
      </c>
      <c r="AR11" s="83"/>
      <c r="AS11" s="30"/>
      <c r="AV11" s="4" t="s">
        <v>9</v>
      </c>
      <c r="AW11" s="5">
        <v>45332</v>
      </c>
      <c r="AX11" s="7">
        <v>15000</v>
      </c>
      <c r="AY11" s="4" t="s">
        <v>10</v>
      </c>
      <c r="AZ11" s="4"/>
      <c r="BA11" s="4"/>
    </row>
    <row r="12" spans="2:53" ht="21" customHeight="1" x14ac:dyDescent="0.25">
      <c r="B12" s="10" t="s">
        <v>9</v>
      </c>
      <c r="C12" s="20"/>
      <c r="D12" s="21">
        <v>0</v>
      </c>
      <c r="E12" s="10" t="s">
        <v>52</v>
      </c>
      <c r="F12" s="10"/>
      <c r="G12" s="4"/>
      <c r="K12" s="10" t="s">
        <v>9</v>
      </c>
      <c r="L12" s="20">
        <v>45353</v>
      </c>
      <c r="M12" s="21">
        <v>10500</v>
      </c>
      <c r="N12" s="10" t="s">
        <v>52</v>
      </c>
      <c r="O12" s="10"/>
      <c r="P12" s="38"/>
      <c r="U12" s="10" t="s">
        <v>9</v>
      </c>
      <c r="V12" s="20">
        <v>45353</v>
      </c>
      <c r="W12" s="21">
        <v>10500</v>
      </c>
      <c r="X12" s="10" t="s">
        <v>52</v>
      </c>
      <c r="Y12" s="10"/>
      <c r="Z12" s="38"/>
      <c r="AE12" s="10"/>
      <c r="AF12" s="20"/>
      <c r="AG12" s="21"/>
      <c r="AH12" s="10"/>
      <c r="AI12" s="10"/>
      <c r="AJ12" s="38"/>
      <c r="AN12" s="10" t="s">
        <v>9</v>
      </c>
      <c r="AO12" s="20">
        <v>45339</v>
      </c>
      <c r="AP12" s="21">
        <v>15000</v>
      </c>
      <c r="AQ12" s="10" t="s">
        <v>26</v>
      </c>
      <c r="AR12" s="10"/>
      <c r="AS12" s="4"/>
      <c r="AV12" s="4"/>
      <c r="AW12" s="5"/>
      <c r="AX12" s="7">
        <v>0</v>
      </c>
      <c r="AY12" s="4"/>
      <c r="AZ12" s="4"/>
      <c r="BA12" s="4"/>
    </row>
    <row r="13" spans="2:53" ht="21" customHeight="1" x14ac:dyDescent="0.25">
      <c r="B13" s="10"/>
      <c r="C13" s="12" t="s">
        <v>29</v>
      </c>
      <c r="D13" s="13">
        <f>SUM(D6:D12)</f>
        <v>0</v>
      </c>
      <c r="E13" s="10"/>
      <c r="F13" s="10"/>
      <c r="G13" s="4"/>
      <c r="K13" s="10"/>
      <c r="L13" s="12" t="s">
        <v>29</v>
      </c>
      <c r="M13" s="13">
        <f>SUM(M6:M12)</f>
        <v>13786.53</v>
      </c>
      <c r="N13" s="10"/>
      <c r="O13" s="10"/>
      <c r="P13" s="38"/>
      <c r="U13" s="10"/>
      <c r="V13" s="12" t="s">
        <v>29</v>
      </c>
      <c r="W13" s="13">
        <f>SUM(W6:W12)</f>
        <v>19950</v>
      </c>
      <c r="X13" s="10"/>
      <c r="Y13" s="10"/>
      <c r="Z13" s="38"/>
      <c r="AE13" s="10"/>
      <c r="AF13" s="12" t="s">
        <v>29</v>
      </c>
      <c r="AG13" s="13">
        <f>SUM(AG6:AG12)</f>
        <v>19489</v>
      </c>
      <c r="AH13" s="10"/>
      <c r="AI13" s="10"/>
      <c r="AJ13" s="38"/>
      <c r="AN13" s="10"/>
      <c r="AO13" s="12" t="s">
        <v>29</v>
      </c>
      <c r="AP13" s="13">
        <f>SUM(AP6:AP12)</f>
        <v>25350</v>
      </c>
      <c r="AQ13" s="10"/>
      <c r="AR13" s="10"/>
      <c r="AS13" s="4"/>
      <c r="AV13" s="4"/>
      <c r="AW13" s="5"/>
      <c r="AX13" s="7">
        <v>0</v>
      </c>
      <c r="AY13" s="4"/>
      <c r="AZ13" s="4"/>
      <c r="BA13" s="4"/>
    </row>
    <row r="14" spans="2:53" ht="21" customHeight="1" x14ac:dyDescent="0.25">
      <c r="B14" s="10"/>
      <c r="C14" s="20"/>
      <c r="D14" s="21"/>
      <c r="E14" s="10"/>
      <c r="F14" s="10"/>
      <c r="G14" s="4"/>
      <c r="K14" s="10"/>
      <c r="L14" s="20"/>
      <c r="M14" s="21"/>
      <c r="N14" s="10"/>
      <c r="O14" s="10"/>
      <c r="P14" s="38"/>
      <c r="U14" s="10"/>
      <c r="V14" s="20"/>
      <c r="W14" s="21"/>
      <c r="X14" s="10"/>
      <c r="Y14" s="10"/>
      <c r="Z14" s="38"/>
      <c r="AE14" s="10"/>
      <c r="AF14" s="20"/>
      <c r="AG14" s="21"/>
      <c r="AH14" s="10"/>
      <c r="AI14" s="10"/>
      <c r="AJ14" s="38"/>
      <c r="AN14" s="10"/>
      <c r="AO14" s="20"/>
      <c r="AP14" s="21"/>
      <c r="AQ14" s="10"/>
      <c r="AR14" s="10"/>
      <c r="AS14" s="4"/>
      <c r="AV14" s="4"/>
      <c r="AW14" s="5"/>
      <c r="AX14" s="7">
        <v>0</v>
      </c>
      <c r="AY14" s="4"/>
      <c r="AZ14" s="4"/>
      <c r="BA14" s="4"/>
    </row>
    <row r="15" spans="2:53" ht="21" customHeight="1" x14ac:dyDescent="0.25">
      <c r="B15" s="10"/>
      <c r="C15" s="20"/>
      <c r="D15" s="21"/>
      <c r="E15" s="10"/>
      <c r="F15" s="10"/>
      <c r="G15" s="4"/>
      <c r="K15" s="10" t="s">
        <v>62</v>
      </c>
      <c r="L15" s="20"/>
      <c r="M15" s="21">
        <v>46400</v>
      </c>
      <c r="N15" s="10"/>
      <c r="O15" s="10"/>
      <c r="P15" s="38"/>
      <c r="U15" s="10"/>
      <c r="V15" s="20"/>
      <c r="W15" s="21"/>
      <c r="X15" s="10"/>
      <c r="Y15" s="10"/>
      <c r="Z15" s="38"/>
      <c r="AE15" s="10"/>
      <c r="AF15" s="20"/>
      <c r="AG15" s="21"/>
      <c r="AH15" s="10"/>
      <c r="AI15" s="10"/>
      <c r="AJ15" s="38"/>
      <c r="AN15" s="10"/>
      <c r="AO15" s="20"/>
      <c r="AP15" s="21"/>
      <c r="AQ15" s="10"/>
      <c r="AR15" s="10"/>
      <c r="AS15" s="4"/>
      <c r="AV15" s="4"/>
      <c r="AW15" s="5"/>
      <c r="AX15" s="7"/>
      <c r="AY15" s="4"/>
      <c r="AZ15" s="4"/>
      <c r="BA15" s="4"/>
    </row>
    <row r="16" spans="2:53" ht="21" customHeight="1" x14ac:dyDescent="0.25">
      <c r="B16" s="10"/>
      <c r="C16" s="20"/>
      <c r="D16" s="21"/>
      <c r="E16" s="10"/>
      <c r="F16" s="10"/>
      <c r="G16" s="4"/>
      <c r="K16" s="10" t="s">
        <v>28</v>
      </c>
      <c r="L16" s="20"/>
      <c r="M16" s="21">
        <v>15200</v>
      </c>
      <c r="N16" s="10" t="s">
        <v>63</v>
      </c>
      <c r="O16" s="10"/>
      <c r="P16" s="38"/>
      <c r="U16" s="10"/>
      <c r="V16" s="20"/>
      <c r="W16" s="21"/>
      <c r="X16" s="10"/>
      <c r="Y16" s="10"/>
      <c r="Z16" s="38"/>
      <c r="AE16" s="10"/>
      <c r="AF16" s="20"/>
      <c r="AG16" s="21"/>
      <c r="AH16" s="10"/>
      <c r="AI16" s="10"/>
      <c r="AJ16" s="38"/>
      <c r="AN16" s="10"/>
      <c r="AO16" s="20"/>
      <c r="AP16" s="21"/>
      <c r="AQ16" s="10"/>
      <c r="AR16" s="10"/>
      <c r="AS16" s="4"/>
      <c r="AV16" s="4"/>
      <c r="AW16" s="5"/>
      <c r="AX16" s="7"/>
      <c r="AY16" s="4"/>
      <c r="AZ16" s="4"/>
      <c r="BA16" s="4"/>
    </row>
    <row r="17" spans="2:53" ht="34.5" x14ac:dyDescent="0.3">
      <c r="B17" s="27"/>
      <c r="C17" s="20"/>
      <c r="D17" s="21"/>
      <c r="E17" s="10"/>
      <c r="F17" s="22"/>
      <c r="G17" s="4"/>
      <c r="K17" s="27"/>
      <c r="L17" s="20"/>
      <c r="M17" s="21"/>
      <c r="N17" s="10"/>
      <c r="O17" s="22"/>
      <c r="P17" s="38"/>
      <c r="U17" s="27"/>
      <c r="V17" s="20"/>
      <c r="W17" s="21"/>
      <c r="X17" s="10"/>
      <c r="Y17" s="22"/>
      <c r="Z17" s="38"/>
      <c r="AE17" s="27" t="s">
        <v>39</v>
      </c>
      <c r="AF17" s="20"/>
      <c r="AG17" s="21">
        <v>120548.08</v>
      </c>
      <c r="AH17" s="10"/>
      <c r="AI17" s="22"/>
      <c r="AJ17" s="38"/>
      <c r="AN17" s="35" t="s">
        <v>28</v>
      </c>
      <c r="AO17" s="20">
        <v>45336</v>
      </c>
      <c r="AP17" s="21">
        <v>13128</v>
      </c>
      <c r="AQ17" s="10"/>
      <c r="AR17" s="22"/>
      <c r="AS17" s="4"/>
      <c r="AV17" s="4"/>
      <c r="AW17" s="12" t="s">
        <v>11</v>
      </c>
      <c r="AX17" s="13">
        <f>SUM(AX6:AX14)</f>
        <v>19060.32</v>
      </c>
      <c r="AY17" s="10" t="s">
        <v>13</v>
      </c>
      <c r="AZ17" s="11">
        <f>AX17*13%</f>
        <v>2477.8416000000002</v>
      </c>
      <c r="BA17" s="4"/>
    </row>
    <row r="18" spans="2:53" ht="21" customHeight="1" x14ac:dyDescent="0.3">
      <c r="B18" s="23"/>
      <c r="C18" s="25" t="s">
        <v>27</v>
      </c>
      <c r="D18" s="26">
        <f>D13+D17+D15+D16</f>
        <v>0</v>
      </c>
      <c r="E18" s="10"/>
      <c r="F18" s="22"/>
      <c r="G18" s="4"/>
      <c r="K18" s="23"/>
      <c r="L18" s="25" t="s">
        <v>27</v>
      </c>
      <c r="M18" s="26">
        <f>M13+M17+M15+M16</f>
        <v>75386.53</v>
      </c>
      <c r="N18" s="10"/>
      <c r="O18" s="22"/>
      <c r="P18" s="38"/>
      <c r="U18" s="23"/>
      <c r="V18" s="25" t="s">
        <v>27</v>
      </c>
      <c r="W18" s="26">
        <f>W13+W17</f>
        <v>19950</v>
      </c>
      <c r="X18" s="10"/>
      <c r="Y18" s="22"/>
      <c r="Z18" s="38"/>
      <c r="AE18" s="23"/>
      <c r="AF18" s="25" t="s">
        <v>27</v>
      </c>
      <c r="AG18" s="26">
        <f>AG13+AG17</f>
        <v>140037.08000000002</v>
      </c>
      <c r="AH18" s="10"/>
      <c r="AI18" s="22"/>
      <c r="AJ18" s="38"/>
      <c r="AN18" s="23"/>
      <c r="AO18" s="25" t="s">
        <v>27</v>
      </c>
      <c r="AP18" s="26">
        <f>25350+AP17</f>
        <v>38478</v>
      </c>
      <c r="AQ18" s="10"/>
      <c r="AR18" s="22"/>
      <c r="AS18" s="4"/>
      <c r="AV18" s="80" t="s">
        <v>12</v>
      </c>
      <c r="AW18" s="5"/>
      <c r="AX18" s="13">
        <v>34916</v>
      </c>
      <c r="AY18" s="10" t="s">
        <v>13</v>
      </c>
      <c r="AZ18" s="11">
        <f>AX18*13%</f>
        <v>4539.08</v>
      </c>
      <c r="BA18" s="4"/>
    </row>
    <row r="19" spans="2:53" ht="37.5" x14ac:dyDescent="0.3">
      <c r="B19" s="4"/>
      <c r="C19" s="5"/>
      <c r="D19" s="7"/>
      <c r="E19" s="14" t="s">
        <v>53</v>
      </c>
      <c r="F19" s="11">
        <f>D18*13%</f>
        <v>0</v>
      </c>
      <c r="G19" s="15" t="s">
        <v>15</v>
      </c>
      <c r="K19" s="4"/>
      <c r="L19" s="5"/>
      <c r="M19" s="7"/>
      <c r="N19" s="14" t="s">
        <v>53</v>
      </c>
      <c r="O19" s="11">
        <f>M18*13%</f>
        <v>9800.2489000000005</v>
      </c>
      <c r="P19" s="34" t="s">
        <v>15</v>
      </c>
      <c r="U19" s="4"/>
      <c r="V19" s="5"/>
      <c r="W19" s="7"/>
      <c r="X19" s="14" t="s">
        <v>53</v>
      </c>
      <c r="Y19" s="11">
        <f>W18*13%</f>
        <v>2593.5</v>
      </c>
      <c r="Z19" s="34" t="s">
        <v>15</v>
      </c>
      <c r="AE19" s="4"/>
      <c r="AF19" s="5"/>
      <c r="AG19" s="7"/>
      <c r="AH19" s="14" t="s">
        <v>40</v>
      </c>
      <c r="AI19" s="11">
        <f>AG18*13%</f>
        <v>18204.820400000004</v>
      </c>
      <c r="AJ19" s="34" t="s">
        <v>15</v>
      </c>
      <c r="AN19" s="4"/>
      <c r="AO19" s="5"/>
      <c r="AP19" s="7"/>
      <c r="AQ19" s="14" t="s">
        <v>30</v>
      </c>
      <c r="AR19" s="11">
        <f>AP18*13%</f>
        <v>5002.1400000000003</v>
      </c>
      <c r="AS19" s="34" t="s">
        <v>15</v>
      </c>
      <c r="AV19" s="81"/>
      <c r="AW19" s="5"/>
      <c r="AX19" s="7"/>
      <c r="AY19" s="14" t="s">
        <v>14</v>
      </c>
      <c r="AZ19" s="11">
        <f>SUM(AZ17:AZ18)</f>
        <v>7016.9215999999997</v>
      </c>
      <c r="BA19" s="34" t="s">
        <v>15</v>
      </c>
    </row>
    <row r="20" spans="2:53" s="31" customFormat="1" ht="18.75" x14ac:dyDescent="0.3">
      <c r="B20" s="10"/>
      <c r="C20" s="20"/>
      <c r="D20" s="21"/>
      <c r="E20" s="32"/>
      <c r="F20" s="22"/>
      <c r="G20" s="33"/>
      <c r="K20" s="10" t="s">
        <v>64</v>
      </c>
      <c r="L20" s="20"/>
      <c r="M20" s="21">
        <v>5000</v>
      </c>
      <c r="N20" s="32" t="s">
        <v>65</v>
      </c>
      <c r="O20" s="22"/>
      <c r="P20" s="39"/>
      <c r="U20" s="10"/>
      <c r="V20" s="20"/>
      <c r="W20" s="21"/>
      <c r="X20" s="32"/>
      <c r="Y20" s="22"/>
      <c r="Z20" s="39"/>
      <c r="AE20" s="10"/>
      <c r="AF20" s="20"/>
      <c r="AG20" s="21"/>
      <c r="AH20" s="32"/>
      <c r="AI20" s="22"/>
      <c r="AJ20" s="39"/>
      <c r="AN20" s="10"/>
      <c r="AO20" s="20"/>
      <c r="AP20" s="21"/>
      <c r="AQ20" s="32"/>
      <c r="AR20" s="22"/>
      <c r="AS20" s="33"/>
      <c r="AV20" s="10"/>
      <c r="AW20" s="20"/>
      <c r="AX20" s="21"/>
      <c r="AY20" s="32"/>
      <c r="AZ20" s="22"/>
      <c r="BA20" s="33"/>
    </row>
    <row r="21" spans="2:53" ht="18.75" x14ac:dyDescent="0.3">
      <c r="B21" s="4"/>
      <c r="C21" s="5"/>
      <c r="D21" s="7"/>
      <c r="E21" s="32"/>
      <c r="F21" s="11"/>
      <c r="G21" s="33"/>
      <c r="K21" s="4"/>
      <c r="L21" s="5"/>
      <c r="M21" s="7"/>
      <c r="N21" s="32"/>
      <c r="O21" s="11"/>
      <c r="P21" s="39"/>
      <c r="U21" s="4"/>
      <c r="V21" s="5"/>
      <c r="W21" s="7"/>
      <c r="X21" s="14"/>
      <c r="Y21" s="11"/>
      <c r="Z21" s="34"/>
      <c r="AE21" s="4"/>
      <c r="AF21" s="5"/>
      <c r="AG21" s="7"/>
      <c r="AH21" s="14"/>
      <c r="AI21" s="11"/>
      <c r="AJ21" s="34"/>
      <c r="AN21" s="4"/>
      <c r="AO21" s="5"/>
      <c r="AP21" s="7"/>
      <c r="AQ21" s="14"/>
      <c r="AR21" s="11"/>
      <c r="AS21" s="15"/>
      <c r="AV21" s="4"/>
      <c r="AW21" s="5"/>
      <c r="AX21" s="7"/>
      <c r="AY21" s="14"/>
      <c r="AZ21" s="11"/>
      <c r="BA21" s="15"/>
    </row>
    <row r="22" spans="2:53" ht="21" customHeight="1" x14ac:dyDescent="0.3">
      <c r="B22" s="4"/>
      <c r="C22" s="5"/>
      <c r="D22" s="7"/>
      <c r="E22" s="16"/>
      <c r="F22" s="17">
        <f>D13+F19+D20</f>
        <v>0</v>
      </c>
      <c r="G22" s="18"/>
      <c r="K22" s="4"/>
      <c r="L22" s="5"/>
      <c r="M22" s="7"/>
      <c r="N22" s="16" t="s">
        <v>66</v>
      </c>
      <c r="O22" s="17">
        <f>M13+O19+M20</f>
        <v>28586.778900000001</v>
      </c>
      <c r="P22" s="40"/>
      <c r="U22" s="4"/>
      <c r="V22" s="5"/>
      <c r="W22" s="7"/>
      <c r="X22" s="16" t="s">
        <v>67</v>
      </c>
      <c r="Y22" s="17">
        <f>W13+Y19</f>
        <v>22543.5</v>
      </c>
      <c r="Z22" s="40"/>
      <c r="AE22" s="4"/>
      <c r="AF22" s="5"/>
      <c r="AG22" s="7"/>
      <c r="AH22" s="16" t="s">
        <v>41</v>
      </c>
      <c r="AI22" s="17">
        <f>AG13+AI19</f>
        <v>37693.820400000004</v>
      </c>
      <c r="AJ22" s="40"/>
      <c r="AN22" s="4"/>
      <c r="AO22" s="5"/>
      <c r="AP22" s="7"/>
      <c r="AQ22" s="16" t="s">
        <v>42</v>
      </c>
      <c r="AR22" s="17">
        <f>AP13+AR19</f>
        <v>30352.14</v>
      </c>
      <c r="AS22" s="18" t="s">
        <v>17</v>
      </c>
      <c r="AV22" s="4"/>
      <c r="AW22" s="5"/>
      <c r="AX22" s="7"/>
      <c r="AY22" s="16" t="s">
        <v>16</v>
      </c>
      <c r="AZ22" s="17">
        <f>AZ19+AX17</f>
        <v>26077.241600000001</v>
      </c>
      <c r="BA22" s="18" t="s">
        <v>17</v>
      </c>
    </row>
    <row r="23" spans="2:53" ht="21" customHeight="1" x14ac:dyDescent="0.25">
      <c r="B23" s="4"/>
      <c r="C23" s="5"/>
      <c r="D23" s="7"/>
      <c r="E23" s="4"/>
      <c r="F23" s="4"/>
      <c r="G23" s="4"/>
      <c r="K23" s="4"/>
      <c r="L23" s="5"/>
      <c r="M23" s="7"/>
      <c r="N23" s="4"/>
      <c r="O23" s="4"/>
      <c r="P23" s="38"/>
      <c r="U23" s="4"/>
      <c r="V23" s="5"/>
      <c r="W23" s="7"/>
      <c r="X23" s="4"/>
      <c r="Y23" s="4"/>
      <c r="Z23" s="38"/>
      <c r="AE23" s="4"/>
      <c r="AF23" s="5"/>
      <c r="AG23" s="7"/>
      <c r="AH23" s="4"/>
      <c r="AI23" s="4"/>
      <c r="AJ23" s="38"/>
      <c r="AN23" s="4"/>
      <c r="AO23" s="5"/>
      <c r="AP23" s="7"/>
      <c r="AQ23" s="4"/>
      <c r="AR23" s="4"/>
      <c r="AS23" s="4"/>
      <c r="AV23" s="4"/>
      <c r="AW23" s="5"/>
      <c r="AX23" s="7"/>
      <c r="AY23" s="4"/>
      <c r="AZ23" s="4"/>
      <c r="BA23" s="4"/>
    </row>
    <row r="24" spans="2:53" ht="21" customHeight="1" x14ac:dyDescent="0.25">
      <c r="B24" s="4"/>
      <c r="C24" s="5"/>
      <c r="D24" s="7"/>
      <c r="E24" s="4"/>
      <c r="F24" s="4"/>
      <c r="G24" s="4"/>
      <c r="K24" s="4"/>
      <c r="L24" s="5"/>
      <c r="M24" s="7"/>
      <c r="N24" s="4"/>
      <c r="O24" s="4"/>
      <c r="P24" s="38"/>
      <c r="U24" s="4"/>
      <c r="V24" s="5"/>
      <c r="W24" s="7"/>
      <c r="X24" s="4"/>
      <c r="Y24" s="4"/>
      <c r="Z24" s="38"/>
      <c r="AE24" s="4"/>
      <c r="AF24" s="5"/>
      <c r="AG24" s="7"/>
      <c r="AH24" s="4"/>
      <c r="AI24" s="4"/>
      <c r="AJ24" s="38"/>
      <c r="AN24" s="4"/>
      <c r="AO24" s="5"/>
      <c r="AP24" s="7"/>
      <c r="AQ24" s="4"/>
      <c r="AR24" s="4"/>
      <c r="AS24" s="4"/>
      <c r="AV24" s="4"/>
      <c r="AW24" s="5"/>
      <c r="AX24" s="7"/>
      <c r="AY24" s="4"/>
      <c r="AZ24" s="4"/>
      <c r="BA24" s="4"/>
    </row>
    <row r="25" spans="2:53" ht="21" customHeight="1" x14ac:dyDescent="0.25">
      <c r="B25" s="4"/>
      <c r="C25" s="5"/>
      <c r="D25" s="7"/>
      <c r="E25" s="4"/>
      <c r="F25" s="4"/>
      <c r="G25" s="4"/>
      <c r="K25" s="4"/>
      <c r="L25" s="5"/>
      <c r="M25" s="7"/>
      <c r="N25" s="4"/>
      <c r="O25" s="4"/>
      <c r="P25" s="38"/>
      <c r="U25" s="4"/>
      <c r="V25" s="5"/>
      <c r="W25" s="7"/>
      <c r="X25" s="4"/>
      <c r="Y25" s="4"/>
      <c r="Z25" s="38"/>
      <c r="AE25" s="4"/>
      <c r="AF25" s="5"/>
      <c r="AG25" s="7"/>
      <c r="AH25" s="4"/>
      <c r="AI25" s="4"/>
      <c r="AJ25" s="38"/>
      <c r="AN25" s="4"/>
      <c r="AO25" s="5"/>
      <c r="AP25" s="7"/>
      <c r="AQ25" s="4"/>
      <c r="AR25" s="4"/>
      <c r="AS25" s="4"/>
      <c r="AV25" s="4"/>
      <c r="AW25" s="5"/>
      <c r="AX25" s="7"/>
      <c r="AY25" s="4"/>
      <c r="AZ25" s="4"/>
      <c r="BA25" s="4"/>
    </row>
    <row r="26" spans="2:53" ht="21" customHeight="1" x14ac:dyDescent="0.25">
      <c r="B26" s="4"/>
      <c r="C26" s="5"/>
      <c r="D26" s="7"/>
      <c r="E26" s="4"/>
      <c r="F26" s="4"/>
      <c r="G26" s="4"/>
      <c r="K26" s="4"/>
      <c r="L26" s="5"/>
      <c r="M26" s="7"/>
      <c r="N26" s="4"/>
      <c r="O26" s="4"/>
      <c r="P26" s="38"/>
      <c r="U26" s="4"/>
      <c r="V26" s="5"/>
      <c r="W26" s="7"/>
      <c r="X26" s="4"/>
      <c r="Y26" s="4"/>
      <c r="Z26" s="38"/>
      <c r="AE26" s="4"/>
      <c r="AF26" s="5"/>
      <c r="AG26" s="7"/>
      <c r="AH26" s="4"/>
      <c r="AI26" s="4"/>
      <c r="AJ26" s="38"/>
      <c r="AN26" s="4"/>
      <c r="AO26" s="5"/>
      <c r="AP26" s="7"/>
      <c r="AQ26" s="4"/>
      <c r="AR26" s="4"/>
      <c r="AS26" s="4"/>
      <c r="AV26" s="4"/>
      <c r="AW26" s="5"/>
      <c r="AX26" s="7"/>
      <c r="AY26" s="4"/>
      <c r="AZ26" s="4"/>
      <c r="BA26" s="4"/>
    </row>
    <row r="27" spans="2:53" ht="21" customHeight="1" x14ac:dyDescent="0.25">
      <c r="B27" s="4"/>
      <c r="C27" s="5"/>
      <c r="D27" s="7"/>
      <c r="E27" s="4"/>
      <c r="F27" s="4"/>
      <c r="G27" s="4"/>
      <c r="K27" s="4"/>
      <c r="L27" s="5"/>
      <c r="M27" s="7"/>
      <c r="N27" s="4"/>
      <c r="O27" s="4"/>
      <c r="P27" s="38"/>
      <c r="U27" s="4"/>
      <c r="V27" s="5"/>
      <c r="W27" s="7"/>
      <c r="X27" s="4"/>
      <c r="Y27" s="4"/>
      <c r="Z27" s="38"/>
      <c r="AE27" s="4"/>
      <c r="AF27" s="5"/>
      <c r="AG27" s="7"/>
      <c r="AH27" s="4"/>
      <c r="AI27" s="4"/>
      <c r="AJ27" s="38"/>
      <c r="AN27" s="4"/>
      <c r="AO27" s="5"/>
      <c r="AP27" s="7"/>
      <c r="AQ27" s="4"/>
      <c r="AR27" s="4"/>
      <c r="AS27" s="4"/>
      <c r="AV27" s="4"/>
      <c r="AW27" s="5"/>
      <c r="AX27" s="7"/>
      <c r="AY27" s="4"/>
      <c r="AZ27" s="4"/>
      <c r="BA27" s="4"/>
    </row>
    <row r="28" spans="2:53" ht="21" customHeight="1" x14ac:dyDescent="0.25">
      <c r="B28" s="4"/>
      <c r="C28" s="5"/>
      <c r="D28" s="7"/>
      <c r="E28" s="4"/>
      <c r="F28" s="4"/>
      <c r="G28" s="4"/>
      <c r="K28" s="4"/>
      <c r="L28" s="5"/>
      <c r="M28" s="7"/>
      <c r="N28" s="4"/>
      <c r="O28" s="4"/>
      <c r="P28" s="38"/>
      <c r="U28" s="4"/>
      <c r="V28" s="5"/>
      <c r="W28" s="7"/>
      <c r="X28" s="4"/>
      <c r="Y28" s="4"/>
      <c r="Z28" s="38"/>
      <c r="AE28" s="4"/>
      <c r="AF28" s="5"/>
      <c r="AG28" s="7"/>
      <c r="AH28" s="4"/>
      <c r="AI28" s="4"/>
      <c r="AJ28" s="38"/>
      <c r="AN28" s="4"/>
      <c r="AO28" s="5"/>
      <c r="AP28" s="7"/>
      <c r="AQ28" s="4"/>
      <c r="AR28" s="4"/>
      <c r="AS28" s="4"/>
      <c r="AV28" s="4"/>
      <c r="AW28" s="5"/>
      <c r="AX28" s="7"/>
      <c r="AY28" s="4"/>
      <c r="AZ28" s="4"/>
      <c r="BA28" s="4"/>
    </row>
    <row r="29" spans="2:53" ht="21" customHeight="1" x14ac:dyDescent="0.25">
      <c r="B29" s="4"/>
      <c r="C29" s="5"/>
      <c r="D29" s="7"/>
      <c r="E29" s="4"/>
      <c r="F29" s="4"/>
      <c r="G29" s="4"/>
      <c r="K29" s="4"/>
      <c r="L29" s="5"/>
      <c r="M29" s="7"/>
      <c r="N29" s="4"/>
      <c r="O29" s="4"/>
      <c r="P29" s="38"/>
      <c r="U29" s="4"/>
      <c r="V29" s="5"/>
      <c r="W29" s="7"/>
      <c r="X29" s="4"/>
      <c r="Y29" s="4"/>
      <c r="Z29" s="38"/>
      <c r="AE29" s="4"/>
      <c r="AF29" s="5"/>
      <c r="AG29" s="7"/>
      <c r="AH29" s="4"/>
      <c r="AI29" s="4"/>
      <c r="AJ29" s="38"/>
      <c r="AN29" s="4"/>
      <c r="AO29" s="5"/>
      <c r="AP29" s="7"/>
      <c r="AQ29" s="4"/>
      <c r="AR29" s="4"/>
      <c r="AS29" s="4"/>
      <c r="AV29" s="4"/>
      <c r="AW29" s="5"/>
      <c r="AX29" s="7"/>
      <c r="AY29" s="4"/>
      <c r="AZ29" s="4"/>
      <c r="BA29" s="4"/>
    </row>
    <row r="30" spans="2:53" ht="21" customHeight="1" x14ac:dyDescent="0.25">
      <c r="B30" s="4"/>
      <c r="C30" s="5"/>
      <c r="D30" s="7"/>
      <c r="E30" s="4"/>
      <c r="F30" s="4"/>
      <c r="G30" s="4"/>
      <c r="K30" s="4"/>
      <c r="L30" s="5"/>
      <c r="M30" s="7"/>
      <c r="N30" s="4"/>
      <c r="O30" s="4"/>
      <c r="P30" s="38"/>
      <c r="U30" s="4"/>
      <c r="V30" s="5"/>
      <c r="W30" s="7"/>
      <c r="X30" s="4"/>
      <c r="Y30" s="4"/>
      <c r="Z30" s="38"/>
      <c r="AE30" s="4"/>
      <c r="AF30" s="5"/>
      <c r="AG30" s="7"/>
      <c r="AH30" s="4"/>
      <c r="AI30" s="4"/>
      <c r="AJ30" s="38"/>
      <c r="AN30" s="4"/>
      <c r="AO30" s="5"/>
      <c r="AP30" s="7"/>
      <c r="AQ30" s="4"/>
      <c r="AR30" s="4"/>
      <c r="AS30" s="4"/>
      <c r="AV30" s="4"/>
      <c r="AW30" s="5"/>
      <c r="AX30" s="7"/>
      <c r="AY30" s="4"/>
      <c r="AZ30" s="4"/>
      <c r="BA30" s="4"/>
    </row>
    <row r="31" spans="2:53" ht="21" customHeight="1" x14ac:dyDescent="0.25">
      <c r="B31" s="4"/>
      <c r="C31" s="5"/>
      <c r="D31" s="7"/>
      <c r="E31" s="4"/>
      <c r="F31" s="4"/>
      <c r="G31" s="4"/>
      <c r="K31" s="4"/>
      <c r="L31" s="5"/>
      <c r="M31" s="7"/>
      <c r="N31" s="4"/>
      <c r="O31" s="4"/>
      <c r="P31" s="38"/>
      <c r="U31" s="4"/>
      <c r="V31" s="5"/>
      <c r="W31" s="7"/>
      <c r="X31" s="4"/>
      <c r="Y31" s="4"/>
      <c r="Z31" s="38"/>
      <c r="AE31" s="4"/>
      <c r="AF31" s="5"/>
      <c r="AG31" s="7"/>
      <c r="AH31" s="4"/>
      <c r="AI31" s="4"/>
      <c r="AJ31" s="38"/>
      <c r="AN31" s="4"/>
      <c r="AO31" s="5"/>
      <c r="AP31" s="7"/>
      <c r="AQ31" s="4"/>
      <c r="AR31" s="4"/>
      <c r="AS31" s="4"/>
      <c r="AV31" s="4"/>
      <c r="AW31" s="5"/>
      <c r="AX31" s="7"/>
      <c r="AY31" s="4"/>
      <c r="AZ31" s="4"/>
      <c r="BA31" s="4"/>
    </row>
    <row r="32" spans="2:53" ht="21" customHeight="1" x14ac:dyDescent="0.25">
      <c r="B32" s="4"/>
      <c r="C32" s="5"/>
      <c r="D32" s="7"/>
      <c r="E32" s="4"/>
      <c r="F32" s="4"/>
      <c r="G32" s="4"/>
      <c r="K32" s="4"/>
      <c r="L32" s="5"/>
      <c r="M32" s="7"/>
      <c r="N32" s="4"/>
      <c r="O32" s="4"/>
      <c r="P32" s="38"/>
      <c r="U32" s="4"/>
      <c r="V32" s="5"/>
      <c r="W32" s="7"/>
      <c r="X32" s="4"/>
      <c r="Y32" s="4"/>
      <c r="Z32" s="38"/>
      <c r="AE32" s="4"/>
      <c r="AF32" s="5"/>
      <c r="AG32" s="7"/>
      <c r="AH32" s="4"/>
      <c r="AI32" s="4"/>
      <c r="AJ32" s="38"/>
      <c r="AN32" s="4"/>
      <c r="AO32" s="5"/>
      <c r="AP32" s="7"/>
      <c r="AQ32" s="4"/>
      <c r="AR32" s="4"/>
      <c r="AS32" s="4"/>
      <c r="AV32" s="4"/>
      <c r="AW32" s="5"/>
      <c r="AX32" s="7"/>
      <c r="AY32" s="4"/>
      <c r="AZ32" s="4"/>
      <c r="BA32" s="4"/>
    </row>
    <row r="33" spans="2:53" ht="21" customHeight="1" x14ac:dyDescent="0.25">
      <c r="B33" s="4"/>
      <c r="C33" s="5"/>
      <c r="D33" s="7"/>
      <c r="E33" s="4"/>
      <c r="F33" s="4"/>
      <c r="G33" s="4"/>
      <c r="K33" s="4"/>
      <c r="L33" s="5"/>
      <c r="M33" s="7"/>
      <c r="N33" s="4"/>
      <c r="O33" s="4"/>
      <c r="P33" s="38"/>
      <c r="U33" s="4"/>
      <c r="V33" s="5"/>
      <c r="W33" s="7"/>
      <c r="X33" s="4"/>
      <c r="Y33" s="4"/>
      <c r="Z33" s="38"/>
      <c r="AE33" s="4"/>
      <c r="AF33" s="5"/>
      <c r="AG33" s="7"/>
      <c r="AH33" s="4"/>
      <c r="AI33" s="4"/>
      <c r="AJ33" s="38"/>
      <c r="AN33" s="4"/>
      <c r="AO33" s="5"/>
      <c r="AP33" s="7"/>
      <c r="AQ33" s="4"/>
      <c r="AR33" s="4"/>
      <c r="AS33" s="4"/>
      <c r="AV33" s="4"/>
      <c r="AW33" s="5"/>
      <c r="AX33" s="7"/>
      <c r="AY33" s="4"/>
      <c r="AZ33" s="4"/>
      <c r="BA33" s="4"/>
    </row>
    <row r="34" spans="2:53" ht="21" customHeight="1" x14ac:dyDescent="0.25">
      <c r="B34" s="4"/>
      <c r="C34" s="5"/>
      <c r="D34" s="7"/>
      <c r="E34" s="4"/>
      <c r="F34" s="4"/>
      <c r="G34" s="4"/>
      <c r="K34" s="4"/>
      <c r="L34" s="5"/>
      <c r="M34" s="7"/>
      <c r="N34" s="4"/>
      <c r="O34" s="4"/>
      <c r="P34" s="38"/>
      <c r="U34" s="4"/>
      <c r="V34" s="5"/>
      <c r="W34" s="7"/>
      <c r="X34" s="4"/>
      <c r="Y34" s="4"/>
      <c r="Z34" s="38"/>
      <c r="AE34" s="4"/>
      <c r="AF34" s="5"/>
      <c r="AG34" s="7"/>
      <c r="AH34" s="4"/>
      <c r="AI34" s="4"/>
      <c r="AJ34" s="38"/>
      <c r="AN34" s="4"/>
      <c r="AO34" s="5"/>
      <c r="AP34" s="7"/>
      <c r="AQ34" s="4"/>
      <c r="AR34" s="4"/>
      <c r="AS34" s="4"/>
      <c r="AV34" s="4"/>
      <c r="AW34" s="5"/>
      <c r="AX34" s="7"/>
      <c r="AY34" s="4"/>
      <c r="AZ34" s="4"/>
      <c r="BA34" s="4"/>
    </row>
    <row r="35" spans="2:53" ht="21" customHeight="1" x14ac:dyDescent="0.25">
      <c r="B35" s="1"/>
      <c r="C35" s="3"/>
      <c r="D35" s="8"/>
      <c r="E35" s="1"/>
      <c r="F35" s="1"/>
      <c r="G35" s="1"/>
      <c r="K35" s="1"/>
      <c r="L35" s="3"/>
      <c r="M35" s="8"/>
      <c r="N35" s="1"/>
      <c r="O35" s="1"/>
      <c r="P35" s="41"/>
      <c r="U35" s="1"/>
      <c r="V35" s="3"/>
      <c r="W35" s="8"/>
      <c r="X35" s="1"/>
      <c r="Y35" s="1"/>
      <c r="Z35" s="41"/>
      <c r="AE35" s="1"/>
      <c r="AF35" s="3"/>
      <c r="AG35" s="8"/>
      <c r="AH35" s="1"/>
      <c r="AI35" s="1"/>
      <c r="AJ35" s="41"/>
      <c r="AN35" s="1"/>
      <c r="AO35" s="3"/>
      <c r="AP35" s="8"/>
      <c r="AQ35" s="1"/>
      <c r="AR35" s="1"/>
      <c r="AS35" s="1"/>
      <c r="AV35" s="1"/>
      <c r="AW35" s="3"/>
      <c r="AX35" s="8"/>
      <c r="AY35" s="1"/>
      <c r="AZ35" s="1"/>
      <c r="BA35" s="1"/>
    </row>
    <row r="36" spans="2:53" ht="21" customHeight="1" x14ac:dyDescent="0.25"/>
    <row r="37" spans="2:53" ht="21" customHeight="1" x14ac:dyDescent="0.25"/>
    <row r="38" spans="2:53" ht="21" customHeight="1" x14ac:dyDescent="0.25"/>
  </sheetData>
  <mergeCells count="24">
    <mergeCell ref="AV18:AV19"/>
    <mergeCell ref="AQ11:AR11"/>
    <mergeCell ref="X6:Y6"/>
    <mergeCell ref="X7:Y7"/>
    <mergeCell ref="X9:Y9"/>
    <mergeCell ref="AH11:AJ11"/>
    <mergeCell ref="AE2:AH4"/>
    <mergeCell ref="AF5:AG5"/>
    <mergeCell ref="AH5:AI5"/>
    <mergeCell ref="B2:E4"/>
    <mergeCell ref="C5:D5"/>
    <mergeCell ref="E5:F5"/>
    <mergeCell ref="K2:N4"/>
    <mergeCell ref="L5:M5"/>
    <mergeCell ref="N5:O5"/>
    <mergeCell ref="U2:X4"/>
    <mergeCell ref="V5:W5"/>
    <mergeCell ref="X5:Y5"/>
    <mergeCell ref="AV2:AY4"/>
    <mergeCell ref="AN2:AQ4"/>
    <mergeCell ref="AY5:AZ5"/>
    <mergeCell ref="AQ5:AR5"/>
    <mergeCell ref="AW5:AX5"/>
    <mergeCell ref="AO5:AP5"/>
  </mergeCells>
  <pageMargins left="0.55000000000000004" right="0.23622047244094491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K35"/>
  <sheetViews>
    <sheetView tabSelected="1" topLeftCell="A2" zoomScaleNormal="100" workbookViewId="0">
      <selection activeCell="M15" sqref="M15"/>
    </sheetView>
  </sheetViews>
  <sheetFormatPr baseColWidth="10" defaultRowHeight="15" x14ac:dyDescent="0.25"/>
  <cols>
    <col min="1" max="1" width="5.42578125" customWidth="1"/>
    <col min="2" max="2" width="13.140625" style="49" customWidth="1"/>
    <col min="3" max="3" width="14.140625" style="42" customWidth="1"/>
    <col min="4" max="4" width="15.28515625" customWidth="1"/>
    <col min="5" max="6" width="16" customWidth="1"/>
    <col min="7" max="7" width="15.42578125" customWidth="1"/>
    <col min="8" max="8" width="15.7109375" customWidth="1"/>
    <col min="9" max="9" width="16" customWidth="1"/>
    <col min="10" max="10" width="15.140625" customWidth="1"/>
    <col min="11" max="11" width="19.5703125" customWidth="1"/>
  </cols>
  <sheetData>
    <row r="1" spans="2:11" ht="15.75" thickBot="1" x14ac:dyDescent="0.3"/>
    <row r="2" spans="2:11" x14ac:dyDescent="0.25">
      <c r="C2" s="64" t="s">
        <v>0</v>
      </c>
      <c r="D2" s="65"/>
      <c r="E2" s="65"/>
      <c r="F2" s="65"/>
      <c r="G2" s="65"/>
      <c r="H2" s="65"/>
      <c r="I2" s="65"/>
      <c r="J2" s="66"/>
    </row>
    <row r="3" spans="2:11" x14ac:dyDescent="0.25">
      <c r="C3" s="67"/>
      <c r="D3" s="68"/>
      <c r="E3" s="68"/>
      <c r="F3" s="68"/>
      <c r="G3" s="68"/>
      <c r="H3" s="68"/>
      <c r="I3" s="68"/>
      <c r="J3" s="69"/>
    </row>
    <row r="4" spans="2:11" ht="15.75" thickBot="1" x14ac:dyDescent="0.3">
      <c r="C4" s="70"/>
      <c r="D4" s="71"/>
      <c r="E4" s="71"/>
      <c r="F4" s="71"/>
      <c r="G4" s="71"/>
      <c r="H4" s="68"/>
      <c r="I4" s="68"/>
      <c r="J4" s="69"/>
    </row>
    <row r="5" spans="2:11" ht="15.75" thickBot="1" x14ac:dyDescent="0.3"/>
    <row r="6" spans="2:11" ht="35.25" customHeight="1" thickBot="1" x14ac:dyDescent="0.3">
      <c r="D6" s="62" t="s">
        <v>69</v>
      </c>
      <c r="E6" s="63" t="s">
        <v>71</v>
      </c>
      <c r="F6" s="89" t="s">
        <v>103</v>
      </c>
      <c r="G6" s="61" t="s">
        <v>98</v>
      </c>
      <c r="H6" s="44" t="s">
        <v>96</v>
      </c>
      <c r="I6" s="44" t="s">
        <v>99</v>
      </c>
      <c r="J6" s="58" t="s">
        <v>70</v>
      </c>
      <c r="K6" s="51" t="s">
        <v>97</v>
      </c>
    </row>
    <row r="7" spans="2:11" ht="15.75" thickTop="1" x14ac:dyDescent="0.25">
      <c r="K7" s="47"/>
    </row>
    <row r="8" spans="2:11" ht="28.5" customHeight="1" x14ac:dyDescent="0.3">
      <c r="B8" s="52" t="s">
        <v>87</v>
      </c>
      <c r="C8" s="56" t="s">
        <v>72</v>
      </c>
      <c r="D8" s="54">
        <v>4060.32</v>
      </c>
      <c r="E8" s="7">
        <v>15000</v>
      </c>
      <c r="F8" s="7"/>
      <c r="G8" s="7">
        <v>0</v>
      </c>
      <c r="H8" s="7">
        <v>34916</v>
      </c>
      <c r="I8" s="46"/>
      <c r="J8" s="46">
        <v>7017</v>
      </c>
      <c r="K8" s="48">
        <f>D8+E8+G8+J8+H8+F8</f>
        <v>60993.32</v>
      </c>
    </row>
    <row r="9" spans="2:11" ht="28.5" customHeight="1" x14ac:dyDescent="0.3">
      <c r="B9" s="52" t="s">
        <v>88</v>
      </c>
      <c r="C9" s="56" t="s">
        <v>73</v>
      </c>
      <c r="D9" s="54">
        <f>5350+13128</f>
        <v>18478</v>
      </c>
      <c r="E9" s="7">
        <v>15000</v>
      </c>
      <c r="F9" s="7"/>
      <c r="G9" s="7">
        <v>0</v>
      </c>
      <c r="H9" s="7">
        <v>0</v>
      </c>
      <c r="I9" s="46"/>
      <c r="J9" s="46">
        <v>5002</v>
      </c>
      <c r="K9" s="48">
        <f t="shared" ref="K9:K32" si="0">D9+E9+G9+J9+H9+F9</f>
        <v>38480</v>
      </c>
    </row>
    <row r="10" spans="2:11" ht="28.5" customHeight="1" x14ac:dyDescent="0.3">
      <c r="B10" s="52" t="s">
        <v>89</v>
      </c>
      <c r="C10" s="56" t="s">
        <v>74</v>
      </c>
      <c r="D10" s="54">
        <v>5240</v>
      </c>
      <c r="E10" s="7">
        <v>14249</v>
      </c>
      <c r="F10" s="7">
        <v>120548.08</v>
      </c>
      <c r="G10" s="7">
        <v>0</v>
      </c>
      <c r="H10" s="7">
        <v>0</v>
      </c>
      <c r="I10" s="46"/>
      <c r="J10" s="46">
        <v>18205</v>
      </c>
      <c r="K10" s="48">
        <f t="shared" si="0"/>
        <v>158242.08000000002</v>
      </c>
    </row>
    <row r="11" spans="2:11" ht="28.5" customHeight="1" x14ac:dyDescent="0.3">
      <c r="B11" s="52" t="s">
        <v>90</v>
      </c>
      <c r="C11" s="56" t="s">
        <v>75</v>
      </c>
      <c r="D11" s="54">
        <v>9450</v>
      </c>
      <c r="E11" s="7">
        <v>10500</v>
      </c>
      <c r="F11" s="7"/>
      <c r="G11" s="7">
        <v>0</v>
      </c>
      <c r="H11" s="7">
        <v>0</v>
      </c>
      <c r="I11" s="46"/>
      <c r="J11" s="46">
        <v>2594</v>
      </c>
      <c r="K11" s="48">
        <f t="shared" si="0"/>
        <v>22544</v>
      </c>
    </row>
    <row r="12" spans="2:11" ht="28.5" customHeight="1" x14ac:dyDescent="0.3">
      <c r="B12" s="52" t="s">
        <v>91</v>
      </c>
      <c r="C12" s="56" t="s">
        <v>76</v>
      </c>
      <c r="D12" s="54">
        <f>3286.53+15200</f>
        <v>18486.53</v>
      </c>
      <c r="E12" s="7">
        <v>10500</v>
      </c>
      <c r="F12" s="7"/>
      <c r="G12" s="7">
        <f>46400+5000</f>
        <v>51400</v>
      </c>
      <c r="H12" s="7">
        <v>0</v>
      </c>
      <c r="I12" s="46"/>
      <c r="J12" s="46">
        <v>9800</v>
      </c>
      <c r="K12" s="48">
        <f t="shared" si="0"/>
        <v>90186.53</v>
      </c>
    </row>
    <row r="13" spans="2:11" ht="28.5" customHeight="1" x14ac:dyDescent="0.3">
      <c r="B13" s="52" t="s">
        <v>92</v>
      </c>
      <c r="C13" s="56" t="s">
        <v>77</v>
      </c>
      <c r="D13" s="54">
        <f>4655+17817.6</f>
        <v>22472.6</v>
      </c>
      <c r="E13" s="7">
        <v>15500</v>
      </c>
      <c r="F13" s="7"/>
      <c r="G13" s="7">
        <v>0</v>
      </c>
      <c r="H13" s="7">
        <v>0</v>
      </c>
      <c r="I13" s="46"/>
      <c r="J13" s="46">
        <v>4936</v>
      </c>
      <c r="K13" s="48">
        <f t="shared" si="0"/>
        <v>42908.6</v>
      </c>
    </row>
    <row r="14" spans="2:11" ht="28.5" customHeight="1" x14ac:dyDescent="0.3">
      <c r="B14" s="53" t="s">
        <v>93</v>
      </c>
      <c r="C14" s="56" t="s">
        <v>78</v>
      </c>
      <c r="D14" s="54">
        <v>7585.52</v>
      </c>
      <c r="E14" s="7">
        <v>10500</v>
      </c>
      <c r="F14" s="7"/>
      <c r="G14" s="7">
        <v>0</v>
      </c>
      <c r="H14" s="7">
        <v>0</v>
      </c>
      <c r="I14" s="46">
        <v>20000</v>
      </c>
      <c r="J14" s="46">
        <v>4951</v>
      </c>
      <c r="K14" s="48">
        <f t="shared" si="0"/>
        <v>23036.52</v>
      </c>
    </row>
    <row r="15" spans="2:11" ht="28.5" customHeight="1" x14ac:dyDescent="0.3">
      <c r="B15" s="52" t="s">
        <v>94</v>
      </c>
      <c r="C15" s="56" t="s">
        <v>79</v>
      </c>
      <c r="D15" s="54">
        <f>3501.8</f>
        <v>3501.8</v>
      </c>
      <c r="E15" s="7">
        <v>10500</v>
      </c>
      <c r="F15" s="7"/>
      <c r="G15" s="7">
        <v>0</v>
      </c>
      <c r="H15" s="7">
        <v>0</v>
      </c>
      <c r="I15" s="46">
        <v>20000</v>
      </c>
      <c r="J15" s="46">
        <v>4420</v>
      </c>
      <c r="K15" s="48">
        <f t="shared" si="0"/>
        <v>18421.8</v>
      </c>
    </row>
    <row r="16" spans="2:11" ht="28.5" customHeight="1" x14ac:dyDescent="0.3">
      <c r="B16" s="52" t="s">
        <v>95</v>
      </c>
      <c r="C16" s="56" t="s">
        <v>80</v>
      </c>
      <c r="D16" s="54">
        <f>420+10380</f>
        <v>10800</v>
      </c>
      <c r="E16" s="7">
        <v>7750</v>
      </c>
      <c r="F16" s="7"/>
      <c r="G16" s="7">
        <v>0</v>
      </c>
      <c r="H16" s="7">
        <v>12917.76</v>
      </c>
      <c r="I16" s="46">
        <v>20000</v>
      </c>
      <c r="J16" s="46">
        <v>6691</v>
      </c>
      <c r="K16" s="48">
        <f t="shared" si="0"/>
        <v>38158.76</v>
      </c>
    </row>
    <row r="17" spans="2:11" ht="28.5" customHeight="1" x14ac:dyDescent="0.3">
      <c r="B17" s="52" t="s">
        <v>100</v>
      </c>
      <c r="C17" s="56" t="s">
        <v>81</v>
      </c>
      <c r="D17" s="54">
        <v>17411.599999999999</v>
      </c>
      <c r="E17" s="7">
        <v>8500</v>
      </c>
      <c r="F17" s="7"/>
      <c r="G17" s="7">
        <v>0</v>
      </c>
      <c r="H17" s="7">
        <v>0</v>
      </c>
      <c r="I17" s="46">
        <v>3755</v>
      </c>
      <c r="J17" s="46">
        <v>3856</v>
      </c>
      <c r="K17" s="48">
        <f t="shared" si="0"/>
        <v>29767.599999999999</v>
      </c>
    </row>
    <row r="18" spans="2:11" ht="28.5" customHeight="1" x14ac:dyDescent="0.3">
      <c r="B18" s="49" t="s">
        <v>101</v>
      </c>
      <c r="C18" s="57" t="s">
        <v>82</v>
      </c>
      <c r="D18" s="54">
        <v>2880</v>
      </c>
      <c r="E18" s="7">
        <v>10500</v>
      </c>
      <c r="F18" s="7"/>
      <c r="G18" s="7">
        <v>0</v>
      </c>
      <c r="H18" s="7">
        <v>0</v>
      </c>
      <c r="I18" s="7">
        <v>0</v>
      </c>
      <c r="J18" s="7">
        <v>1739</v>
      </c>
      <c r="K18" s="48">
        <f t="shared" si="0"/>
        <v>15119</v>
      </c>
    </row>
    <row r="19" spans="2:11" ht="28.5" customHeight="1" x14ac:dyDescent="0.3">
      <c r="B19" s="49" t="s">
        <v>102</v>
      </c>
      <c r="C19" s="57" t="s">
        <v>83</v>
      </c>
      <c r="D19" s="54">
        <v>7550</v>
      </c>
      <c r="E19" s="7">
        <v>10500</v>
      </c>
      <c r="F19" s="7">
        <v>85782.34</v>
      </c>
      <c r="G19" s="7">
        <v>0</v>
      </c>
      <c r="H19" s="7">
        <v>0</v>
      </c>
      <c r="I19" s="7">
        <v>0</v>
      </c>
      <c r="J19" s="7">
        <v>13498.2</v>
      </c>
      <c r="K19" s="48">
        <f t="shared" si="0"/>
        <v>117330.54</v>
      </c>
    </row>
    <row r="20" spans="2:11" ht="28.5" customHeight="1" x14ac:dyDescent="0.3">
      <c r="B20" s="49" t="s">
        <v>104</v>
      </c>
      <c r="C20" s="57" t="s">
        <v>84</v>
      </c>
      <c r="D20" s="54"/>
      <c r="E20" s="7"/>
      <c r="F20" s="7"/>
      <c r="G20" s="7"/>
      <c r="H20" s="7"/>
      <c r="I20" s="7"/>
      <c r="J20" s="7"/>
      <c r="K20" s="48">
        <f t="shared" si="0"/>
        <v>0</v>
      </c>
    </row>
    <row r="21" spans="2:11" ht="28.5" hidden="1" customHeight="1" x14ac:dyDescent="0.3">
      <c r="C21" s="57" t="s">
        <v>85</v>
      </c>
      <c r="D21" s="54"/>
      <c r="E21" s="7"/>
      <c r="F21" s="7"/>
      <c r="G21" s="7"/>
      <c r="H21" s="7"/>
      <c r="I21" s="7"/>
      <c r="J21" s="7"/>
      <c r="K21" s="48">
        <f t="shared" si="0"/>
        <v>0</v>
      </c>
    </row>
    <row r="22" spans="2:11" ht="28.5" hidden="1" customHeight="1" x14ac:dyDescent="0.3">
      <c r="C22" s="57" t="s">
        <v>86</v>
      </c>
      <c r="D22" s="54"/>
      <c r="E22" s="7"/>
      <c r="F22" s="7"/>
      <c r="G22" s="7"/>
      <c r="H22" s="7"/>
      <c r="I22" s="7"/>
      <c r="J22" s="7"/>
      <c r="K22" s="48">
        <f t="shared" si="0"/>
        <v>0</v>
      </c>
    </row>
    <row r="23" spans="2:11" ht="28.5" hidden="1" customHeight="1" x14ac:dyDescent="0.3">
      <c r="C23" s="57"/>
      <c r="D23" s="54"/>
      <c r="E23" s="7"/>
      <c r="F23" s="7"/>
      <c r="G23" s="7"/>
      <c r="H23" s="7"/>
      <c r="I23" s="7"/>
      <c r="J23" s="7"/>
      <c r="K23" s="48">
        <f t="shared" si="0"/>
        <v>0</v>
      </c>
    </row>
    <row r="24" spans="2:11" ht="28.5" hidden="1" customHeight="1" x14ac:dyDescent="0.3">
      <c r="C24" s="57"/>
      <c r="D24" s="54"/>
      <c r="E24" s="7"/>
      <c r="F24" s="7"/>
      <c r="G24" s="7"/>
      <c r="H24" s="7"/>
      <c r="I24" s="7"/>
      <c r="J24" s="7"/>
      <c r="K24" s="48">
        <f t="shared" si="0"/>
        <v>0</v>
      </c>
    </row>
    <row r="25" spans="2:11" ht="28.5" hidden="1" customHeight="1" x14ac:dyDescent="0.3">
      <c r="C25" s="57"/>
      <c r="D25" s="54"/>
      <c r="E25" s="7"/>
      <c r="F25" s="7"/>
      <c r="G25" s="7"/>
      <c r="H25" s="7"/>
      <c r="I25" s="7"/>
      <c r="J25" s="7"/>
      <c r="K25" s="48">
        <f t="shared" si="0"/>
        <v>0</v>
      </c>
    </row>
    <row r="26" spans="2:11" ht="28.5" hidden="1" customHeight="1" x14ac:dyDescent="0.3">
      <c r="C26" s="57"/>
      <c r="D26" s="54"/>
      <c r="E26" s="7"/>
      <c r="F26" s="7"/>
      <c r="G26" s="7"/>
      <c r="H26" s="7"/>
      <c r="I26" s="7"/>
      <c r="J26" s="7"/>
      <c r="K26" s="48">
        <f t="shared" si="0"/>
        <v>0</v>
      </c>
    </row>
    <row r="27" spans="2:11" ht="28.5" hidden="1" customHeight="1" x14ac:dyDescent="0.3">
      <c r="C27" s="57"/>
      <c r="D27" s="54"/>
      <c r="E27" s="7"/>
      <c r="F27" s="7"/>
      <c r="G27" s="7"/>
      <c r="H27" s="7"/>
      <c r="I27" s="7"/>
      <c r="J27" s="7"/>
      <c r="K27" s="48">
        <f t="shared" si="0"/>
        <v>0</v>
      </c>
    </row>
    <row r="28" spans="2:11" ht="28.5" hidden="1" customHeight="1" x14ac:dyDescent="0.3">
      <c r="C28" s="57"/>
      <c r="D28" s="54"/>
      <c r="E28" s="7"/>
      <c r="F28" s="7"/>
      <c r="G28" s="7"/>
      <c r="H28" s="7"/>
      <c r="I28" s="7"/>
      <c r="J28" s="7"/>
      <c r="K28" s="48">
        <f t="shared" si="0"/>
        <v>0</v>
      </c>
    </row>
    <row r="29" spans="2:11" ht="28.5" hidden="1" customHeight="1" x14ac:dyDescent="0.3">
      <c r="C29" s="57"/>
      <c r="D29" s="54"/>
      <c r="E29" s="7"/>
      <c r="F29" s="7"/>
      <c r="G29" s="7"/>
      <c r="H29" s="7"/>
      <c r="I29" s="7"/>
      <c r="J29" s="7"/>
      <c r="K29" s="48">
        <f t="shared" si="0"/>
        <v>0</v>
      </c>
    </row>
    <row r="30" spans="2:11" ht="18.75" hidden="1" x14ac:dyDescent="0.3">
      <c r="C30" s="57"/>
      <c r="D30" s="54"/>
      <c r="E30" s="7"/>
      <c r="F30" s="7"/>
      <c r="G30" s="7"/>
      <c r="H30" s="7"/>
      <c r="I30" s="7"/>
      <c r="J30" s="7"/>
      <c r="K30" s="48">
        <f t="shared" si="0"/>
        <v>0</v>
      </c>
    </row>
    <row r="31" spans="2:11" ht="18.75" hidden="1" x14ac:dyDescent="0.3">
      <c r="C31" s="57"/>
      <c r="D31" s="54"/>
      <c r="E31" s="7"/>
      <c r="F31" s="7"/>
      <c r="G31" s="7"/>
      <c r="H31" s="7"/>
      <c r="I31" s="7"/>
      <c r="J31" s="7"/>
      <c r="K31" s="48">
        <f t="shared" si="0"/>
        <v>0</v>
      </c>
    </row>
    <row r="32" spans="2:11" ht="18.75" hidden="1" x14ac:dyDescent="0.3">
      <c r="C32" s="57"/>
      <c r="D32" s="54"/>
      <c r="E32" s="7"/>
      <c r="F32" s="7"/>
      <c r="G32" s="7"/>
      <c r="H32" s="7"/>
      <c r="I32" s="7"/>
      <c r="J32" s="7"/>
      <c r="K32" s="48">
        <f t="shared" si="0"/>
        <v>0</v>
      </c>
    </row>
    <row r="33" spans="3:11" ht="19.5" thickBot="1" x14ac:dyDescent="0.35">
      <c r="C33" s="57"/>
      <c r="D33" s="55"/>
      <c r="E33" s="45"/>
      <c r="F33" s="45"/>
      <c r="G33" s="45"/>
      <c r="H33" s="45"/>
      <c r="I33" s="45"/>
      <c r="J33" s="45"/>
      <c r="K33" s="43">
        <f t="shared" ref="K18:K33" si="1">D33+E33+G33+J33+H33</f>
        <v>0</v>
      </c>
    </row>
    <row r="34" spans="3:11" ht="31.5" customHeight="1" thickTop="1" thickBot="1" x14ac:dyDescent="0.3">
      <c r="C34" s="57"/>
      <c r="D34" s="60">
        <f>SUM(D8:D33)</f>
        <v>127916.37</v>
      </c>
      <c r="E34" s="59">
        <f>SUM(E8:E33)</f>
        <v>138999</v>
      </c>
      <c r="F34" s="59">
        <f>SUM(F8:F33)</f>
        <v>206330.41999999998</v>
      </c>
      <c r="G34" s="59">
        <f>SUM(G8:G33)</f>
        <v>51400</v>
      </c>
      <c r="H34" s="59">
        <f t="shared" ref="H34:J34" si="2">SUM(H8:H33)</f>
        <v>47833.760000000002</v>
      </c>
      <c r="I34" s="59">
        <f t="shared" si="2"/>
        <v>63755</v>
      </c>
      <c r="J34" s="59">
        <f t="shared" si="2"/>
        <v>82709.2</v>
      </c>
      <c r="K34" s="50">
        <f>SUM(K8:K33)</f>
        <v>655188.75</v>
      </c>
    </row>
    <row r="35" spans="3:11" ht="15.75" thickTop="1" x14ac:dyDescent="0.25"/>
  </sheetData>
  <mergeCells count="1">
    <mergeCell ref="C2:J4"/>
  </mergeCells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   CENTRAL  2024  </vt:lpstr>
      <vt:lpstr>GASTOS ACUMULADOS  CENTRAL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2024-04-11T15:36:58Z</cp:lastPrinted>
  <dcterms:created xsi:type="dcterms:W3CDTF">2024-02-10T15:31:09Z</dcterms:created>
  <dcterms:modified xsi:type="dcterms:W3CDTF">2024-05-02T16:32:54Z</dcterms:modified>
</cp:coreProperties>
</file>