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0925" windowHeight="11745" firstSheet="9" activeTab="12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  D I C I E M B R E      2023  " sheetId="13" r:id="rId12"/>
    <sheet name="INVENTARIO  BETY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4" l="1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Q5" i="14"/>
  <c r="P5" i="14"/>
  <c r="I51" i="14"/>
  <c r="Q51" i="14" s="1"/>
  <c r="H51" i="14"/>
  <c r="P51" i="14" s="1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O36" i="14"/>
  <c r="O52" i="14" s="1"/>
  <c r="N36" i="14"/>
  <c r="N52" i="14" s="1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H52" i="14" s="1"/>
  <c r="I52" i="14" l="1"/>
  <c r="P24" i="13"/>
  <c r="P25" i="13"/>
  <c r="P26" i="13"/>
  <c r="P27" i="13"/>
  <c r="O31" i="12" l="1"/>
  <c r="N31" i="12"/>
  <c r="O23" i="12"/>
  <c r="N23" i="12"/>
  <c r="O13" i="12"/>
  <c r="N13" i="12"/>
  <c r="O36" i="13" l="1"/>
  <c r="N36" i="13"/>
  <c r="P21" i="13"/>
  <c r="Q21" i="13"/>
  <c r="H21" i="13"/>
  <c r="I21" i="13"/>
  <c r="H22" i="13"/>
  <c r="P22" i="13" s="1"/>
  <c r="I22" i="13"/>
  <c r="Q22" i="13" s="1"/>
  <c r="O52" i="13"/>
  <c r="N52" i="13"/>
  <c r="Q51" i="13"/>
  <c r="I51" i="13"/>
  <c r="H51" i="13"/>
  <c r="P51" i="13" s="1"/>
  <c r="I50" i="13"/>
  <c r="Q50" i="13" s="1"/>
  <c r="H50" i="13"/>
  <c r="P50" i="13" s="1"/>
  <c r="I49" i="13"/>
  <c r="Q49" i="13" s="1"/>
  <c r="H49" i="13"/>
  <c r="P49" i="13" s="1"/>
  <c r="I48" i="13"/>
  <c r="Q48" i="13" s="1"/>
  <c r="H48" i="13"/>
  <c r="P48" i="13" s="1"/>
  <c r="I47" i="13"/>
  <c r="Q47" i="13" s="1"/>
  <c r="H47" i="13"/>
  <c r="P47" i="13" s="1"/>
  <c r="I46" i="13"/>
  <c r="Q46" i="13" s="1"/>
  <c r="H46" i="13"/>
  <c r="P46" i="13" s="1"/>
  <c r="I45" i="13"/>
  <c r="Q45" i="13" s="1"/>
  <c r="H45" i="13"/>
  <c r="P45" i="13" s="1"/>
  <c r="I44" i="13"/>
  <c r="Q44" i="13" s="1"/>
  <c r="H44" i="13"/>
  <c r="P44" i="13" s="1"/>
  <c r="I43" i="13"/>
  <c r="Q43" i="13" s="1"/>
  <c r="H43" i="13"/>
  <c r="P43" i="13" s="1"/>
  <c r="I42" i="13"/>
  <c r="Q42" i="13" s="1"/>
  <c r="H42" i="13"/>
  <c r="P42" i="13" s="1"/>
  <c r="I41" i="13"/>
  <c r="Q41" i="13" s="1"/>
  <c r="H41" i="13"/>
  <c r="P41" i="13" s="1"/>
  <c r="I40" i="13"/>
  <c r="Q40" i="13" s="1"/>
  <c r="H40" i="13"/>
  <c r="P40" i="13" s="1"/>
  <c r="I39" i="13"/>
  <c r="Q39" i="13" s="1"/>
  <c r="H39" i="13"/>
  <c r="P39" i="13" s="1"/>
  <c r="I38" i="13"/>
  <c r="Q38" i="13" s="1"/>
  <c r="H38" i="13"/>
  <c r="P38" i="13" s="1"/>
  <c r="I37" i="13"/>
  <c r="Q37" i="13" s="1"/>
  <c r="H37" i="13"/>
  <c r="P37" i="13" s="1"/>
  <c r="I36" i="13"/>
  <c r="Q36" i="13" s="1"/>
  <c r="H36" i="13"/>
  <c r="P36" i="13" s="1"/>
  <c r="I35" i="13"/>
  <c r="Q35" i="13" s="1"/>
  <c r="H35" i="13"/>
  <c r="P35" i="13" s="1"/>
  <c r="I34" i="13"/>
  <c r="Q34" i="13" s="1"/>
  <c r="H34" i="13"/>
  <c r="P34" i="13" s="1"/>
  <c r="I33" i="13"/>
  <c r="Q33" i="13" s="1"/>
  <c r="H33" i="13"/>
  <c r="P33" i="13" s="1"/>
  <c r="I32" i="13"/>
  <c r="Q32" i="13" s="1"/>
  <c r="H32" i="13"/>
  <c r="P32" i="13" s="1"/>
  <c r="I31" i="13"/>
  <c r="Q31" i="13" s="1"/>
  <c r="H31" i="13"/>
  <c r="P31" i="13" s="1"/>
  <c r="I30" i="13"/>
  <c r="Q30" i="13" s="1"/>
  <c r="H30" i="13"/>
  <c r="P30" i="13" s="1"/>
  <c r="I29" i="13"/>
  <c r="Q29" i="13" s="1"/>
  <c r="H29" i="13"/>
  <c r="P29" i="13" s="1"/>
  <c r="I28" i="13"/>
  <c r="Q28" i="13" s="1"/>
  <c r="H28" i="13"/>
  <c r="P28" i="13" s="1"/>
  <c r="I27" i="13"/>
  <c r="Q27" i="13" s="1"/>
  <c r="H27" i="13"/>
  <c r="I26" i="13"/>
  <c r="Q26" i="13" s="1"/>
  <c r="H26" i="13"/>
  <c r="I25" i="13"/>
  <c r="Q25" i="13" s="1"/>
  <c r="H25" i="13"/>
  <c r="I24" i="13"/>
  <c r="Q24" i="13" s="1"/>
  <c r="H24" i="13"/>
  <c r="I23" i="13"/>
  <c r="Q23" i="13" s="1"/>
  <c r="H23" i="13"/>
  <c r="P23" i="13" s="1"/>
  <c r="I20" i="13"/>
  <c r="Q20" i="13" s="1"/>
  <c r="H20" i="13"/>
  <c r="P20" i="13" s="1"/>
  <c r="I19" i="13"/>
  <c r="Q19" i="13" s="1"/>
  <c r="H19" i="13"/>
  <c r="P19" i="13" s="1"/>
  <c r="I18" i="13"/>
  <c r="Q18" i="13" s="1"/>
  <c r="H18" i="13"/>
  <c r="P18" i="13" s="1"/>
  <c r="I17" i="13"/>
  <c r="Q17" i="13" s="1"/>
  <c r="H17" i="13"/>
  <c r="P17" i="13" s="1"/>
  <c r="I16" i="13"/>
  <c r="Q16" i="13" s="1"/>
  <c r="H16" i="13"/>
  <c r="P16" i="13" s="1"/>
  <c r="I15" i="13"/>
  <c r="Q15" i="13" s="1"/>
  <c r="H15" i="13"/>
  <c r="P15" i="13" s="1"/>
  <c r="P14" i="13"/>
  <c r="I14" i="13"/>
  <c r="Q14" i="13" s="1"/>
  <c r="H14" i="13"/>
  <c r="I13" i="13"/>
  <c r="Q13" i="13" s="1"/>
  <c r="H13" i="13"/>
  <c r="P13" i="13" s="1"/>
  <c r="I12" i="13"/>
  <c r="Q12" i="13" s="1"/>
  <c r="H12" i="13"/>
  <c r="P12" i="13" s="1"/>
  <c r="I11" i="13"/>
  <c r="H11" i="13"/>
  <c r="I10" i="13"/>
  <c r="Q10" i="13" s="1"/>
  <c r="H10" i="13"/>
  <c r="P10" i="13" s="1"/>
  <c r="Q9" i="13"/>
  <c r="P9" i="13"/>
  <c r="I9" i="13"/>
  <c r="H9" i="13"/>
  <c r="Q8" i="13"/>
  <c r="P8" i="13"/>
  <c r="I8" i="13"/>
  <c r="H8" i="13"/>
  <c r="Q7" i="13"/>
  <c r="P7" i="13"/>
  <c r="I7" i="13"/>
  <c r="H7" i="13"/>
  <c r="Q6" i="13"/>
  <c r="P6" i="13"/>
  <c r="I6" i="13"/>
  <c r="H6" i="13"/>
  <c r="I5" i="13"/>
  <c r="H5" i="13"/>
  <c r="P5" i="13" s="1"/>
  <c r="I52" i="13" l="1"/>
  <c r="Q5" i="13"/>
  <c r="H52" i="13"/>
  <c r="Q8" i="12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<sst xmlns="http://schemas.openxmlformats.org/spreadsheetml/2006/main" count="963" uniqueCount="185">
  <si>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</si>
  <si>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</si>
  <si>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</si>
  <si>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</si>
  <si>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</si>
  <si>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</si>
  <si>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</si>
  <si>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</si>
  <si>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</si>
  <si>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</si>
  <si>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</si>
  <si>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</si>
  <si>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</si>
  <si>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</si>
  <si>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</si>
  <si>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</si>
  <si>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</si>
  <si>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</si>
  <si>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</si>
  <si>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</si>
  <si>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</si>
  <si>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</si>
  <si>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</si>
  <si>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</si>
  <si>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</si>
  <si>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</si>
  <si>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</si>
  <si>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</si>
  <si>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</si>
  <si>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</si>
  <si>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</si>
  <si>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</si>
  <si>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</si>
  <si>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</si>
  <si>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</si>
  <si>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</si>
  <si>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</si>
  <si>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</si>
  <si>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</si>
  <si>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</si>
  <si>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</si>
  <si>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</si>
  <si>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</si>
  <si>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</si>
  <si>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</si>
  <si>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</si>
  <si>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</si>
  <si>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</si>
  <si>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</si>
  <si>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</si>
  <si>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</si>
  <si>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</si>
  <si>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</si>
  <si>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</si>
  <si>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</si>
  <si>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</si>
  <si>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</si>
  <si>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</si>
  <si>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</si>
  <si>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</si>
  <si>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</si>
  <si>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</si>
  <si>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</si>
  <si>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</si>
  <si>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</si>
  <si>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</si>
  <si>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</si>
  <si>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</si>
  <si>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</si>
  <si>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</si>
  <si>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</si>
  <si>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</si>
  <si>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</si>
  <si>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</si>
  <si>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</si>
  <si>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</si>
  <si>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</si>
  <si>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</si>
  <si>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</si>
  <si>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</si>
  <si>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</si>
  <si>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</si>
  <si>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</si>
  <si>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</si>
  <si>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</si>
  <si>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</si>
  <si>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</si>
  <si>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</si>
  <si>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</si>
  <si>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</si>
  <si>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</si>
  <si>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</si>
  <si>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</si>
  <si>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</si>
  <si>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</si>
  <si>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</si>
  <si>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</si>
  <si>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</si>
  <si>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</si>
  <si>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</si>
  <si>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</si>
  <si>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</si>
  <si>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</si>
  <si>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</si>
  <si>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</si>
  <si>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</si>
  <si>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</si>
  <si>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</si>
  <si>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</si>
  <si>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</si>
  <si>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</si>
  <si>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</si>
  <si>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</si>
  <si>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</si>
  <si>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</si>
  <si>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</si>
  <si>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</si>
  <si>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</si>
  <si>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</si>
  <si>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</si>
  <si>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</si>
  <si>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</si>
  <si>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</si>
  <si>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</si>
  <si>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</si>
  <si>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</si>
  <si>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</si>
  <si>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</si>
  <si>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</si>
  <si>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</si>
  <si>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</si>
  <si>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</si>
  <si>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</si>
  <si>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</si>
  <si>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</si>
  <si>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</si>
  <si>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</si>
  <si>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</si>
  <si>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</si>
  <si>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</si>
  <si>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</si>
  <si>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</si>
  <si>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</si>
  <si>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</si>
  <si>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</si>
  <si>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</si>
  <si>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</si>
  <si>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</si>
  <si>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</si>
  <si>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</si>
  <si>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</si>
  <si>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</si>
  <si>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</si>
  <si>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</si>
  <si>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</si>
  <si>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</si>
  <si>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</si>
  <si>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</si>
  <si>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</si>
  <si>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</si>
  <si>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</si>
  <si>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</si>
  <si>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</si>
  <si>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</si>
  <si>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</si>
  <si>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BOLA  NEGRA</t>
  </si>
  <si>
    <t>CAMARON  51/*60</t>
  </si>
  <si>
    <t>CHULETON</t>
  </si>
  <si>
    <t>DIEZMILLO C/*H</t>
  </si>
  <si>
    <t>PULPA  NEGRA</t>
  </si>
  <si>
    <t>Inventario   FISICO   BRANDON</t>
  </si>
  <si>
    <t>CONTRA EXCEL  pulpa blanca</t>
  </si>
  <si>
    <t>NO REPORTO EXISTENCIA   BRANDOM</t>
  </si>
  <si>
    <t xml:space="preserve">QUEDAN KILOS SIN CAJAS </t>
  </si>
  <si>
    <t>NO REPORTO EXISTENCIA  BRANDOM</t>
  </si>
  <si>
    <r>
      <t xml:space="preserve">BETY NO DIO DE BAJA  NOTA  880-E1   </t>
    </r>
    <r>
      <rPr>
        <b/>
        <sz val="13"/>
        <color theme="1"/>
        <rFont val="Calibri"/>
        <family val="2"/>
        <scheme val="minor"/>
      </rPr>
      <t xml:space="preserve"> ( </t>
    </r>
    <r>
      <rPr>
        <b/>
        <sz val="13"/>
        <color rgb="FF0000FF"/>
        <rFont val="Calibri"/>
        <family val="2"/>
        <scheme val="minor"/>
      </rPr>
      <t xml:space="preserve"> Y   BRANDON REPORTA MENOS EXISTENCIA  )</t>
    </r>
  </si>
  <si>
    <t>BETY ERROR  DE ENTRADA 10 Kilos MENOS   Y     HUBO      ERROR EN CAJAS POR SALIDAS</t>
  </si>
  <si>
    <t xml:space="preserve">ERROR DE BETY REGISTRO 1 CAJA MENOS  EN SU ENTRADA DE NOVIEMBRE </t>
  </si>
  <si>
    <r>
      <t xml:space="preserve">BETY   TRAE UN ERROR DE NOVIEMBRE   EN SU ENTRADA   CON 1 CAJA MENOS                             </t>
    </r>
    <r>
      <rPr>
        <b/>
        <sz val="12"/>
        <color theme="5" tint="-0.249977111117893"/>
        <rFont val="Calibri"/>
        <family val="2"/>
        <scheme val="minor"/>
      </rPr>
      <t xml:space="preserve"> (  NO REPORTO  EXISTENCIA    BRANDOM    )</t>
    </r>
  </si>
  <si>
    <t xml:space="preserve">Brandon REPORTO MAS KILOS Y CAJAS </t>
  </si>
  <si>
    <t xml:space="preserve">Brandon REPORTO MAS KILOS </t>
  </si>
  <si>
    <t>BRANDON REPORTO MENOS KILOS Y CAJAS</t>
  </si>
  <si>
    <t>Brandom REPORTO MENOS  KILOS Y CAJAS</t>
  </si>
  <si>
    <r>
      <t xml:space="preserve">BETY NO DIO DE BAJA  NOTA  880-E1   </t>
    </r>
    <r>
      <rPr>
        <b/>
        <sz val="13"/>
        <color theme="1"/>
        <rFont val="Calibri"/>
        <family val="2"/>
        <scheme val="minor"/>
      </rPr>
      <t xml:space="preserve"> </t>
    </r>
  </si>
  <si>
    <r>
      <t xml:space="preserve">BETY   TRAE UN ERROR DE NOVIEMBRE   EN SU ENTRADA   CON 1 CAJA MENOS                             </t>
    </r>
    <r>
      <rPr>
        <b/>
        <sz val="12"/>
        <color theme="5" tint="-0.249977111117893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</si>
</sst>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FF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24" fillId="0" borderId="31" xfId="0" applyFont="1" applyFill="1" applyBorder="1"/>
    <xf numFmtId="4" fontId="11" fillId="0" borderId="61" xfId="0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4" fontId="11" fillId="0" borderId="98" xfId="0" applyNumberFormat="1" applyFont="1" applyFill="1" applyBorder="1" applyAlignment="1">
      <alignment horizontal="center"/>
    </xf>
    <xf numFmtId="0" fontId="11" fillId="0" borderId="99" xfId="0" applyFont="1" applyFill="1" applyBorder="1" applyAlignment="1">
      <alignment horizontal="center"/>
    </xf>
    <xf numFmtId="4" fontId="11" fillId="0" borderId="63" xfId="0" applyNumberFormat="1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2" fontId="12" fillId="28" borderId="92" xfId="0" applyNumberFormat="1" applyFont="1" applyFill="1" applyBorder="1" applyAlignment="1">
      <alignment horizontal="center"/>
    </xf>
    <xf numFmtId="4" fontId="11" fillId="8" borderId="61" xfId="0" applyNumberFormat="1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8" borderId="92" xfId="0" applyNumberFormat="1" applyFont="1" applyFill="1" applyBorder="1" applyAlignment="1">
      <alignment horizontal="center"/>
    </xf>
    <xf numFmtId="2" fontId="12" fillId="2" borderId="92" xfId="0" applyNumberFormat="1" applyFont="1" applyFill="1" applyBorder="1" applyAlignment="1">
      <alignment horizontal="center"/>
    </xf>
    <xf numFmtId="1" fontId="12" fillId="2" borderId="93" xfId="0" applyNumberFormat="1" applyFont="1" applyFill="1" applyBorder="1" applyAlignment="1">
      <alignment horizontal="center"/>
    </xf>
    <xf numFmtId="2" fontId="12" fillId="0" borderId="125" xfId="0" applyNumberFormat="1" applyFont="1" applyFill="1" applyBorder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44" fillId="0" borderId="126" xfId="0" applyNumberFormat="1" applyFont="1" applyFill="1" applyBorder="1" applyAlignment="1">
      <alignment horizontal="center" vertical="center"/>
    </xf>
    <xf numFmtId="2" fontId="12" fillId="0" borderId="34" xfId="0" applyNumberFormat="1" applyFont="1" applyFill="1" applyBorder="1" applyAlignment="1">
      <alignment horizontal="center"/>
    </xf>
    <xf numFmtId="2" fontId="12" fillId="0" borderId="127" xfId="0" applyNumberFormat="1" applyFont="1" applyFill="1" applyBorder="1" applyAlignment="1">
      <alignment horizontal="center"/>
    </xf>
    <xf numFmtId="1" fontId="12" fillId="0" borderId="128" xfId="0" applyNumberFormat="1" applyFont="1" applyFill="1" applyBorder="1" applyAlignment="1">
      <alignment horizontal="center"/>
    </xf>
    <xf numFmtId="2" fontId="12" fillId="0" borderId="129" xfId="0" applyNumberFormat="1" applyFont="1" applyFill="1" applyBorder="1" applyAlignment="1">
      <alignment horizontal="center"/>
    </xf>
    <xf numFmtId="1" fontId="12" fillId="0" borderId="130" xfId="0" applyNumberFormat="1" applyFont="1" applyFill="1" applyBorder="1" applyAlignment="1">
      <alignment horizontal="center"/>
    </xf>
    <xf numFmtId="2" fontId="12" fillId="0" borderId="131" xfId="0" applyNumberFormat="1" applyFont="1" applyFill="1" applyBorder="1" applyAlignment="1">
      <alignment horizontal="center"/>
    </xf>
    <xf numFmtId="1" fontId="12" fillId="0" borderId="132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12" fillId="0" borderId="133" xfId="0" applyNumberFormat="1" applyFont="1" applyFill="1" applyBorder="1" applyAlignment="1">
      <alignment horizontal="center"/>
    </xf>
    <xf numFmtId="1" fontId="12" fillId="0" borderId="18" xfId="0" applyNumberFormat="1" applyFont="1" applyFill="1" applyBorder="1" applyAlignment="1">
      <alignment horizontal="center"/>
    </xf>
    <xf numFmtId="2" fontId="12" fillId="0" borderId="134" xfId="0" applyNumberFormat="1" applyFont="1" applyFill="1" applyBorder="1" applyAlignment="1">
      <alignment horizontal="center"/>
    </xf>
    <xf numFmtId="1" fontId="12" fillId="0" borderId="135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0" fontId="44" fillId="0" borderId="16" xfId="0" applyFont="1" applyFill="1" applyBorder="1" applyAlignment="1">
      <alignment horizontal="center"/>
    </xf>
    <xf numFmtId="0" fontId="12" fillId="0" borderId="136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wrapText="1"/>
    </xf>
    <xf numFmtId="0" fontId="12" fillId="0" borderId="137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42" fillId="0" borderId="3" xfId="0" applyFont="1" applyFill="1" applyBorder="1" applyAlignment="1">
      <alignment horizontal="center" vertical="center" wrapText="1"/>
    </xf>
    <xf numFmtId="4" fontId="11" fillId="0" borderId="65" xfId="0" applyNumberFormat="1" applyFont="1" applyFill="1" applyBorder="1" applyAlignment="1">
      <alignment horizontal="center"/>
    </xf>
    <xf numFmtId="0" fontId="11" fillId="0" borderId="66" xfId="0" applyFont="1" applyFill="1" applyBorder="1" applyAlignment="1">
      <alignment horizontal="center"/>
    </xf>
    <xf numFmtId="4" fontId="11" fillId="0" borderId="61" xfId="2" applyNumberFormat="1" applyFont="1" applyFill="1" applyBorder="1" applyAlignment="1">
      <alignment horizontal="center"/>
    </xf>
    <xf numFmtId="2" fontId="12" fillId="5" borderId="106" xfId="0" applyNumberFormat="1" applyFont="1" applyFill="1" applyBorder="1" applyAlignment="1">
      <alignment vertical="center"/>
    </xf>
    <xf numFmtId="0" fontId="12" fillId="27" borderId="124" xfId="0" applyFont="1" applyFill="1" applyBorder="1" applyAlignment="1">
      <alignment horizontal="left" vertical="center" wrapText="1"/>
    </xf>
    <xf numFmtId="0" fontId="17" fillId="0" borderId="39" xfId="0" applyFont="1" applyFill="1" applyBorder="1" applyAlignment="1">
      <alignment horizontal="center"/>
    </xf>
    <xf numFmtId="0" fontId="11" fillId="27" borderId="12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/>
    </xf>
    <xf numFmtId="2" fontId="12" fillId="5" borderId="121" xfId="0" applyNumberFormat="1" applyFont="1" applyFill="1" applyBorder="1" applyAlignment="1">
      <alignment horizontal="center"/>
    </xf>
    <xf numFmtId="2" fontId="12" fillId="5" borderId="107" xfId="0" applyNumberFormat="1" applyFont="1" applyFill="1" applyBorder="1" applyAlignment="1">
      <alignment horizontal="center"/>
    </xf>
    <xf numFmtId="2" fontId="12" fillId="5" borderId="100" xfId="0" applyNumberFormat="1" applyFont="1" applyFill="1" applyBorder="1" applyAlignment="1">
      <alignment vertical="center"/>
    </xf>
    <xf numFmtId="0" fontId="31" fillId="2" borderId="3" xfId="0" applyFont="1" applyFill="1" applyBorder="1" applyAlignment="1">
      <alignment horizontal="center"/>
    </xf>
    <xf numFmtId="1" fontId="12" fillId="28" borderId="130" xfId="0" applyNumberFormat="1" applyFont="1" applyFill="1" applyBorder="1" applyAlignment="1">
      <alignment horizontal="center"/>
    </xf>
    <xf numFmtId="1" fontId="12" fillId="8" borderId="130" xfId="0" applyNumberFormat="1" applyFont="1" applyFill="1" applyBorder="1" applyAlignment="1">
      <alignment horizontal="center"/>
    </xf>
    <xf numFmtId="1" fontId="7" fillId="0" borderId="139" xfId="0" applyNumberFormat="1" applyFont="1" applyFill="1" applyBorder="1" applyAlignment="1">
      <alignment horizontal="center"/>
    </xf>
    <xf numFmtId="1" fontId="12" fillId="0" borderId="139" xfId="0" applyNumberFormat="1" applyFont="1" applyFill="1" applyBorder="1" applyAlignment="1">
      <alignment horizontal="center"/>
    </xf>
    <xf numFmtId="2" fontId="46" fillId="2" borderId="11" xfId="0" applyNumberFormat="1" applyFont="1" applyFill="1" applyBorder="1" applyAlignment="1">
      <alignment horizontal="right"/>
    </xf>
    <xf numFmtId="0" fontId="46" fillId="2" borderId="0" xfId="0" applyFont="1" applyFill="1" applyBorder="1" applyAlignment="1">
      <alignment horizontal="right"/>
    </xf>
    <xf numFmtId="2" fontId="12" fillId="0" borderId="140" xfId="0" applyNumberFormat="1" applyFont="1" applyFill="1" applyBorder="1" applyAlignment="1">
      <alignment horizontal="center"/>
    </xf>
    <xf numFmtId="2" fontId="12" fillId="0" borderId="141" xfId="0" applyNumberFormat="1" applyFont="1" applyFill="1" applyBorder="1" applyAlignment="1">
      <alignment vertical="center"/>
    </xf>
    <xf numFmtId="2" fontId="12" fillId="0" borderId="142" xfId="0" applyNumberFormat="1" applyFont="1" applyFill="1" applyBorder="1" applyAlignment="1">
      <alignment horizontal="center"/>
    </xf>
    <xf numFmtId="2" fontId="12" fillId="0" borderId="143" xfId="0" applyNumberFormat="1" applyFont="1" applyFill="1" applyBorder="1" applyAlignment="1">
      <alignment vertical="center"/>
    </xf>
    <xf numFmtId="2" fontId="12" fillId="0" borderId="144" xfId="0" applyNumberFormat="1" applyFont="1" applyFill="1" applyBorder="1" applyAlignment="1">
      <alignment horizontal="center"/>
    </xf>
    <xf numFmtId="2" fontId="12" fillId="0" borderId="145" xfId="0" applyNumberFormat="1" applyFont="1" applyFill="1" applyBorder="1" applyAlignment="1">
      <alignment vertical="center"/>
    </xf>
    <xf numFmtId="2" fontId="12" fillId="0" borderId="146" xfId="0" applyNumberFormat="1" applyFont="1" applyFill="1" applyBorder="1" applyAlignment="1">
      <alignment horizontal="center"/>
    </xf>
    <xf numFmtId="2" fontId="12" fillId="0" borderId="147" xfId="0" applyNumberFormat="1" applyFont="1" applyFill="1" applyBorder="1" applyAlignment="1">
      <alignment vertical="center"/>
    </xf>
    <xf numFmtId="2" fontId="7" fillId="2" borderId="19" xfId="0" applyNumberFormat="1" applyFont="1" applyFill="1" applyBorder="1" applyAlignment="1">
      <alignment horizontal="center"/>
    </xf>
    <xf numFmtId="2" fontId="7" fillId="2" borderId="100" xfId="0" applyNumberFormat="1" applyFont="1" applyFill="1" applyBorder="1" applyAlignment="1">
      <alignment vertical="center"/>
    </xf>
    <xf numFmtId="2" fontId="12" fillId="2" borderId="105" xfId="0" applyNumberFormat="1" applyFont="1" applyFill="1" applyBorder="1" applyAlignment="1">
      <alignment horizontal="center"/>
    </xf>
    <xf numFmtId="2" fontId="12" fillId="2" borderId="106" xfId="0" applyNumberFormat="1" applyFont="1" applyFill="1" applyBorder="1" applyAlignment="1">
      <alignment vertic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12" fillId="27" borderId="124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8" xfId="0" applyFont="1" applyFill="1" applyBorder="1" applyAlignment="1">
      <alignment horizontal="center" vertical="center" wrapText="1"/>
    </xf>
    <xf numFmtId="0" fontId="12" fillId="27" borderId="3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3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99CCFF"/>
      <color rgb="FF800000"/>
      <color rgb="FFFFCCFF"/>
      <color rgb="FF66FF99"/>
      <color rgb="FF66FF66"/>
      <color rgb="FF99CC00"/>
      <color rgb="FFCC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774" t="s">
        <v>0</v>
      </c>
      <c r="C1" s="775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776">
        <v>44955</v>
      </c>
      <c r="C2" s="777"/>
      <c r="F2" s="778" t="s">
        <v>1</v>
      </c>
      <c r="G2" s="778"/>
      <c r="H2" s="778"/>
      <c r="I2" s="8"/>
      <c r="J2" s="8"/>
      <c r="K2" s="779" t="s">
        <v>2</v>
      </c>
      <c r="L2" s="779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780" t="s">
        <v>51</v>
      </c>
      <c r="D3" s="781"/>
      <c r="E3" s="14"/>
      <c r="F3" s="782" t="s">
        <v>52</v>
      </c>
      <c r="G3" s="783"/>
      <c r="H3" s="15"/>
      <c r="I3" s="784" t="s">
        <v>3</v>
      </c>
      <c r="J3" s="16"/>
      <c r="K3" s="779"/>
      <c r="L3" s="779"/>
      <c r="M3" s="761" t="s">
        <v>4</v>
      </c>
      <c r="N3" s="762"/>
      <c r="O3" s="763" t="s">
        <v>5</v>
      </c>
      <c r="P3" s="764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785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765"/>
      <c r="P5" s="765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766"/>
      <c r="P6" s="766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767"/>
      <c r="P8" s="767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768"/>
      <c r="P10" s="768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769"/>
      <c r="P13" s="769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770"/>
      <c r="P20" s="770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771"/>
      <c r="P22" s="771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772"/>
      <c r="P23" s="772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773"/>
      <c r="P26" s="773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760" t="s">
        <v>46</v>
      </c>
      <c r="G40" s="760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126</v>
      </c>
      <c r="O2" s="810"/>
      <c r="P2" s="824" t="s">
        <v>4</v>
      </c>
      <c r="Q2" s="825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93</v>
      </c>
      <c r="D3" s="797"/>
      <c r="E3" s="14"/>
      <c r="F3" s="798" t="s">
        <v>104</v>
      </c>
      <c r="G3" s="799"/>
      <c r="H3" s="586"/>
      <c r="I3" s="828" t="s">
        <v>3</v>
      </c>
      <c r="J3" s="794"/>
      <c r="K3" s="794"/>
      <c r="L3" s="795"/>
      <c r="M3" s="222"/>
      <c r="N3" s="810"/>
      <c r="O3" s="810"/>
      <c r="P3" s="826"/>
      <c r="Q3" s="827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82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830">
        <v>744.11</v>
      </c>
      <c r="O14" s="832">
        <v>24</v>
      </c>
      <c r="P14" s="562">
        <f t="shared" si="3"/>
        <v>-2.0900000000000318</v>
      </c>
      <c r="Q14" s="448">
        <f t="shared" si="3"/>
        <v>0</v>
      </c>
      <c r="R14" s="411"/>
      <c r="S14" s="823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831"/>
      <c r="O15" s="833"/>
      <c r="P15" s="562">
        <f t="shared" si="3"/>
        <v>0</v>
      </c>
      <c r="Q15" s="448">
        <f t="shared" si="3"/>
        <v>0</v>
      </c>
      <c r="R15" s="412"/>
      <c r="S15" s="823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823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823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823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823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802" t="s">
        <v>46</v>
      </c>
      <c r="G50" s="802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opLeftCell="A17" workbookViewId="0">
      <selection activeCell="K31" sqref="K3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.42578125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2.140625" customWidth="1"/>
    <col min="14" max="14" width="10.85546875" customWidth="1"/>
    <col min="15" max="15" width="7" style="156" customWidth="1"/>
    <col min="16" max="16" width="13" style="161" hidden="1" customWidth="1"/>
    <col min="17" max="17" width="10" style="146" hidden="1" customWidth="1"/>
    <col min="18" max="18" width="3.5703125" style="109" hidden="1" customWidth="1"/>
    <col min="19" max="19" width="46.28515625" style="7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/>
      <c r="O2" s="810"/>
      <c r="P2" s="824" t="s">
        <v>4</v>
      </c>
      <c r="Q2" s="825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156</v>
      </c>
      <c r="D3" s="797"/>
      <c r="E3" s="14"/>
      <c r="F3" s="798" t="s">
        <v>157</v>
      </c>
      <c r="G3" s="799"/>
      <c r="H3" s="586"/>
      <c r="I3" s="828" t="s">
        <v>3</v>
      </c>
      <c r="J3" s="794"/>
      <c r="K3" s="794"/>
      <c r="L3" s="795"/>
      <c r="M3" s="222"/>
      <c r="N3" s="810"/>
      <c r="O3" s="810"/>
      <c r="P3" s="826"/>
      <c r="Q3" s="827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82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 t="shared" ref="H5:H48" si="0">F5+C5</f>
        <v>967.84</v>
      </c>
      <c r="I5" s="41">
        <f t="shared" ref="I5:I48" si="1">G5+D5</f>
        <v>81</v>
      </c>
      <c r="J5" s="54"/>
      <c r="K5" s="287">
        <v>967.84</v>
      </c>
      <c r="L5" s="288">
        <v>81</v>
      </c>
      <c r="M5" s="42"/>
      <c r="N5" s="710"/>
      <c r="O5" s="711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 t="shared" si="0"/>
        <v>0</v>
      </c>
      <c r="I6" s="41">
        <f t="shared" si="1"/>
        <v>0</v>
      </c>
      <c r="J6" s="54"/>
      <c r="K6" s="279"/>
      <c r="L6" s="214"/>
      <c r="M6" s="42"/>
      <c r="N6" s="710"/>
      <c r="O6" s="711"/>
      <c r="P6" s="699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 t="shared" si="0"/>
        <v>832.02</v>
      </c>
      <c r="I7" s="41">
        <f t="shared" si="1"/>
        <v>69</v>
      </c>
      <c r="J7" s="54"/>
      <c r="K7" s="279">
        <v>832.02</v>
      </c>
      <c r="L7" s="214">
        <v>69</v>
      </c>
      <c r="M7" s="42"/>
      <c r="N7" s="710"/>
      <c r="O7" s="711"/>
      <c r="P7" s="699">
        <f t="shared" ref="P7:Q9" si="2">N7-K7</f>
        <v>-832.02</v>
      </c>
      <c r="Q7" s="326">
        <f t="shared" si="2"/>
        <v>-69</v>
      </c>
      <c r="R7" s="53"/>
      <c r="S7" s="426"/>
      <c r="T7" s="13"/>
      <c r="U7" s="13"/>
      <c r="V7" s="13"/>
    </row>
    <row r="8" spans="2:26" ht="32.25" hidden="1" customHeight="1" x14ac:dyDescent="0.3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1"/>
        <v>0</v>
      </c>
      <c r="J8" s="54"/>
      <c r="K8" s="279"/>
      <c r="L8" s="214"/>
      <c r="M8" s="42"/>
      <c r="N8" s="710"/>
      <c r="O8" s="711"/>
      <c r="P8" s="699">
        <f t="shared" si="2"/>
        <v>0</v>
      </c>
      <c r="Q8" s="326">
        <f t="shared" si="2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 t="shared" si="0"/>
        <v>167.58</v>
      </c>
      <c r="I9" s="225">
        <f t="shared" si="1"/>
        <v>9</v>
      </c>
      <c r="J9" s="54"/>
      <c r="K9" s="279">
        <v>167.58</v>
      </c>
      <c r="L9" s="214">
        <v>9</v>
      </c>
      <c r="M9" s="42"/>
      <c r="N9" s="710"/>
      <c r="O9" s="711"/>
      <c r="P9" s="699">
        <f t="shared" si="2"/>
        <v>-167.58</v>
      </c>
      <c r="Q9" s="326">
        <f t="shared" si="2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1"/>
        <v>0</v>
      </c>
      <c r="J10" s="54"/>
      <c r="K10" s="598"/>
      <c r="L10" s="599"/>
      <c r="M10" s="42"/>
      <c r="N10" s="710"/>
      <c r="O10" s="711"/>
      <c r="P10" s="700">
        <f t="shared" ref="P10:Q50" si="3">H10-K10</f>
        <v>0</v>
      </c>
      <c r="Q10" s="448">
        <f t="shared" si="3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 t="shared" si="0"/>
        <v>90</v>
      </c>
      <c r="I11" s="522">
        <f t="shared" si="1"/>
        <v>9</v>
      </c>
      <c r="J11" s="523"/>
      <c r="K11" s="524">
        <v>90</v>
      </c>
      <c r="L11" s="525">
        <v>9</v>
      </c>
      <c r="M11" s="42"/>
      <c r="N11" s="710"/>
      <c r="O11" s="711"/>
      <c r="P11" s="700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 t="shared" si="0"/>
        <v>130</v>
      </c>
      <c r="I12" s="522">
        <f t="shared" si="1"/>
        <v>13</v>
      </c>
      <c r="J12" s="523"/>
      <c r="K12" s="524">
        <v>130</v>
      </c>
      <c r="L12" s="525">
        <v>13</v>
      </c>
      <c r="M12" s="526"/>
      <c r="N12" s="710"/>
      <c r="O12" s="711"/>
      <c r="P12" s="700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 t="shared" si="0"/>
        <v>1022.39</v>
      </c>
      <c r="I13" s="522">
        <f t="shared" si="1"/>
        <v>42</v>
      </c>
      <c r="J13" s="523"/>
      <c r="K13" s="665">
        <v>1719.97</v>
      </c>
      <c r="L13" s="666">
        <v>67</v>
      </c>
      <c r="M13" s="526"/>
      <c r="N13" s="712">
        <f>K13-H13</f>
        <v>697.58</v>
      </c>
      <c r="O13" s="713">
        <f>L13-I13</f>
        <v>25</v>
      </c>
      <c r="P13" s="562">
        <f t="shared" ref="P13:Q40" si="4">N13-H13</f>
        <v>-324.80999999999995</v>
      </c>
      <c r="Q13" s="448">
        <f t="shared" si="4"/>
        <v>-17</v>
      </c>
      <c r="R13" s="411"/>
      <c r="S13" s="834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 t="shared" si="0"/>
        <v>697.58</v>
      </c>
      <c r="I14" s="522">
        <f t="shared" si="1"/>
        <v>24</v>
      </c>
      <c r="J14" s="523"/>
      <c r="K14" s="667">
        <v>0</v>
      </c>
      <c r="L14" s="666">
        <v>0</v>
      </c>
      <c r="M14" s="526"/>
      <c r="N14" s="714"/>
      <c r="O14" s="715"/>
      <c r="P14" s="562">
        <f t="shared" si="4"/>
        <v>-697.58</v>
      </c>
      <c r="Q14" s="448">
        <f t="shared" si="4"/>
        <v>-24</v>
      </c>
      <c r="R14" s="412"/>
      <c r="S14" s="834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1"/>
        <v>0</v>
      </c>
      <c r="J15" s="523"/>
      <c r="K15" s="524"/>
      <c r="L15" s="525"/>
      <c r="M15" s="526"/>
      <c r="N15" s="710"/>
      <c r="O15" s="711"/>
      <c r="P15" s="701">
        <f t="shared" si="4"/>
        <v>0</v>
      </c>
      <c r="Q15" s="564">
        <f t="shared" si="4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 t="shared" si="0"/>
        <v>1054.58</v>
      </c>
      <c r="I16" s="584">
        <f t="shared" si="1"/>
        <v>47</v>
      </c>
      <c r="J16" s="523"/>
      <c r="K16" s="524">
        <v>1054.58</v>
      </c>
      <c r="L16" s="525">
        <v>47</v>
      </c>
      <c r="M16" s="526"/>
      <c r="N16" s="710"/>
      <c r="O16" s="711"/>
      <c r="P16" s="702">
        <f t="shared" si="4"/>
        <v>-1054.58</v>
      </c>
      <c r="Q16" s="567">
        <f t="shared" si="4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 t="shared" si="0"/>
        <v>374.77</v>
      </c>
      <c r="I17" s="522">
        <f t="shared" si="1"/>
        <v>12</v>
      </c>
      <c r="J17" s="523"/>
      <c r="K17" s="524">
        <v>374.77</v>
      </c>
      <c r="L17" s="525">
        <v>12</v>
      </c>
      <c r="M17" s="526"/>
      <c r="N17" s="710"/>
      <c r="O17" s="711"/>
      <c r="P17" s="703">
        <f t="shared" si="4"/>
        <v>-374.77</v>
      </c>
      <c r="Q17" s="326">
        <f t="shared" si="4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662" t="s">
        <v>158</v>
      </c>
      <c r="C18" s="28"/>
      <c r="D18" s="29"/>
      <c r="E18" s="30"/>
      <c r="F18" s="28">
        <v>806.98</v>
      </c>
      <c r="G18" s="31">
        <v>30</v>
      </c>
      <c r="H18" s="521">
        <f t="shared" si="0"/>
        <v>806.98</v>
      </c>
      <c r="I18" s="522">
        <f t="shared" si="1"/>
        <v>30</v>
      </c>
      <c r="J18" s="523"/>
      <c r="K18" s="524">
        <v>806.98</v>
      </c>
      <c r="L18" s="525">
        <v>30</v>
      </c>
      <c r="M18" s="526"/>
      <c r="N18" s="710"/>
      <c r="O18" s="711"/>
      <c r="P18" s="703">
        <f t="shared" ref="P18:P19" si="5">N18-H18</f>
        <v>-806.98</v>
      </c>
      <c r="Q18" s="326">
        <f t="shared" ref="Q18:Q19" si="6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664" t="s">
        <v>159</v>
      </c>
      <c r="C19" s="28"/>
      <c r="D19" s="29"/>
      <c r="E19" s="30"/>
      <c r="F19" s="28">
        <v>737.87</v>
      </c>
      <c r="G19" s="31">
        <v>28</v>
      </c>
      <c r="H19" s="521">
        <f t="shared" si="0"/>
        <v>737.87</v>
      </c>
      <c r="I19" s="522">
        <f t="shared" si="1"/>
        <v>28</v>
      </c>
      <c r="J19" s="523"/>
      <c r="K19" s="524">
        <v>737.87</v>
      </c>
      <c r="L19" s="525">
        <v>28</v>
      </c>
      <c r="M19" s="526"/>
      <c r="N19" s="710"/>
      <c r="O19" s="711"/>
      <c r="P19" s="703">
        <f t="shared" si="5"/>
        <v>-737.87</v>
      </c>
      <c r="Q19" s="326">
        <f t="shared" si="6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 t="shared" si="0"/>
        <v>1862.88</v>
      </c>
      <c r="I20" s="522">
        <f t="shared" si="1"/>
        <v>78</v>
      </c>
      <c r="J20" s="523"/>
      <c r="K20" s="524">
        <v>1862.97</v>
      </c>
      <c r="L20" s="525">
        <v>78</v>
      </c>
      <c r="M20" s="526"/>
      <c r="N20" s="710"/>
      <c r="O20" s="711"/>
      <c r="P20" s="703">
        <f t="shared" ref="P20:P21" si="7">N20-H20</f>
        <v>-1862.88</v>
      </c>
      <c r="Q20" s="326">
        <f t="shared" ref="Q20:Q21" si="8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1"/>
        <v>0</v>
      </c>
      <c r="J21" s="523"/>
      <c r="K21" s="524"/>
      <c r="L21" s="525"/>
      <c r="M21" s="526"/>
      <c r="N21" s="710"/>
      <c r="O21" s="711"/>
      <c r="P21" s="703">
        <f t="shared" si="7"/>
        <v>0</v>
      </c>
      <c r="Q21" s="326">
        <f t="shared" si="8"/>
        <v>0</v>
      </c>
      <c r="R21" s="413"/>
      <c r="S21" s="823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 t="shared" si="0"/>
        <v>300.44</v>
      </c>
      <c r="I22" s="522">
        <f t="shared" si="1"/>
        <v>12</v>
      </c>
      <c r="J22" s="523"/>
      <c r="K22" s="524">
        <v>300.44</v>
      </c>
      <c r="L22" s="525">
        <v>12</v>
      </c>
      <c r="M22" s="526"/>
      <c r="N22" s="710"/>
      <c r="O22" s="711"/>
      <c r="P22" s="700">
        <f t="shared" si="4"/>
        <v>-300.44</v>
      </c>
      <c r="Q22" s="328">
        <f t="shared" si="4"/>
        <v>-12</v>
      </c>
      <c r="R22" s="658"/>
      <c r="S22" s="823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 t="shared" si="0"/>
        <v>1405.89</v>
      </c>
      <c r="I23" s="522">
        <f t="shared" si="1"/>
        <v>82</v>
      </c>
      <c r="J23" s="523"/>
      <c r="K23" s="667">
        <v>1458.4</v>
      </c>
      <c r="L23" s="666">
        <v>85</v>
      </c>
      <c r="M23" s="526"/>
      <c r="N23" s="716">
        <f>K23-H23</f>
        <v>52.509999999999991</v>
      </c>
      <c r="O23" s="717">
        <f>L23-I23</f>
        <v>3</v>
      </c>
      <c r="P23" s="700"/>
      <c r="Q23" s="328">
        <f t="shared" si="4"/>
        <v>-79</v>
      </c>
      <c r="R23" s="659"/>
      <c r="S23" s="834" t="s">
        <v>164</v>
      </c>
      <c r="T23" s="13"/>
      <c r="U23" s="13"/>
      <c r="V23" s="13"/>
    </row>
    <row r="24" spans="2:22" ht="29.25" hidden="1" customHeight="1" x14ac:dyDescent="0.3">
      <c r="B24" s="514" t="s">
        <v>94</v>
      </c>
      <c r="C24" s="28"/>
      <c r="D24" s="29"/>
      <c r="E24" s="30"/>
      <c r="F24" s="28"/>
      <c r="G24" s="31"/>
      <c r="H24" s="521">
        <f t="shared" si="0"/>
        <v>0</v>
      </c>
      <c r="I24" s="522">
        <f t="shared" si="1"/>
        <v>0</v>
      </c>
      <c r="J24" s="523"/>
      <c r="K24" s="524"/>
      <c r="L24" s="525"/>
      <c r="M24" s="526"/>
      <c r="N24" s="710"/>
      <c r="O24" s="711"/>
      <c r="P24" s="700">
        <f t="shared" si="4"/>
        <v>0</v>
      </c>
      <c r="Q24" s="328">
        <f t="shared" si="4"/>
        <v>0</v>
      </c>
      <c r="R24" s="414"/>
      <c r="S24" s="834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 t="shared" si="0"/>
        <v>2674.06</v>
      </c>
      <c r="I25" s="522">
        <f t="shared" si="1"/>
        <v>589</v>
      </c>
      <c r="J25" s="523"/>
      <c r="K25" s="524">
        <v>2674.55</v>
      </c>
      <c r="L25" s="525">
        <v>589</v>
      </c>
      <c r="M25" s="526"/>
      <c r="N25" s="710"/>
      <c r="O25" s="711"/>
      <c r="P25" s="700">
        <f t="shared" si="4"/>
        <v>-2674.06</v>
      </c>
      <c r="Q25" s="328">
        <f t="shared" si="4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 t="shared" si="0"/>
        <v>241.18</v>
      </c>
      <c r="I26" s="522">
        <f t="shared" si="1"/>
        <v>9</v>
      </c>
      <c r="J26" s="523"/>
      <c r="K26" s="524">
        <v>241.18</v>
      </c>
      <c r="L26" s="525">
        <v>9</v>
      </c>
      <c r="M26" s="526"/>
      <c r="N26" s="710"/>
      <c r="O26" s="711"/>
      <c r="P26" s="700">
        <f t="shared" si="4"/>
        <v>-241.18</v>
      </c>
      <c r="Q26" s="328">
        <f t="shared" si="4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 t="shared" si="0"/>
        <v>0</v>
      </c>
      <c r="I27" s="522">
        <f t="shared" si="1"/>
        <v>0</v>
      </c>
      <c r="J27" s="523"/>
      <c r="K27" s="524"/>
      <c r="L27" s="525"/>
      <c r="M27" s="526"/>
      <c r="N27" s="710"/>
      <c r="O27" s="711"/>
      <c r="P27" s="700">
        <f t="shared" si="4"/>
        <v>0</v>
      </c>
      <c r="Q27" s="328">
        <f t="shared" si="4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 t="shared" si="0"/>
        <v>16793.16</v>
      </c>
      <c r="I28" s="522">
        <f t="shared" si="1"/>
        <v>644</v>
      </c>
      <c r="J28" s="523"/>
      <c r="K28" s="524">
        <v>16793.22</v>
      </c>
      <c r="L28" s="525">
        <v>644</v>
      </c>
      <c r="M28" s="526"/>
      <c r="N28" s="710"/>
      <c r="O28" s="711"/>
      <c r="P28" s="700">
        <f t="shared" si="4"/>
        <v>-16793.16</v>
      </c>
      <c r="Q28" s="328">
        <f t="shared" si="4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 t="shared" si="0"/>
        <v>0</v>
      </c>
      <c r="I29" s="522">
        <f t="shared" si="1"/>
        <v>0</v>
      </c>
      <c r="J29" s="523"/>
      <c r="K29" s="524"/>
      <c r="L29" s="525"/>
      <c r="M29" s="526"/>
      <c r="N29" s="710"/>
      <c r="O29" s="711"/>
      <c r="P29" s="700">
        <f t="shared" si="4"/>
        <v>0</v>
      </c>
      <c r="Q29" s="328">
        <f t="shared" si="4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1"/>
        <v>0</v>
      </c>
      <c r="J30" s="523"/>
      <c r="K30" s="524"/>
      <c r="L30" s="525"/>
      <c r="M30" s="526"/>
      <c r="N30" s="710"/>
      <c r="O30" s="711"/>
      <c r="P30" s="700">
        <f t="shared" si="4"/>
        <v>0</v>
      </c>
      <c r="Q30" s="328">
        <f t="shared" si="4"/>
        <v>0</v>
      </c>
      <c r="R30" s="415"/>
      <c r="S30" s="610"/>
      <c r="T30" s="13"/>
      <c r="U30" s="13"/>
      <c r="V30" s="13"/>
    </row>
    <row r="31" spans="2:22" ht="36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 t="shared" si="0"/>
        <v>6259.29</v>
      </c>
      <c r="I31" s="536">
        <f t="shared" si="1"/>
        <v>230</v>
      </c>
      <c r="J31" s="523"/>
      <c r="K31" s="667">
        <v>6259.29</v>
      </c>
      <c r="L31" s="666">
        <v>229</v>
      </c>
      <c r="M31" s="526"/>
      <c r="N31" s="716">
        <f>K31-H31</f>
        <v>0</v>
      </c>
      <c r="O31" s="717">
        <f>L31-I31</f>
        <v>-1</v>
      </c>
      <c r="P31" s="700">
        <f t="shared" si="4"/>
        <v>-6259.29</v>
      </c>
      <c r="Q31" s="328">
        <f t="shared" si="4"/>
        <v>-231</v>
      </c>
      <c r="R31" s="656"/>
      <c r="S31" s="734" t="s">
        <v>177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 t="shared" si="0"/>
        <v>0</v>
      </c>
      <c r="I32" s="536">
        <f t="shared" si="1"/>
        <v>0</v>
      </c>
      <c r="J32" s="523"/>
      <c r="K32" s="524"/>
      <c r="L32" s="525"/>
      <c r="M32" s="526"/>
      <c r="N32" s="710"/>
      <c r="O32" s="711"/>
      <c r="P32" s="700">
        <f t="shared" si="4"/>
        <v>0</v>
      </c>
      <c r="Q32" s="328">
        <f t="shared" si="4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 t="shared" si="0"/>
        <v>4020</v>
      </c>
      <c r="I33" s="536">
        <f t="shared" si="1"/>
        <v>402</v>
      </c>
      <c r="J33" s="523"/>
      <c r="K33" s="524">
        <v>4020</v>
      </c>
      <c r="L33" s="525">
        <v>402</v>
      </c>
      <c r="M33" s="526"/>
      <c r="N33" s="710"/>
      <c r="O33" s="711"/>
      <c r="P33" s="700">
        <f t="shared" si="4"/>
        <v>-4020</v>
      </c>
      <c r="Q33" s="328">
        <f t="shared" si="4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 t="shared" si="0"/>
        <v>1020</v>
      </c>
      <c r="I34" s="536">
        <f t="shared" si="1"/>
        <v>102</v>
      </c>
      <c r="J34" s="523"/>
      <c r="K34" s="524">
        <v>1020</v>
      </c>
      <c r="L34" s="525">
        <v>102</v>
      </c>
      <c r="M34" s="526"/>
      <c r="N34" s="710"/>
      <c r="O34" s="711"/>
      <c r="P34" s="700">
        <f t="shared" si="4"/>
        <v>-1020</v>
      </c>
      <c r="Q34" s="328">
        <f t="shared" si="4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 t="shared" si="0"/>
        <v>16632.23</v>
      </c>
      <c r="I35" s="536">
        <f t="shared" si="1"/>
        <v>676</v>
      </c>
      <c r="J35" s="523"/>
      <c r="K35" s="524">
        <v>16632.23</v>
      </c>
      <c r="L35" s="525">
        <v>676</v>
      </c>
      <c r="M35" s="526"/>
      <c r="N35" s="710"/>
      <c r="O35" s="711"/>
      <c r="P35" s="700">
        <f t="shared" si="4"/>
        <v>-16632.23</v>
      </c>
      <c r="Q35" s="328">
        <f t="shared" si="4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 t="shared" si="0"/>
        <v>0</v>
      </c>
      <c r="I36" s="536">
        <f t="shared" si="1"/>
        <v>0</v>
      </c>
      <c r="J36" s="523"/>
      <c r="K36" s="524"/>
      <c r="L36" s="525"/>
      <c r="M36" s="526"/>
      <c r="N36" s="710"/>
      <c r="O36" s="711"/>
      <c r="P36" s="700">
        <f t="shared" si="4"/>
        <v>0</v>
      </c>
      <c r="Q36" s="328">
        <f t="shared" si="4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 t="shared" si="0"/>
        <v>1470</v>
      </c>
      <c r="I37" s="536">
        <f t="shared" si="1"/>
        <v>98</v>
      </c>
      <c r="J37" s="523"/>
      <c r="K37" s="524">
        <v>1470</v>
      </c>
      <c r="L37" s="525">
        <v>98</v>
      </c>
      <c r="M37" s="526"/>
      <c r="N37" s="710"/>
      <c r="O37" s="711"/>
      <c r="P37" s="700">
        <f t="shared" si="4"/>
        <v>-1470</v>
      </c>
      <c r="Q37" s="328">
        <f t="shared" si="4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 t="shared" si="0"/>
        <v>0</v>
      </c>
      <c r="I38" s="536">
        <f t="shared" si="1"/>
        <v>0</v>
      </c>
      <c r="J38" s="523"/>
      <c r="K38" s="524"/>
      <c r="L38" s="525"/>
      <c r="M38" s="526"/>
      <c r="N38" s="710"/>
      <c r="O38" s="711"/>
      <c r="P38" s="700">
        <f t="shared" si="4"/>
        <v>0</v>
      </c>
      <c r="Q38" s="328">
        <f t="shared" si="4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663" t="s">
        <v>130</v>
      </c>
      <c r="C39" s="115"/>
      <c r="D39" s="29"/>
      <c r="E39" s="102"/>
      <c r="F39" s="96"/>
      <c r="G39" s="103"/>
      <c r="H39" s="537">
        <f t="shared" si="0"/>
        <v>0</v>
      </c>
      <c r="I39" s="538">
        <f t="shared" si="1"/>
        <v>0</v>
      </c>
      <c r="J39" s="523"/>
      <c r="K39" s="524"/>
      <c r="L39" s="525"/>
      <c r="M39" s="526"/>
      <c r="N39" s="710"/>
      <c r="O39" s="711"/>
      <c r="P39" s="700">
        <f t="shared" si="4"/>
        <v>0</v>
      </c>
      <c r="Q39" s="328">
        <f t="shared" si="4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1"/>
        <v>0</v>
      </c>
      <c r="J40" s="523"/>
      <c r="K40" s="524"/>
      <c r="L40" s="525"/>
      <c r="M40" s="526"/>
      <c r="N40" s="710"/>
      <c r="O40" s="711"/>
      <c r="P40" s="700">
        <f t="shared" si="4"/>
        <v>0</v>
      </c>
      <c r="Q40" s="328">
        <f t="shared" si="4"/>
        <v>0</v>
      </c>
      <c r="R40" s="419"/>
      <c r="S40" s="617"/>
      <c r="T40" s="13"/>
      <c r="U40" s="13"/>
      <c r="V40" s="13"/>
    </row>
    <row r="41" spans="1:22" ht="30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 t="shared" si="0"/>
        <v>413.95</v>
      </c>
      <c r="I41" s="538">
        <f t="shared" si="1"/>
        <v>16</v>
      </c>
      <c r="J41" s="523"/>
      <c r="K41" s="540">
        <v>413.95</v>
      </c>
      <c r="L41" s="541">
        <v>16</v>
      </c>
      <c r="M41" s="526"/>
      <c r="N41" s="710"/>
      <c r="O41" s="711"/>
      <c r="P41" s="700">
        <f t="shared" ref="P41:Q44" si="9">H41-K41</f>
        <v>0</v>
      </c>
      <c r="Q41" s="328">
        <f t="shared" si="9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 t="shared" si="0"/>
        <v>0</v>
      </c>
      <c r="I42" s="538">
        <f t="shared" si="1"/>
        <v>0</v>
      </c>
      <c r="J42" s="542"/>
      <c r="K42" s="543"/>
      <c r="L42" s="544"/>
      <c r="M42" s="542"/>
      <c r="N42" s="704"/>
      <c r="O42" s="705"/>
      <c r="P42" s="700">
        <f t="shared" si="9"/>
        <v>0</v>
      </c>
      <c r="Q42" s="328">
        <f t="shared" si="9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 t="shared" si="0"/>
        <v>0</v>
      </c>
      <c r="I43" s="538">
        <f t="shared" si="1"/>
        <v>0</v>
      </c>
      <c r="J43" s="523"/>
      <c r="K43" s="543"/>
      <c r="L43" s="544"/>
      <c r="M43" s="542"/>
      <c r="N43" s="706"/>
      <c r="O43" s="707"/>
      <c r="P43" s="700">
        <f t="shared" si="9"/>
        <v>0</v>
      </c>
      <c r="Q43" s="328">
        <f t="shared" si="9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1"/>
        <v>0</v>
      </c>
      <c r="J44" s="523"/>
      <c r="K44" s="543"/>
      <c r="L44" s="544"/>
      <c r="M44" s="542"/>
      <c r="N44" s="706"/>
      <c r="O44" s="707"/>
      <c r="P44" s="700">
        <f t="shared" si="9"/>
        <v>0</v>
      </c>
      <c r="Q44" s="328">
        <f t="shared" si="9"/>
        <v>0</v>
      </c>
      <c r="R44" s="658"/>
      <c r="S44" s="605"/>
      <c r="T44" s="13"/>
      <c r="U44" s="13"/>
      <c r="V44" s="13"/>
    </row>
    <row r="45" spans="1:22" ht="27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 t="shared" si="0"/>
        <v>176.44</v>
      </c>
      <c r="I45" s="538">
        <f t="shared" si="1"/>
        <v>6</v>
      </c>
      <c r="J45" s="523"/>
      <c r="K45" s="543">
        <v>176.35</v>
      </c>
      <c r="L45" s="544">
        <v>6</v>
      </c>
      <c r="M45" s="542"/>
      <c r="N45" s="708"/>
      <c r="O45" s="709"/>
      <c r="P45" s="700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26.2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 t="shared" si="0"/>
        <v>1175.79</v>
      </c>
      <c r="I46" s="538">
        <f t="shared" si="1"/>
        <v>46</v>
      </c>
      <c r="J46" s="523"/>
      <c r="K46" s="543">
        <v>1175.79</v>
      </c>
      <c r="L46" s="544">
        <v>46</v>
      </c>
      <c r="M46" s="542"/>
      <c r="N46" s="635"/>
      <c r="O46" s="636"/>
      <c r="P46" s="327">
        <f t="shared" ref="P46:Q47" si="10">N46-H46</f>
        <v>-1175.79</v>
      </c>
      <c r="Q46" s="328">
        <f t="shared" si="10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0"/>
        <v>0</v>
      </c>
      <c r="I47" s="538">
        <f t="shared" si="1"/>
        <v>0</v>
      </c>
      <c r="J47" s="523"/>
      <c r="K47" s="543"/>
      <c r="L47" s="544"/>
      <c r="M47" s="542"/>
      <c r="N47" s="631"/>
      <c r="O47" s="632"/>
      <c r="P47" s="327">
        <f t="shared" si="10"/>
        <v>0</v>
      </c>
      <c r="Q47" s="328">
        <f t="shared" si="10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 t="shared" si="0"/>
        <v>0</v>
      </c>
      <c r="I48" s="538">
        <f t="shared" si="1"/>
        <v>0</v>
      </c>
      <c r="J48" s="523"/>
      <c r="K48" s="543"/>
      <c r="L48" s="544"/>
      <c r="M48" s="542"/>
      <c r="N48" s="629"/>
      <c r="O48" s="630"/>
      <c r="P48" s="327">
        <f t="shared" si="3"/>
        <v>0</v>
      </c>
      <c r="Q48" s="328">
        <f t="shared" si="3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9:I50" si="11">F49+C49</f>
        <v>0</v>
      </c>
      <c r="I49" s="538">
        <f t="shared" si="11"/>
        <v>0</v>
      </c>
      <c r="J49" s="523"/>
      <c r="K49" s="543"/>
      <c r="L49" s="544"/>
      <c r="M49" s="542"/>
      <c r="N49" s="629"/>
      <c r="O49" s="630"/>
      <c r="P49" s="327">
        <f t="shared" si="3"/>
        <v>0</v>
      </c>
      <c r="Q49" s="328">
        <f t="shared" si="3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11"/>
        <v>0</v>
      </c>
      <c r="I50" s="538">
        <f t="shared" si="11"/>
        <v>0</v>
      </c>
      <c r="J50" s="523"/>
      <c r="K50" s="543"/>
      <c r="L50" s="544"/>
      <c r="M50" s="542"/>
      <c r="N50" s="246"/>
      <c r="O50" s="247"/>
      <c r="P50" s="329">
        <f t="shared" si="3"/>
        <v>0</v>
      </c>
      <c r="Q50" s="330">
        <f t="shared" si="3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802" t="s">
        <v>46</v>
      </c>
      <c r="G51" s="802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750.09</v>
      </c>
      <c r="O51" s="559">
        <f>SUM(O5:O42)</f>
        <v>27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" right="0.23622047244094491" top="0" bottom="0" header="0.31496062992125984" footer="0.31496062992125984"/>
  <pageSetup scale="6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3"/>
  <sheetViews>
    <sheetView workbookViewId="0">
      <selection activeCell="J24" sqref="J24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170</v>
      </c>
      <c r="O2" s="810"/>
      <c r="P2" s="824" t="s">
        <v>4</v>
      </c>
      <c r="Q2" s="825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156</v>
      </c>
      <c r="D3" s="797"/>
      <c r="E3" s="14"/>
      <c r="F3" s="798" t="s">
        <v>157</v>
      </c>
      <c r="G3" s="799"/>
      <c r="H3" s="586"/>
      <c r="I3" s="828" t="s">
        <v>3</v>
      </c>
      <c r="J3" s="794"/>
      <c r="K3" s="794"/>
      <c r="L3" s="795"/>
      <c r="M3" s="222"/>
      <c r="N3" s="810"/>
      <c r="O3" s="810"/>
      <c r="P3" s="826"/>
      <c r="Q3" s="827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82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728">
        <v>72.650000000000006</v>
      </c>
      <c r="L5" s="729">
        <v>6</v>
      </c>
      <c r="M5" s="42"/>
      <c r="N5" s="627">
        <v>72.650000000000006</v>
      </c>
      <c r="O5" s="628">
        <v>6</v>
      </c>
      <c r="P5" s="239">
        <f>H5-K5</f>
        <v>0</v>
      </c>
      <c r="Q5" s="44">
        <f>I5-L5</f>
        <v>0</v>
      </c>
      <c r="R5" s="668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78">
        <v>3334.48</v>
      </c>
      <c r="L6" s="679">
        <v>105</v>
      </c>
      <c r="M6" s="42"/>
      <c r="N6" s="627">
        <v>2827.01</v>
      </c>
      <c r="O6" s="628">
        <v>90</v>
      </c>
      <c r="P6" s="758">
        <f>N6-K6</f>
        <v>-507.4699999999998</v>
      </c>
      <c r="Q6" s="759">
        <f>O6-L6</f>
        <v>-15</v>
      </c>
      <c r="R6" s="669"/>
      <c r="S6" s="737" t="s">
        <v>181</v>
      </c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78">
        <v>734.29</v>
      </c>
      <c r="L7" s="679">
        <v>60</v>
      </c>
      <c r="M7" s="42"/>
      <c r="N7" s="627">
        <v>734.26</v>
      </c>
      <c r="O7" s="628">
        <v>60</v>
      </c>
      <c r="P7" s="325">
        <f t="shared" ref="P7:Q9" si="1">N7-K7</f>
        <v>-2.9999999999972715E-2</v>
      </c>
      <c r="Q7" s="326">
        <f t="shared" si="1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165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78">
        <v>4288.82</v>
      </c>
      <c r="L8" s="679">
        <v>184</v>
      </c>
      <c r="M8" s="42"/>
      <c r="N8" s="627">
        <v>4287.57</v>
      </c>
      <c r="O8" s="628">
        <v>203</v>
      </c>
      <c r="P8" s="325">
        <f t="shared" si="1"/>
        <v>-1.25</v>
      </c>
      <c r="Q8" s="326">
        <f t="shared" si="1"/>
        <v>19</v>
      </c>
      <c r="R8" s="670"/>
      <c r="S8" s="45"/>
      <c r="T8" s="13"/>
      <c r="U8" s="13"/>
      <c r="V8" s="13"/>
    </row>
    <row r="9" spans="2:26" ht="24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78">
        <v>283.52</v>
      </c>
      <c r="L9" s="679">
        <v>15</v>
      </c>
      <c r="M9" s="42"/>
      <c r="N9" s="627">
        <v>283.39</v>
      </c>
      <c r="O9" s="628">
        <v>15</v>
      </c>
      <c r="P9" s="325">
        <f t="shared" si="1"/>
        <v>-0.12999999999999545</v>
      </c>
      <c r="Q9" s="326">
        <f t="shared" si="1"/>
        <v>0</v>
      </c>
      <c r="R9" s="670"/>
      <c r="S9" s="720"/>
      <c r="T9" s="13"/>
      <c r="U9" s="13"/>
      <c r="V9" s="13"/>
    </row>
    <row r="10" spans="2:26" ht="22.5" customHeight="1" thickTop="1" thickBot="1" x14ac:dyDescent="0.35">
      <c r="B10" s="514" t="s">
        <v>166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78">
        <v>120</v>
      </c>
      <c r="L10" s="679">
        <v>12</v>
      </c>
      <c r="M10" s="42"/>
      <c r="N10" s="627">
        <v>120</v>
      </c>
      <c r="O10" s="628">
        <v>12</v>
      </c>
      <c r="P10" s="327">
        <f t="shared" ref="P10:Q51" si="2">H10-K10</f>
        <v>0</v>
      </c>
      <c r="Q10" s="448">
        <f t="shared" si="2"/>
        <v>0</v>
      </c>
      <c r="R10" s="410"/>
      <c r="S10" s="446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78">
        <v>70</v>
      </c>
      <c r="L11" s="679">
        <v>7</v>
      </c>
      <c r="M11" s="42"/>
      <c r="N11" s="627">
        <v>60</v>
      </c>
      <c r="O11" s="628">
        <v>6</v>
      </c>
      <c r="P11" s="327"/>
      <c r="Q11" s="448"/>
      <c r="R11" s="410"/>
      <c r="S11" s="432"/>
      <c r="T11" s="13"/>
      <c r="U11" s="13"/>
      <c r="V11" s="13"/>
    </row>
    <row r="12" spans="2:26" ht="30" hidden="1" customHeight="1" thickTop="1" thickBot="1" x14ac:dyDescent="0.35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8"/>
      <c r="L12" s="679"/>
      <c r="M12" s="526"/>
      <c r="N12" s="627"/>
      <c r="O12" s="628"/>
      <c r="P12" s="327">
        <f>N12-H12</f>
        <v>0</v>
      </c>
      <c r="Q12" s="328">
        <f>O12-I12</f>
        <v>0</v>
      </c>
      <c r="R12" s="671"/>
      <c r="S12" s="733"/>
      <c r="T12" s="66"/>
      <c r="U12" s="66"/>
      <c r="V12" s="13"/>
    </row>
    <row r="13" spans="2:26" ht="36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730">
        <v>495.86</v>
      </c>
      <c r="L13" s="679">
        <v>15</v>
      </c>
      <c r="M13" s="526"/>
      <c r="N13" s="697"/>
      <c r="O13" s="698"/>
      <c r="P13" s="756">
        <f t="shared" ref="P13:Q41" si="3">N13-H13</f>
        <v>-495.86</v>
      </c>
      <c r="Q13" s="757">
        <f t="shared" si="3"/>
        <v>-15</v>
      </c>
      <c r="R13" s="411"/>
      <c r="S13" s="835" t="s">
        <v>172</v>
      </c>
      <c r="T13" s="13"/>
      <c r="U13" s="13"/>
      <c r="V13" s="13"/>
    </row>
    <row r="14" spans="2:26" ht="30" hidden="1" customHeight="1" thickTop="1" thickBot="1" x14ac:dyDescent="0.35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78"/>
      <c r="L14" s="679"/>
      <c r="M14" s="526"/>
      <c r="N14" s="627"/>
      <c r="O14" s="628"/>
      <c r="P14" s="562">
        <f t="shared" si="3"/>
        <v>0</v>
      </c>
      <c r="Q14" s="448">
        <f t="shared" si="3"/>
        <v>0</v>
      </c>
      <c r="R14" s="412"/>
      <c r="S14" s="836"/>
      <c r="T14" s="13"/>
      <c r="U14" s="13"/>
      <c r="V14" s="13"/>
    </row>
    <row r="15" spans="2:26" ht="32.25" customHeight="1" thickTop="1" thickBot="1" x14ac:dyDescent="0.35">
      <c r="B15" s="514" t="s">
        <v>167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78">
        <v>570.15</v>
      </c>
      <c r="L15" s="679">
        <v>19</v>
      </c>
      <c r="M15" s="526"/>
      <c r="N15" s="627">
        <v>570.15</v>
      </c>
      <c r="O15" s="628">
        <v>20</v>
      </c>
      <c r="P15" s="563">
        <f t="shared" si="3"/>
        <v>0</v>
      </c>
      <c r="Q15" s="564">
        <f t="shared" si="3"/>
        <v>1</v>
      </c>
      <c r="R15" s="412"/>
      <c r="S15" s="719"/>
      <c r="T15" s="13"/>
      <c r="U15" s="13"/>
      <c r="V15" s="13"/>
    </row>
    <row r="16" spans="2:26" ht="32.25" hidden="1" customHeight="1" thickTop="1" thickBot="1" x14ac:dyDescent="0.35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8"/>
      <c r="L16" s="679"/>
      <c r="M16" s="526"/>
      <c r="N16" s="627"/>
      <c r="O16" s="628"/>
      <c r="P16" s="566">
        <f t="shared" si="3"/>
        <v>0</v>
      </c>
      <c r="Q16" s="567">
        <f t="shared" si="3"/>
        <v>0</v>
      </c>
      <c r="R16" s="436"/>
      <c r="S16" s="676"/>
      <c r="T16" s="13"/>
      <c r="U16" s="13"/>
      <c r="V16" s="13"/>
    </row>
    <row r="17" spans="2:22" ht="43.5" customHeight="1" thickTop="1" thickBot="1" x14ac:dyDescent="0.35">
      <c r="B17" s="663" t="s">
        <v>171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685">
        <v>4556.53</v>
      </c>
      <c r="L17" s="686">
        <v>227</v>
      </c>
      <c r="M17" s="526"/>
      <c r="N17" s="627">
        <v>3582.39</v>
      </c>
      <c r="O17" s="628">
        <v>189</v>
      </c>
      <c r="P17" s="738">
        <f t="shared" si="3"/>
        <v>-60.539999999999964</v>
      </c>
      <c r="Q17" s="731">
        <f t="shared" si="3"/>
        <v>6</v>
      </c>
      <c r="R17" s="437"/>
      <c r="S17" s="732" t="s">
        <v>175</v>
      </c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8"/>
      <c r="L18" s="679"/>
      <c r="M18" s="526"/>
      <c r="N18" s="627"/>
      <c r="O18" s="628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6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8"/>
      <c r="L19" s="679"/>
      <c r="M19" s="526"/>
      <c r="N19" s="627"/>
      <c r="O19" s="628"/>
      <c r="P19" s="585">
        <f t="shared" si="3"/>
        <v>0</v>
      </c>
      <c r="Q19" s="326">
        <f t="shared" si="3"/>
        <v>0</v>
      </c>
      <c r="R19" s="672"/>
      <c r="S19" s="607"/>
      <c r="T19" s="13"/>
      <c r="U19" s="13"/>
      <c r="V19" s="13"/>
    </row>
    <row r="20" spans="2:22" ht="32.25" hidden="1" customHeight="1" thickTop="1" thickBot="1" x14ac:dyDescent="0.35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8"/>
      <c r="L20" s="679"/>
      <c r="M20" s="526"/>
      <c r="N20" s="627"/>
      <c r="O20" s="628"/>
      <c r="P20" s="585">
        <f t="shared" si="3"/>
        <v>0</v>
      </c>
      <c r="Q20" s="326">
        <f t="shared" si="3"/>
        <v>0</v>
      </c>
      <c r="R20" s="672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ref="H21:H22" si="4">F21+C21</f>
        <v>0</v>
      </c>
      <c r="I21" s="522">
        <f t="shared" ref="I21:I22" si="5">G21+D21</f>
        <v>0</v>
      </c>
      <c r="J21" s="523"/>
      <c r="K21" s="678"/>
      <c r="L21" s="679"/>
      <c r="M21" s="526"/>
      <c r="N21" s="627"/>
      <c r="O21" s="628"/>
      <c r="P21" s="585">
        <f t="shared" ref="P21:P22" si="6">N21-H21</f>
        <v>0</v>
      </c>
      <c r="Q21" s="326">
        <f t="shared" ref="Q21:Q22" si="7">O21-I21</f>
        <v>0</v>
      </c>
      <c r="R21" s="413"/>
      <c r="S21" s="721"/>
      <c r="T21" s="77"/>
      <c r="U21" s="77"/>
      <c r="V21" s="13"/>
    </row>
    <row r="22" spans="2:22" ht="32.25" customHeight="1" thickTop="1" thickBot="1" x14ac:dyDescent="0.35">
      <c r="B22" s="514" t="s">
        <v>168</v>
      </c>
      <c r="C22" s="28"/>
      <c r="D22" s="29"/>
      <c r="E22" s="30"/>
      <c r="F22" s="28">
        <v>315.85000000000002</v>
      </c>
      <c r="G22" s="31">
        <v>10</v>
      </c>
      <c r="H22" s="521">
        <f t="shared" si="4"/>
        <v>315.85000000000002</v>
      </c>
      <c r="I22" s="522">
        <f t="shared" si="5"/>
        <v>10</v>
      </c>
      <c r="J22" s="523"/>
      <c r="K22" s="678">
        <v>315.85000000000002</v>
      </c>
      <c r="L22" s="679">
        <v>10</v>
      </c>
      <c r="M22" s="526"/>
      <c r="N22" s="627">
        <v>315.85000000000002</v>
      </c>
      <c r="O22" s="628">
        <v>10</v>
      </c>
      <c r="P22" s="585">
        <f t="shared" si="6"/>
        <v>0</v>
      </c>
      <c r="Q22" s="326">
        <f t="shared" si="7"/>
        <v>0</v>
      </c>
      <c r="R22" s="677"/>
      <c r="S22" s="722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28.28</v>
      </c>
      <c r="G23" s="31">
        <v>0</v>
      </c>
      <c r="H23" s="521">
        <f t="shared" si="0"/>
        <v>28.28</v>
      </c>
      <c r="I23" s="522">
        <f t="shared" si="0"/>
        <v>0</v>
      </c>
      <c r="J23" s="523"/>
      <c r="K23" s="678">
        <v>28.28</v>
      </c>
      <c r="L23" s="679">
        <v>0</v>
      </c>
      <c r="M23" s="526"/>
      <c r="N23" s="697"/>
      <c r="O23" s="698"/>
      <c r="P23" s="327">
        <f t="shared" si="3"/>
        <v>-28.28</v>
      </c>
      <c r="Q23" s="328">
        <f t="shared" si="3"/>
        <v>0</v>
      </c>
      <c r="R23" s="673"/>
      <c r="S23" s="727" t="s">
        <v>173</v>
      </c>
      <c r="T23" s="78"/>
      <c r="U23" s="78"/>
      <c r="V23" s="13"/>
    </row>
    <row r="24" spans="2:22" ht="42" customHeight="1" thickTop="1" thickBot="1" x14ac:dyDescent="0.4">
      <c r="B24" s="514" t="s">
        <v>26</v>
      </c>
      <c r="C24" s="28"/>
      <c r="D24" s="29"/>
      <c r="E24" s="30"/>
      <c r="F24" s="28">
        <v>108.89</v>
      </c>
      <c r="G24" s="718">
        <v>-1</v>
      </c>
      <c r="H24" s="521">
        <f t="shared" si="0"/>
        <v>108.89</v>
      </c>
      <c r="I24" s="522">
        <f t="shared" si="0"/>
        <v>-1</v>
      </c>
      <c r="J24" s="523"/>
      <c r="K24" s="685">
        <v>98.924999999999997</v>
      </c>
      <c r="L24" s="686">
        <v>6</v>
      </c>
      <c r="M24" s="526"/>
      <c r="N24" s="627">
        <v>105.72</v>
      </c>
      <c r="O24" s="628">
        <v>6</v>
      </c>
      <c r="P24" s="739">
        <f t="shared" si="3"/>
        <v>-3.1700000000000017</v>
      </c>
      <c r="Q24" s="740">
        <f t="shared" si="3"/>
        <v>7</v>
      </c>
      <c r="R24" s="674"/>
      <c r="S24" s="837" t="s">
        <v>176</v>
      </c>
      <c r="T24" s="13"/>
      <c r="U24" s="13"/>
      <c r="V24" s="13"/>
    </row>
    <row r="25" spans="2:22" ht="29.25" hidden="1" customHeight="1" thickTop="1" thickBot="1" x14ac:dyDescent="0.35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8"/>
      <c r="L25" s="679"/>
      <c r="M25" s="526"/>
      <c r="N25" s="627"/>
      <c r="O25" s="628"/>
      <c r="P25" s="327">
        <f t="shared" si="3"/>
        <v>0</v>
      </c>
      <c r="Q25" s="328">
        <f t="shared" si="3"/>
        <v>0</v>
      </c>
      <c r="R25" s="414"/>
      <c r="S25" s="837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78">
        <v>2588.19</v>
      </c>
      <c r="L26" s="679">
        <v>570</v>
      </c>
      <c r="M26" s="526"/>
      <c r="N26" s="627">
        <v>2587.8000000000002</v>
      </c>
      <c r="O26" s="628">
        <v>570</v>
      </c>
      <c r="P26" s="327">
        <f t="shared" si="3"/>
        <v>0</v>
      </c>
      <c r="Q26" s="328">
        <f t="shared" si="3"/>
        <v>0</v>
      </c>
      <c r="R26" s="438"/>
      <c r="S26" s="723"/>
      <c r="T26" s="13"/>
      <c r="U26" s="13"/>
      <c r="V26" s="13"/>
    </row>
    <row r="27" spans="2:22" ht="32.25" hidden="1" customHeight="1" thickTop="1" thickBot="1" x14ac:dyDescent="0.35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8"/>
      <c r="L27" s="679"/>
      <c r="M27" s="526"/>
      <c r="N27" s="627"/>
      <c r="O27" s="628"/>
      <c r="P27" s="327">
        <f t="shared" si="3"/>
        <v>0</v>
      </c>
      <c r="Q27" s="328">
        <f t="shared" si="3"/>
        <v>0</v>
      </c>
      <c r="R27" s="675"/>
      <c r="S27" s="426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78">
        <v>345.43</v>
      </c>
      <c r="L28" s="679">
        <v>9</v>
      </c>
      <c r="M28" s="526"/>
      <c r="N28" s="627">
        <v>345.93</v>
      </c>
      <c r="O28" s="628">
        <v>9</v>
      </c>
      <c r="P28" s="327">
        <f t="shared" si="3"/>
        <v>0.5</v>
      </c>
      <c r="Q28" s="328">
        <f t="shared" si="3"/>
        <v>0</v>
      </c>
      <c r="R28" s="211"/>
      <c r="S28" s="422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-9.2899999999999991</v>
      </c>
      <c r="G29" s="88">
        <v>0</v>
      </c>
      <c r="H29" s="521">
        <f t="shared" si="0"/>
        <v>-9.2899999999999991</v>
      </c>
      <c r="I29" s="522">
        <f t="shared" si="0"/>
        <v>0</v>
      </c>
      <c r="J29" s="523"/>
      <c r="K29" s="685"/>
      <c r="L29" s="686"/>
      <c r="M29" s="526"/>
      <c r="N29" s="627"/>
      <c r="O29" s="628"/>
      <c r="P29" s="327">
        <f t="shared" si="3"/>
        <v>9.2899999999999991</v>
      </c>
      <c r="Q29" s="328">
        <f t="shared" si="3"/>
        <v>0</v>
      </c>
      <c r="R29" s="211"/>
      <c r="S29" s="447"/>
      <c r="T29" s="13"/>
      <c r="U29" s="13"/>
      <c r="V29" s="13"/>
    </row>
    <row r="30" spans="2:22" ht="32.25" hidden="1" customHeight="1" thickTop="1" thickBot="1" x14ac:dyDescent="0.35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8"/>
      <c r="L30" s="679"/>
      <c r="M30" s="526"/>
      <c r="N30" s="627"/>
      <c r="O30" s="628"/>
      <c r="P30" s="327">
        <f t="shared" si="3"/>
        <v>0</v>
      </c>
      <c r="Q30" s="328">
        <f t="shared" si="3"/>
        <v>0</v>
      </c>
      <c r="R30" s="211"/>
      <c r="S30" s="422"/>
      <c r="T30" s="13"/>
      <c r="U30" s="13"/>
      <c r="V30" s="13"/>
    </row>
    <row r="31" spans="2:22" ht="32.25" hidden="1" customHeight="1" thickTop="1" thickBot="1" x14ac:dyDescent="0.35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8"/>
      <c r="L31" s="679"/>
      <c r="M31" s="526"/>
      <c r="N31" s="627"/>
      <c r="O31" s="628"/>
      <c r="P31" s="327">
        <f t="shared" si="3"/>
        <v>0</v>
      </c>
      <c r="Q31" s="328">
        <f t="shared" si="3"/>
        <v>0</v>
      </c>
      <c r="R31" s="415"/>
      <c r="S31" s="426"/>
      <c r="T31" s="13"/>
      <c r="U31" s="13"/>
      <c r="V31" s="13"/>
    </row>
    <row r="32" spans="2:22" ht="48.75" thickTop="1" thickBot="1" x14ac:dyDescent="0.35">
      <c r="B32" s="514" t="s">
        <v>39</v>
      </c>
      <c r="C32" s="115"/>
      <c r="D32" s="29"/>
      <c r="E32" s="30"/>
      <c r="F32" s="87">
        <v>17366.36</v>
      </c>
      <c r="G32" s="88">
        <v>638</v>
      </c>
      <c r="H32" s="535">
        <f t="shared" si="0"/>
        <v>17366.36</v>
      </c>
      <c r="I32" s="536">
        <f t="shared" si="0"/>
        <v>638</v>
      </c>
      <c r="J32" s="523"/>
      <c r="K32" s="678">
        <v>17339.14</v>
      </c>
      <c r="L32" s="679">
        <v>637</v>
      </c>
      <c r="M32" s="526"/>
      <c r="N32" s="697"/>
      <c r="O32" s="698"/>
      <c r="P32" s="739">
        <f t="shared" si="3"/>
        <v>-17366.36</v>
      </c>
      <c r="Q32" s="740">
        <f t="shared" si="3"/>
        <v>-638</v>
      </c>
      <c r="R32" s="671"/>
      <c r="S32" s="736" t="s">
        <v>178</v>
      </c>
      <c r="T32" s="13"/>
      <c r="U32" s="13"/>
      <c r="V32" s="13"/>
    </row>
    <row r="33" spans="1:22" ht="29.25" hidden="1" customHeight="1" thickTop="1" thickBot="1" x14ac:dyDescent="0.35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8"/>
      <c r="L33" s="679"/>
      <c r="M33" s="526"/>
      <c r="N33" s="697"/>
      <c r="O33" s="698"/>
      <c r="P33" s="396">
        <f t="shared" si="3"/>
        <v>0</v>
      </c>
      <c r="Q33" s="397">
        <f t="shared" si="3"/>
        <v>0</v>
      </c>
      <c r="R33" s="671"/>
      <c r="S33" s="724"/>
      <c r="T33" s="13"/>
      <c r="U33" s="13"/>
      <c r="V33" s="13"/>
    </row>
    <row r="34" spans="1:22" ht="29.25" hidden="1" customHeight="1" thickTop="1" thickBot="1" x14ac:dyDescent="0.35">
      <c r="B34" s="514" t="s">
        <v>57</v>
      </c>
      <c r="C34" s="115">
        <v>0</v>
      </c>
      <c r="D34" s="29">
        <v>0</v>
      </c>
      <c r="E34" s="30"/>
      <c r="F34" s="87"/>
      <c r="G34" s="88"/>
      <c r="H34" s="535">
        <f t="shared" si="0"/>
        <v>0</v>
      </c>
      <c r="I34" s="536">
        <f t="shared" si="0"/>
        <v>0</v>
      </c>
      <c r="J34" s="523"/>
      <c r="K34" s="678"/>
      <c r="L34" s="679"/>
      <c r="M34" s="526"/>
      <c r="N34" s="697"/>
      <c r="O34" s="698"/>
      <c r="P34" s="396">
        <f t="shared" si="3"/>
        <v>0</v>
      </c>
      <c r="Q34" s="397">
        <f t="shared" si="3"/>
        <v>0</v>
      </c>
      <c r="R34" s="416"/>
      <c r="S34" s="422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340</v>
      </c>
      <c r="D35" s="97">
        <v>34</v>
      </c>
      <c r="E35" s="98"/>
      <c r="F35" s="96"/>
      <c r="G35" s="103"/>
      <c r="H35" s="535">
        <f t="shared" si="0"/>
        <v>340</v>
      </c>
      <c r="I35" s="536">
        <f t="shared" si="0"/>
        <v>34</v>
      </c>
      <c r="J35" s="523"/>
      <c r="K35" s="678">
        <v>340</v>
      </c>
      <c r="L35" s="679">
        <v>34</v>
      </c>
      <c r="M35" s="526"/>
      <c r="N35" s="697"/>
      <c r="O35" s="698"/>
      <c r="P35" s="396">
        <f t="shared" si="3"/>
        <v>-340</v>
      </c>
      <c r="Q35" s="397">
        <f t="shared" si="3"/>
        <v>-34</v>
      </c>
      <c r="R35" s="417"/>
      <c r="S35" s="726" t="s">
        <v>174</v>
      </c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>
        <v>733.65</v>
      </c>
      <c r="D36" s="97">
        <v>9</v>
      </c>
      <c r="E36" s="102"/>
      <c r="F36" s="96">
        <v>2150.5300000000002</v>
      </c>
      <c r="G36" s="103">
        <v>99</v>
      </c>
      <c r="H36" s="535">
        <f t="shared" si="0"/>
        <v>2884.1800000000003</v>
      </c>
      <c r="I36" s="536">
        <f t="shared" si="0"/>
        <v>108</v>
      </c>
      <c r="J36" s="523"/>
      <c r="K36" s="678">
        <v>2884.18</v>
      </c>
      <c r="L36" s="679">
        <v>108</v>
      </c>
      <c r="M36" s="526"/>
      <c r="N36" s="627">
        <f>211+426+2236.41</f>
        <v>2873.41</v>
      </c>
      <c r="O36" s="628">
        <f>10+19+83</f>
        <v>112</v>
      </c>
      <c r="P36" s="396">
        <f t="shared" si="3"/>
        <v>-10.770000000000437</v>
      </c>
      <c r="Q36" s="397">
        <f t="shared" si="3"/>
        <v>4</v>
      </c>
      <c r="R36" s="418"/>
      <c r="S36" s="726" t="s">
        <v>182</v>
      </c>
      <c r="T36" s="13"/>
      <c r="U36" s="13"/>
      <c r="V36" s="13"/>
    </row>
    <row r="37" spans="1:22" ht="32.25" hidden="1" customHeight="1" thickTop="1" thickBot="1" x14ac:dyDescent="0.35">
      <c r="B37" s="514" t="s">
        <v>31</v>
      </c>
      <c r="C37" s="255"/>
      <c r="D37" s="97"/>
      <c r="E37" s="102"/>
      <c r="F37" s="96"/>
      <c r="G37" s="103"/>
      <c r="H37" s="535">
        <f t="shared" si="0"/>
        <v>0</v>
      </c>
      <c r="I37" s="536">
        <f t="shared" si="0"/>
        <v>0</v>
      </c>
      <c r="J37" s="523"/>
      <c r="K37" s="678"/>
      <c r="L37" s="679"/>
      <c r="M37" s="526"/>
      <c r="N37" s="627"/>
      <c r="O37" s="628"/>
      <c r="P37" s="327">
        <f t="shared" si="3"/>
        <v>0</v>
      </c>
      <c r="Q37" s="328">
        <f t="shared" si="3"/>
        <v>0</v>
      </c>
      <c r="R37" s="418"/>
      <c r="S37" s="430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78">
        <v>795</v>
      </c>
      <c r="L38" s="679">
        <v>53</v>
      </c>
      <c r="M38" s="526"/>
      <c r="N38" s="627">
        <v>795</v>
      </c>
      <c r="O38" s="628">
        <v>53</v>
      </c>
      <c r="P38" s="327">
        <f t="shared" si="3"/>
        <v>0</v>
      </c>
      <c r="Q38" s="328">
        <f t="shared" si="3"/>
        <v>0</v>
      </c>
      <c r="R38" s="673"/>
      <c r="S38" s="422"/>
      <c r="T38" s="13"/>
      <c r="U38" s="13"/>
      <c r="V38" s="13"/>
    </row>
    <row r="39" spans="1:22" ht="29.25" customHeight="1" thickTop="1" thickBot="1" x14ac:dyDescent="0.35">
      <c r="A39" s="109"/>
      <c r="B39" s="515" t="s">
        <v>169</v>
      </c>
      <c r="C39" s="115"/>
      <c r="D39" s="29"/>
      <c r="E39" s="102"/>
      <c r="F39" s="28">
        <v>7485.12</v>
      </c>
      <c r="G39" s="31">
        <v>370</v>
      </c>
      <c r="H39" s="535">
        <f t="shared" si="0"/>
        <v>7485.12</v>
      </c>
      <c r="I39" s="536">
        <f t="shared" si="0"/>
        <v>370</v>
      </c>
      <c r="J39" s="523"/>
      <c r="K39" s="678">
        <v>7485.12</v>
      </c>
      <c r="L39" s="679">
        <v>370</v>
      </c>
      <c r="M39" s="526"/>
      <c r="N39" s="627">
        <v>7543.02</v>
      </c>
      <c r="O39" s="628">
        <v>374</v>
      </c>
      <c r="P39" s="396">
        <f t="shared" si="3"/>
        <v>57.900000000000546</v>
      </c>
      <c r="Q39" s="397">
        <f t="shared" si="3"/>
        <v>4</v>
      </c>
      <c r="R39" s="673"/>
      <c r="S39" s="741" t="s">
        <v>179</v>
      </c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8"/>
      <c r="L40" s="679"/>
      <c r="M40" s="526"/>
      <c r="N40" s="627"/>
      <c r="O40" s="628"/>
      <c r="P40" s="396">
        <f t="shared" si="3"/>
        <v>0</v>
      </c>
      <c r="Q40" s="397">
        <f t="shared" si="3"/>
        <v>0</v>
      </c>
      <c r="R40" s="114"/>
      <c r="S40" s="741" t="s">
        <v>179</v>
      </c>
      <c r="T40" s="13"/>
      <c r="U40" s="13"/>
      <c r="V40" s="13"/>
    </row>
    <row r="41" spans="1:22" ht="32.25" hidden="1" customHeight="1" thickTop="1" thickBot="1" x14ac:dyDescent="0.35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8"/>
      <c r="L41" s="679"/>
      <c r="M41" s="526"/>
      <c r="N41" s="627"/>
      <c r="O41" s="628"/>
      <c r="P41" s="396">
        <f t="shared" si="3"/>
        <v>0</v>
      </c>
      <c r="Q41" s="397">
        <f t="shared" si="3"/>
        <v>0</v>
      </c>
      <c r="R41" s="419"/>
      <c r="S41" s="741" t="s">
        <v>179</v>
      </c>
      <c r="T41" s="13"/>
      <c r="U41" s="13"/>
      <c r="V41" s="13"/>
    </row>
    <row r="42" spans="1:22" ht="27.75" hidden="1" customHeight="1" thickTop="1" thickBot="1" x14ac:dyDescent="0.35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0"/>
      <c r="L42" s="681"/>
      <c r="M42" s="526"/>
      <c r="N42" s="627"/>
      <c r="O42" s="628"/>
      <c r="P42" s="396">
        <f t="shared" ref="P42:Q45" si="8">H42-K42</f>
        <v>0</v>
      </c>
      <c r="Q42" s="397">
        <f t="shared" si="8"/>
        <v>0</v>
      </c>
      <c r="R42" s="419"/>
      <c r="S42" s="741" t="s">
        <v>179</v>
      </c>
      <c r="T42" s="13"/>
      <c r="U42" s="13"/>
      <c r="V42" s="13"/>
    </row>
    <row r="43" spans="1:22" ht="45.75" hidden="1" customHeight="1" thickTop="1" thickBot="1" x14ac:dyDescent="0.35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2"/>
      <c r="L43" s="683"/>
      <c r="M43" s="542"/>
      <c r="N43" s="627"/>
      <c r="O43" s="628"/>
      <c r="P43" s="396">
        <f t="shared" si="8"/>
        <v>0</v>
      </c>
      <c r="Q43" s="397">
        <f t="shared" si="8"/>
        <v>0</v>
      </c>
      <c r="R43" s="420"/>
      <c r="S43" s="741" t="s">
        <v>179</v>
      </c>
      <c r="T43" s="13"/>
      <c r="U43" s="13"/>
      <c r="V43" s="13"/>
    </row>
    <row r="44" spans="1:22" ht="45.75" hidden="1" customHeight="1" thickTop="1" thickBot="1" x14ac:dyDescent="0.35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2"/>
      <c r="L44" s="683"/>
      <c r="M44" s="542"/>
      <c r="N44" s="627"/>
      <c r="O44" s="628"/>
      <c r="P44" s="396">
        <f t="shared" si="8"/>
        <v>0</v>
      </c>
      <c r="Q44" s="397">
        <f t="shared" si="8"/>
        <v>0</v>
      </c>
      <c r="R44" s="673"/>
      <c r="S44" s="741" t="s">
        <v>179</v>
      </c>
      <c r="T44" s="13"/>
      <c r="U44" s="13"/>
      <c r="V44" s="13"/>
    </row>
    <row r="45" spans="1:22" ht="45.75" hidden="1" customHeight="1" thickTop="1" thickBot="1" x14ac:dyDescent="0.35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2"/>
      <c r="L45" s="683"/>
      <c r="M45" s="542"/>
      <c r="N45" s="627"/>
      <c r="O45" s="628"/>
      <c r="P45" s="396">
        <f t="shared" si="8"/>
        <v>0</v>
      </c>
      <c r="Q45" s="397">
        <f t="shared" si="8"/>
        <v>0</v>
      </c>
      <c r="R45" s="673"/>
      <c r="S45" s="741" t="s">
        <v>179</v>
      </c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682">
        <v>541.46</v>
      </c>
      <c r="L46" s="683">
        <v>23</v>
      </c>
      <c r="M46" s="542"/>
      <c r="N46" s="627">
        <v>840</v>
      </c>
      <c r="O46" s="628">
        <v>23</v>
      </c>
      <c r="P46" s="396">
        <f>N46-H46</f>
        <v>298.53999999999996</v>
      </c>
      <c r="Q46" s="397">
        <f>O46-I46</f>
        <v>0</v>
      </c>
      <c r="R46" s="673"/>
      <c r="S46" s="741" t="s">
        <v>179</v>
      </c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682">
        <v>1297.06</v>
      </c>
      <c r="L47" s="683">
        <v>43</v>
      </c>
      <c r="M47" s="542"/>
      <c r="N47" s="627">
        <v>1357.94</v>
      </c>
      <c r="O47" s="628">
        <v>43</v>
      </c>
      <c r="P47" s="396">
        <f t="shared" ref="P47:Q48" si="9">N47-H47</f>
        <v>60.880000000000109</v>
      </c>
      <c r="Q47" s="397">
        <f t="shared" si="9"/>
        <v>0</v>
      </c>
      <c r="R47" s="673"/>
      <c r="S47" s="741" t="s">
        <v>180</v>
      </c>
      <c r="T47" s="13"/>
      <c r="U47" s="13"/>
      <c r="V47" s="13"/>
    </row>
    <row r="48" spans="1:22" ht="45.75" hidden="1" customHeight="1" thickTop="1" thickBot="1" x14ac:dyDescent="0.35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2"/>
      <c r="L48" s="683"/>
      <c r="M48" s="542"/>
      <c r="N48" s="631"/>
      <c r="O48" s="632"/>
      <c r="P48" s="327">
        <f t="shared" si="9"/>
        <v>0</v>
      </c>
      <c r="Q48" s="328">
        <f t="shared" si="9"/>
        <v>0</v>
      </c>
      <c r="R48" s="673"/>
      <c r="S48" s="422"/>
      <c r="T48" s="13"/>
      <c r="U48" s="13"/>
      <c r="V48" s="13"/>
    </row>
    <row r="49" spans="2:22" ht="45.75" hidden="1" customHeight="1" thickTop="1" thickBot="1" x14ac:dyDescent="0.35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2"/>
      <c r="L49" s="683"/>
      <c r="M49" s="542"/>
      <c r="N49" s="629"/>
      <c r="O49" s="630"/>
      <c r="P49" s="327">
        <f t="shared" si="2"/>
        <v>0</v>
      </c>
      <c r="Q49" s="328">
        <f t="shared" si="2"/>
        <v>0</v>
      </c>
      <c r="R49" s="673"/>
      <c r="S49" s="422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10">F50+C50</f>
        <v>0</v>
      </c>
      <c r="I50" s="538">
        <f t="shared" si="10"/>
        <v>0</v>
      </c>
      <c r="J50" s="523"/>
      <c r="K50" s="682"/>
      <c r="L50" s="683"/>
      <c r="M50" s="542"/>
      <c r="N50" s="629"/>
      <c r="O50" s="630"/>
      <c r="P50" s="327">
        <f t="shared" si="2"/>
        <v>0</v>
      </c>
      <c r="Q50" s="328">
        <f t="shared" si="2"/>
        <v>0</v>
      </c>
      <c r="R50" s="673"/>
      <c r="S50" s="422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10"/>
        <v>0</v>
      </c>
      <c r="I51" s="538">
        <f t="shared" si="10"/>
        <v>0</v>
      </c>
      <c r="J51" s="523"/>
      <c r="K51" s="543"/>
      <c r="L51" s="544"/>
      <c r="M51" s="542"/>
      <c r="N51" s="246"/>
      <c r="O51" s="247"/>
      <c r="P51" s="329">
        <f t="shared" si="2"/>
        <v>0</v>
      </c>
      <c r="Q51" s="330">
        <f t="shared" si="2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802" t="s">
        <v>46</v>
      </c>
      <c r="G52" s="802"/>
      <c r="H52" s="560">
        <f>SUM(H5:H35)</f>
        <v>34696.020000000004</v>
      </c>
      <c r="I52" s="561">
        <f>SUM(I5:I35)</f>
        <v>1866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S13:S14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1" bottom="0.34" header="0.31496062992125984" footer="0.31496062992125984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A10" workbookViewId="0">
      <selection activeCell="H24" sqref="H24"/>
    </sheetView>
  </sheetViews>
  <sheetFormatPr baseColWidth="10" defaultRowHeight="17.25" x14ac:dyDescent="0.3"/>
  <cols>
    <col min="1" max="1" width="2" customWidth="1"/>
    <col min="2" max="2" width="32.42578125" customWidth="1"/>
    <col min="3" max="3" width="9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2.140625" customWidth="1"/>
    <col min="14" max="14" width="13.28515625" hidden="1" customWidth="1"/>
    <col min="15" max="15" width="11.140625" style="156" hidden="1" customWidth="1"/>
    <col min="16" max="16" width="13" style="161" customWidth="1"/>
    <col min="17" max="17" width="10" style="146" bestFit="1" customWidth="1"/>
    <col min="18" max="18" width="3.5703125" style="109" customWidth="1"/>
    <col min="19" max="19" width="41.28515625" style="7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170</v>
      </c>
      <c r="O2" s="810"/>
      <c r="P2" s="824" t="s">
        <v>4</v>
      </c>
      <c r="Q2" s="825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156</v>
      </c>
      <c r="D3" s="797"/>
      <c r="E3" s="14"/>
      <c r="F3" s="798" t="s">
        <v>157</v>
      </c>
      <c r="G3" s="799"/>
      <c r="H3" s="586"/>
      <c r="I3" s="828" t="s">
        <v>3</v>
      </c>
      <c r="J3" s="794"/>
      <c r="K3" s="794"/>
      <c r="L3" s="795"/>
      <c r="M3" s="222"/>
      <c r="N3" s="810"/>
      <c r="O3" s="810"/>
      <c r="P3" s="826"/>
      <c r="Q3" s="827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82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746" t="s">
        <v>7</v>
      </c>
      <c r="Q4" s="747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728">
        <v>72.650000000000006</v>
      </c>
      <c r="L5" s="729">
        <v>6</v>
      </c>
      <c r="M5" s="42"/>
      <c r="N5" s="627">
        <v>72.650000000000006</v>
      </c>
      <c r="O5" s="707">
        <v>6</v>
      </c>
      <c r="P5" s="750">
        <f>K5-H5</f>
        <v>0</v>
      </c>
      <c r="Q5" s="751">
        <f>L5-I5</f>
        <v>0</v>
      </c>
      <c r="R5" s="687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78">
        <v>3334.48</v>
      </c>
      <c r="L6" s="679">
        <v>105</v>
      </c>
      <c r="M6" s="42"/>
      <c r="N6" s="627">
        <v>2827.01</v>
      </c>
      <c r="O6" s="707">
        <v>90</v>
      </c>
      <c r="P6" s="752">
        <f t="shared" ref="P6:P50" si="1">K6-H6</f>
        <v>0</v>
      </c>
      <c r="Q6" s="753">
        <f t="shared" ref="Q6:Q50" si="2">L6-I6</f>
        <v>0</v>
      </c>
      <c r="R6" s="688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78">
        <v>734.29</v>
      </c>
      <c r="L7" s="679">
        <v>60</v>
      </c>
      <c r="M7" s="42"/>
      <c r="N7" s="627">
        <v>734.26</v>
      </c>
      <c r="O7" s="707">
        <v>60</v>
      </c>
      <c r="P7" s="752">
        <f t="shared" si="1"/>
        <v>0</v>
      </c>
      <c r="Q7" s="753">
        <f t="shared" si="2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165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78">
        <v>4288.82</v>
      </c>
      <c r="L8" s="679">
        <v>184</v>
      </c>
      <c r="M8" s="42"/>
      <c r="N8" s="627">
        <v>4287.57</v>
      </c>
      <c r="O8" s="707">
        <v>203</v>
      </c>
      <c r="P8" s="752">
        <f t="shared" si="1"/>
        <v>0</v>
      </c>
      <c r="Q8" s="753">
        <f t="shared" si="2"/>
        <v>0</v>
      </c>
      <c r="R8" s="689"/>
      <c r="S8" s="45"/>
      <c r="T8" s="13"/>
      <c r="U8" s="13"/>
      <c r="V8" s="13"/>
    </row>
    <row r="9" spans="2:26" ht="24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78">
        <v>283.52</v>
      </c>
      <c r="L9" s="679">
        <v>15</v>
      </c>
      <c r="M9" s="42"/>
      <c r="N9" s="627">
        <v>283.39</v>
      </c>
      <c r="O9" s="707">
        <v>15</v>
      </c>
      <c r="P9" s="752">
        <f t="shared" si="1"/>
        <v>0</v>
      </c>
      <c r="Q9" s="753">
        <f t="shared" si="2"/>
        <v>0</v>
      </c>
      <c r="R9" s="689"/>
      <c r="S9" s="720"/>
      <c r="T9" s="13"/>
      <c r="U9" s="13"/>
      <c r="V9" s="13"/>
    </row>
    <row r="10" spans="2:26" ht="22.5" customHeight="1" thickTop="1" thickBot="1" x14ac:dyDescent="0.35">
      <c r="B10" s="514" t="s">
        <v>166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78">
        <v>120</v>
      </c>
      <c r="L10" s="679">
        <v>12</v>
      </c>
      <c r="M10" s="42"/>
      <c r="N10" s="627">
        <v>120</v>
      </c>
      <c r="O10" s="707">
        <v>12</v>
      </c>
      <c r="P10" s="752">
        <f t="shared" si="1"/>
        <v>0</v>
      </c>
      <c r="Q10" s="753">
        <f t="shared" si="2"/>
        <v>0</v>
      </c>
      <c r="R10" s="410"/>
      <c r="S10" s="446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78">
        <v>70</v>
      </c>
      <c r="L11" s="679">
        <v>7</v>
      </c>
      <c r="M11" s="42"/>
      <c r="N11" s="627">
        <v>60</v>
      </c>
      <c r="O11" s="707">
        <v>6</v>
      </c>
      <c r="P11" s="752">
        <f t="shared" si="1"/>
        <v>0</v>
      </c>
      <c r="Q11" s="753">
        <f t="shared" si="2"/>
        <v>0</v>
      </c>
      <c r="R11" s="410"/>
      <c r="S11" s="432"/>
      <c r="T11" s="13"/>
      <c r="U11" s="13"/>
      <c r="V11" s="13"/>
    </row>
    <row r="12" spans="2:26" ht="30" hidden="1" customHeight="1" x14ac:dyDescent="0.3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8"/>
      <c r="L12" s="679"/>
      <c r="M12" s="526"/>
      <c r="N12" s="627"/>
      <c r="O12" s="707"/>
      <c r="P12" s="752">
        <f t="shared" si="1"/>
        <v>0</v>
      </c>
      <c r="Q12" s="753">
        <f t="shared" si="2"/>
        <v>0</v>
      </c>
      <c r="R12" s="690"/>
      <c r="S12" s="733"/>
      <c r="T12" s="66"/>
      <c r="U12" s="66"/>
      <c r="V12" s="13"/>
    </row>
    <row r="13" spans="2:26" ht="36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730">
        <v>495.86</v>
      </c>
      <c r="L13" s="679">
        <v>15</v>
      </c>
      <c r="M13" s="526"/>
      <c r="N13" s="684"/>
      <c r="O13" s="742"/>
      <c r="P13" s="752">
        <f t="shared" si="1"/>
        <v>0</v>
      </c>
      <c r="Q13" s="753">
        <f t="shared" si="2"/>
        <v>0</v>
      </c>
      <c r="R13" s="411"/>
      <c r="S13" s="838"/>
      <c r="T13" s="13"/>
      <c r="U13" s="13"/>
      <c r="V13" s="13"/>
    </row>
    <row r="14" spans="2:26" ht="30" hidden="1" customHeight="1" x14ac:dyDescent="0.3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78"/>
      <c r="L14" s="679"/>
      <c r="M14" s="526"/>
      <c r="N14" s="627"/>
      <c r="O14" s="707"/>
      <c r="P14" s="752">
        <f t="shared" si="1"/>
        <v>0</v>
      </c>
      <c r="Q14" s="753">
        <f t="shared" si="2"/>
        <v>0</v>
      </c>
      <c r="R14" s="412"/>
      <c r="S14" s="839"/>
      <c r="T14" s="13"/>
      <c r="U14" s="13"/>
      <c r="V14" s="13"/>
    </row>
    <row r="15" spans="2:26" ht="32.25" customHeight="1" thickTop="1" thickBot="1" x14ac:dyDescent="0.35">
      <c r="B15" s="514" t="s">
        <v>167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78">
        <v>570.15</v>
      </c>
      <c r="L15" s="679">
        <v>19</v>
      </c>
      <c r="M15" s="526"/>
      <c r="N15" s="627">
        <v>570.15</v>
      </c>
      <c r="O15" s="707">
        <v>20</v>
      </c>
      <c r="P15" s="752">
        <f t="shared" si="1"/>
        <v>0</v>
      </c>
      <c r="Q15" s="753">
        <f t="shared" si="2"/>
        <v>0</v>
      </c>
      <c r="R15" s="412"/>
      <c r="S15" s="719"/>
      <c r="T15" s="13"/>
      <c r="U15" s="13"/>
      <c r="V15" s="13"/>
    </row>
    <row r="16" spans="2:26" ht="32.25" hidden="1" customHeight="1" x14ac:dyDescent="0.3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8"/>
      <c r="L16" s="679"/>
      <c r="M16" s="526"/>
      <c r="N16" s="627"/>
      <c r="O16" s="707"/>
      <c r="P16" s="752">
        <f t="shared" si="1"/>
        <v>0</v>
      </c>
      <c r="Q16" s="753">
        <f t="shared" si="2"/>
        <v>0</v>
      </c>
      <c r="R16" s="436"/>
      <c r="S16" s="695"/>
      <c r="T16" s="13"/>
      <c r="U16" s="13"/>
      <c r="V16" s="13"/>
    </row>
    <row r="17" spans="2:22" ht="43.5" customHeight="1" thickTop="1" thickBot="1" x14ac:dyDescent="0.35">
      <c r="B17" s="663" t="s">
        <v>171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685">
        <v>4556.53</v>
      </c>
      <c r="L17" s="686">
        <v>227</v>
      </c>
      <c r="M17" s="526"/>
      <c r="N17" s="627">
        <v>3582.39</v>
      </c>
      <c r="O17" s="707">
        <v>189</v>
      </c>
      <c r="P17" s="752">
        <f t="shared" si="1"/>
        <v>913.59999999999991</v>
      </c>
      <c r="Q17" s="753">
        <f t="shared" si="2"/>
        <v>44</v>
      </c>
      <c r="R17" s="437"/>
      <c r="S17" s="651" t="s">
        <v>183</v>
      </c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8"/>
      <c r="L18" s="679"/>
      <c r="M18" s="526"/>
      <c r="N18" s="627"/>
      <c r="O18" s="707"/>
      <c r="P18" s="752">
        <f t="shared" si="1"/>
        <v>0</v>
      </c>
      <c r="Q18" s="753">
        <f t="shared" si="2"/>
        <v>0</v>
      </c>
      <c r="R18" s="437"/>
      <c r="S18" s="608"/>
      <c r="T18" s="13"/>
      <c r="U18" s="13"/>
      <c r="V18" s="13"/>
    </row>
    <row r="19" spans="2:22" ht="36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8"/>
      <c r="L19" s="679"/>
      <c r="M19" s="526"/>
      <c r="N19" s="627"/>
      <c r="O19" s="707"/>
      <c r="P19" s="752">
        <f t="shared" si="1"/>
        <v>0</v>
      </c>
      <c r="Q19" s="753">
        <f t="shared" si="2"/>
        <v>0</v>
      </c>
      <c r="R19" s="691"/>
      <c r="S19" s="607"/>
      <c r="T19" s="13"/>
      <c r="U19" s="13"/>
      <c r="V19" s="13"/>
    </row>
    <row r="20" spans="2:22" ht="32.25" hidden="1" customHeight="1" x14ac:dyDescent="0.3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8"/>
      <c r="L20" s="679"/>
      <c r="M20" s="526"/>
      <c r="N20" s="627"/>
      <c r="O20" s="707"/>
      <c r="P20" s="752">
        <f t="shared" si="1"/>
        <v>0</v>
      </c>
      <c r="Q20" s="753">
        <f t="shared" si="2"/>
        <v>0</v>
      </c>
      <c r="R20" s="691"/>
      <c r="S20" s="607"/>
      <c r="T20" s="13"/>
      <c r="U20" s="13"/>
      <c r="V20" s="13"/>
    </row>
    <row r="21" spans="2:22" ht="32.25" hidden="1" customHeight="1" x14ac:dyDescent="0.3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678"/>
      <c r="L21" s="679"/>
      <c r="M21" s="526"/>
      <c r="N21" s="627"/>
      <c r="O21" s="707"/>
      <c r="P21" s="752">
        <f t="shared" si="1"/>
        <v>0</v>
      </c>
      <c r="Q21" s="753">
        <f t="shared" si="2"/>
        <v>0</v>
      </c>
      <c r="R21" s="413"/>
      <c r="S21" s="721"/>
      <c r="T21" s="77"/>
      <c r="U21" s="77"/>
      <c r="V21" s="13"/>
    </row>
    <row r="22" spans="2:22" ht="32.25" customHeight="1" thickTop="1" thickBot="1" x14ac:dyDescent="0.35">
      <c r="B22" s="514" t="s">
        <v>168</v>
      </c>
      <c r="C22" s="28"/>
      <c r="D22" s="29"/>
      <c r="E22" s="30"/>
      <c r="F22" s="28">
        <v>315.85000000000002</v>
      </c>
      <c r="G22" s="31">
        <v>10</v>
      </c>
      <c r="H22" s="521">
        <f t="shared" si="0"/>
        <v>315.85000000000002</v>
      </c>
      <c r="I22" s="522">
        <f t="shared" si="0"/>
        <v>10</v>
      </c>
      <c r="J22" s="523"/>
      <c r="K22" s="678">
        <v>315.85000000000002</v>
      </c>
      <c r="L22" s="679">
        <v>10</v>
      </c>
      <c r="M22" s="526"/>
      <c r="N22" s="627">
        <v>315.85000000000002</v>
      </c>
      <c r="O22" s="707">
        <v>10</v>
      </c>
      <c r="P22" s="752">
        <f t="shared" si="1"/>
        <v>0</v>
      </c>
      <c r="Q22" s="753">
        <f t="shared" si="2"/>
        <v>0</v>
      </c>
      <c r="R22" s="677"/>
      <c r="S22" s="722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28.28</v>
      </c>
      <c r="G23" s="31">
        <v>0</v>
      </c>
      <c r="H23" s="521">
        <f t="shared" si="0"/>
        <v>28.28</v>
      </c>
      <c r="I23" s="522">
        <f t="shared" si="0"/>
        <v>0</v>
      </c>
      <c r="J23" s="523"/>
      <c r="K23" s="678">
        <v>28.28</v>
      </c>
      <c r="L23" s="679">
        <v>0</v>
      </c>
      <c r="M23" s="526"/>
      <c r="N23" s="684"/>
      <c r="O23" s="742"/>
      <c r="P23" s="752">
        <f t="shared" si="1"/>
        <v>0</v>
      </c>
      <c r="Q23" s="753">
        <f t="shared" si="2"/>
        <v>0</v>
      </c>
      <c r="R23" s="692"/>
      <c r="S23" s="727" t="s">
        <v>173</v>
      </c>
      <c r="T23" s="78"/>
      <c r="U23" s="78"/>
      <c r="V23" s="13"/>
    </row>
    <row r="24" spans="2:22" ht="42" customHeight="1" thickTop="1" thickBot="1" x14ac:dyDescent="0.4">
      <c r="B24" s="514" t="s">
        <v>26</v>
      </c>
      <c r="C24" s="28"/>
      <c r="D24" s="29"/>
      <c r="E24" s="30"/>
      <c r="F24" s="28">
        <v>108.89</v>
      </c>
      <c r="G24" s="718">
        <v>6</v>
      </c>
      <c r="H24" s="521">
        <f t="shared" si="0"/>
        <v>108.89</v>
      </c>
      <c r="I24" s="522">
        <f t="shared" si="0"/>
        <v>6</v>
      </c>
      <c r="J24" s="523"/>
      <c r="K24" s="685">
        <v>98.924999999999997</v>
      </c>
      <c r="L24" s="686">
        <v>6</v>
      </c>
      <c r="M24" s="526"/>
      <c r="N24" s="696">
        <v>105.72</v>
      </c>
      <c r="O24" s="743">
        <v>6</v>
      </c>
      <c r="P24" s="752">
        <f t="shared" si="1"/>
        <v>-9.9650000000000034</v>
      </c>
      <c r="Q24" s="753">
        <f t="shared" si="2"/>
        <v>0</v>
      </c>
      <c r="R24" s="693"/>
      <c r="S24" s="840" t="s">
        <v>176</v>
      </c>
      <c r="T24" s="13"/>
      <c r="U24" s="13"/>
      <c r="V24" s="13"/>
    </row>
    <row r="25" spans="2:22" ht="29.25" hidden="1" customHeight="1" x14ac:dyDescent="0.3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8"/>
      <c r="L25" s="679"/>
      <c r="M25" s="526"/>
      <c r="N25" s="627"/>
      <c r="O25" s="707"/>
      <c r="P25" s="752">
        <f t="shared" si="1"/>
        <v>0</v>
      </c>
      <c r="Q25" s="753">
        <f t="shared" si="2"/>
        <v>0</v>
      </c>
      <c r="R25" s="414"/>
      <c r="S25" s="840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78">
        <v>2588.19</v>
      </c>
      <c r="L26" s="679">
        <v>570</v>
      </c>
      <c r="M26" s="526"/>
      <c r="N26" s="627">
        <v>2587.8000000000002</v>
      </c>
      <c r="O26" s="707">
        <v>570</v>
      </c>
      <c r="P26" s="752">
        <f t="shared" si="1"/>
        <v>0.38999999999987267</v>
      </c>
      <c r="Q26" s="753">
        <f t="shared" si="2"/>
        <v>0</v>
      </c>
      <c r="R26" s="438"/>
      <c r="S26" s="723"/>
      <c r="T26" s="13"/>
      <c r="U26" s="13"/>
      <c r="V26" s="13"/>
    </row>
    <row r="27" spans="2:22" ht="32.25" hidden="1" customHeight="1" x14ac:dyDescent="0.3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8"/>
      <c r="L27" s="679"/>
      <c r="M27" s="526"/>
      <c r="N27" s="627"/>
      <c r="O27" s="707"/>
      <c r="P27" s="752">
        <f t="shared" si="1"/>
        <v>0</v>
      </c>
      <c r="Q27" s="753">
        <f t="shared" si="2"/>
        <v>0</v>
      </c>
      <c r="R27" s="694"/>
      <c r="S27" s="426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78">
        <v>345.43</v>
      </c>
      <c r="L28" s="679">
        <v>9</v>
      </c>
      <c r="M28" s="526"/>
      <c r="N28" s="627">
        <v>345.93</v>
      </c>
      <c r="O28" s="707">
        <v>9</v>
      </c>
      <c r="P28" s="752">
        <f t="shared" si="1"/>
        <v>0</v>
      </c>
      <c r="Q28" s="753">
        <f t="shared" si="2"/>
        <v>0</v>
      </c>
      <c r="R28" s="211"/>
      <c r="S28" s="422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-9.2899999999999991</v>
      </c>
      <c r="G29" s="88">
        <v>0</v>
      </c>
      <c r="H29" s="521">
        <f t="shared" si="0"/>
        <v>-9.2899999999999991</v>
      </c>
      <c r="I29" s="522">
        <f t="shared" si="0"/>
        <v>0</v>
      </c>
      <c r="J29" s="523"/>
      <c r="K29" s="685"/>
      <c r="L29" s="686"/>
      <c r="M29" s="526"/>
      <c r="N29" s="627"/>
      <c r="O29" s="707"/>
      <c r="P29" s="752">
        <f t="shared" si="1"/>
        <v>9.2899999999999991</v>
      </c>
      <c r="Q29" s="753">
        <f t="shared" si="2"/>
        <v>0</v>
      </c>
      <c r="R29" s="211"/>
      <c r="S29" s="447"/>
      <c r="T29" s="13"/>
      <c r="U29" s="13"/>
      <c r="V29" s="13"/>
    </row>
    <row r="30" spans="2:22" ht="32.25" hidden="1" customHeight="1" x14ac:dyDescent="0.3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8"/>
      <c r="L30" s="679"/>
      <c r="M30" s="526"/>
      <c r="N30" s="627"/>
      <c r="O30" s="707"/>
      <c r="P30" s="752">
        <f t="shared" si="1"/>
        <v>0</v>
      </c>
      <c r="Q30" s="753">
        <f t="shared" si="2"/>
        <v>0</v>
      </c>
      <c r="R30" s="211"/>
      <c r="S30" s="422"/>
      <c r="T30" s="13"/>
      <c r="U30" s="13"/>
      <c r="V30" s="13"/>
    </row>
    <row r="31" spans="2:22" ht="32.25" hidden="1" customHeight="1" x14ac:dyDescent="0.3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8"/>
      <c r="L31" s="679"/>
      <c r="M31" s="526"/>
      <c r="N31" s="627"/>
      <c r="O31" s="707"/>
      <c r="P31" s="752">
        <f t="shared" si="1"/>
        <v>0</v>
      </c>
      <c r="Q31" s="753">
        <f t="shared" si="2"/>
        <v>0</v>
      </c>
      <c r="R31" s="415"/>
      <c r="S31" s="426"/>
      <c r="T31" s="13"/>
      <c r="U31" s="13"/>
      <c r="V31" s="13"/>
    </row>
    <row r="32" spans="2:22" ht="33" thickTop="1" thickBot="1" x14ac:dyDescent="0.35">
      <c r="B32" s="514" t="s">
        <v>39</v>
      </c>
      <c r="C32" s="115"/>
      <c r="D32" s="29"/>
      <c r="E32" s="30"/>
      <c r="F32" s="87">
        <v>17366.36</v>
      </c>
      <c r="G32" s="88">
        <v>638</v>
      </c>
      <c r="H32" s="535">
        <f t="shared" si="0"/>
        <v>17366.36</v>
      </c>
      <c r="I32" s="536">
        <f t="shared" si="0"/>
        <v>638</v>
      </c>
      <c r="J32" s="523"/>
      <c r="K32" s="678">
        <v>17339.14</v>
      </c>
      <c r="L32" s="679">
        <v>637</v>
      </c>
      <c r="M32" s="526"/>
      <c r="N32" s="684"/>
      <c r="O32" s="742"/>
      <c r="P32" s="752">
        <f t="shared" si="1"/>
        <v>-27.220000000001164</v>
      </c>
      <c r="Q32" s="753">
        <f t="shared" si="2"/>
        <v>-1</v>
      </c>
      <c r="R32" s="690"/>
      <c r="S32" s="735" t="s">
        <v>184</v>
      </c>
      <c r="T32" s="13"/>
      <c r="U32" s="13"/>
      <c r="V32" s="13"/>
    </row>
    <row r="33" spans="1:22" ht="29.25" hidden="1" customHeight="1" x14ac:dyDescent="0.3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8"/>
      <c r="L33" s="679"/>
      <c r="M33" s="526"/>
      <c r="N33" s="627"/>
      <c r="O33" s="707"/>
      <c r="P33" s="752">
        <f t="shared" si="1"/>
        <v>0</v>
      </c>
      <c r="Q33" s="753">
        <f t="shared" si="2"/>
        <v>0</v>
      </c>
      <c r="R33" s="690"/>
      <c r="S33" s="724"/>
      <c r="T33" s="13"/>
      <c r="U33" s="13"/>
      <c r="V33" s="13"/>
    </row>
    <row r="34" spans="1:22" ht="29.25" hidden="1" customHeight="1" x14ac:dyDescent="0.3">
      <c r="B34" s="514" t="s">
        <v>57</v>
      </c>
      <c r="C34" s="115">
        <v>0</v>
      </c>
      <c r="D34" s="29">
        <v>0</v>
      </c>
      <c r="E34" s="30"/>
      <c r="F34" s="87"/>
      <c r="G34" s="88"/>
      <c r="H34" s="535">
        <f t="shared" si="0"/>
        <v>0</v>
      </c>
      <c r="I34" s="536">
        <f t="shared" si="0"/>
        <v>0</v>
      </c>
      <c r="J34" s="523"/>
      <c r="K34" s="678"/>
      <c r="L34" s="679"/>
      <c r="M34" s="526"/>
      <c r="N34" s="627"/>
      <c r="O34" s="707"/>
      <c r="P34" s="752">
        <f t="shared" si="1"/>
        <v>0</v>
      </c>
      <c r="Q34" s="753">
        <f t="shared" si="2"/>
        <v>0</v>
      </c>
      <c r="R34" s="416"/>
      <c r="S34" s="422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340</v>
      </c>
      <c r="D35" s="97">
        <v>34</v>
      </c>
      <c r="E35" s="98"/>
      <c r="F35" s="96"/>
      <c r="G35" s="103"/>
      <c r="H35" s="535">
        <f t="shared" si="0"/>
        <v>340</v>
      </c>
      <c r="I35" s="536">
        <f t="shared" si="0"/>
        <v>34</v>
      </c>
      <c r="J35" s="523"/>
      <c r="K35" s="678">
        <v>340</v>
      </c>
      <c r="L35" s="679">
        <v>34</v>
      </c>
      <c r="M35" s="526"/>
      <c r="N35" s="684"/>
      <c r="O35" s="742"/>
      <c r="P35" s="752">
        <f t="shared" si="1"/>
        <v>0</v>
      </c>
      <c r="Q35" s="753">
        <f t="shared" si="2"/>
        <v>0</v>
      </c>
      <c r="R35" s="417"/>
      <c r="S35" s="422"/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>
        <v>733.65</v>
      </c>
      <c r="D36" s="97">
        <v>9</v>
      </c>
      <c r="E36" s="102"/>
      <c r="F36" s="96">
        <v>2150.5300000000002</v>
      </c>
      <c r="G36" s="103">
        <v>99</v>
      </c>
      <c r="H36" s="535">
        <f t="shared" si="0"/>
        <v>2884.1800000000003</v>
      </c>
      <c r="I36" s="536">
        <f t="shared" si="0"/>
        <v>108</v>
      </c>
      <c r="J36" s="523"/>
      <c r="K36" s="678">
        <v>2884.18</v>
      </c>
      <c r="L36" s="679">
        <v>108</v>
      </c>
      <c r="M36" s="526"/>
      <c r="N36" s="627">
        <f>211+426+2236.41</f>
        <v>2873.41</v>
      </c>
      <c r="O36" s="707">
        <f>10+19+83</f>
        <v>112</v>
      </c>
      <c r="P36" s="752">
        <f t="shared" si="1"/>
        <v>0</v>
      </c>
      <c r="Q36" s="753">
        <f t="shared" si="2"/>
        <v>0</v>
      </c>
      <c r="R36" s="418"/>
      <c r="S36" s="422"/>
      <c r="T36" s="13"/>
      <c r="U36" s="13"/>
      <c r="V36" s="13"/>
    </row>
    <row r="37" spans="1:22" ht="32.25" hidden="1" customHeight="1" x14ac:dyDescent="0.3">
      <c r="B37" s="514" t="s">
        <v>31</v>
      </c>
      <c r="C37" s="255"/>
      <c r="D37" s="97"/>
      <c r="E37" s="102"/>
      <c r="F37" s="96"/>
      <c r="G37" s="103"/>
      <c r="H37" s="535">
        <f t="shared" si="0"/>
        <v>0</v>
      </c>
      <c r="I37" s="536">
        <f t="shared" si="0"/>
        <v>0</v>
      </c>
      <c r="J37" s="523"/>
      <c r="K37" s="678"/>
      <c r="L37" s="679"/>
      <c r="M37" s="526"/>
      <c r="N37" s="627"/>
      <c r="O37" s="707"/>
      <c r="P37" s="752">
        <f t="shared" si="1"/>
        <v>0</v>
      </c>
      <c r="Q37" s="753">
        <f t="shared" si="2"/>
        <v>0</v>
      </c>
      <c r="R37" s="418"/>
      <c r="S37" s="430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78">
        <v>795</v>
      </c>
      <c r="L38" s="679">
        <v>53</v>
      </c>
      <c r="M38" s="526"/>
      <c r="N38" s="627">
        <v>795</v>
      </c>
      <c r="O38" s="707">
        <v>53</v>
      </c>
      <c r="P38" s="752">
        <f t="shared" si="1"/>
        <v>0</v>
      </c>
      <c r="Q38" s="753">
        <f t="shared" si="2"/>
        <v>0</v>
      </c>
      <c r="R38" s="692"/>
      <c r="S38" s="422"/>
      <c r="T38" s="13"/>
      <c r="U38" s="13"/>
      <c r="V38" s="13"/>
    </row>
    <row r="39" spans="1:22" ht="29.25" customHeight="1" thickTop="1" thickBot="1" x14ac:dyDescent="0.35">
      <c r="A39" s="109"/>
      <c r="B39" s="515" t="s">
        <v>169</v>
      </c>
      <c r="C39" s="115"/>
      <c r="D39" s="29"/>
      <c r="E39" s="102"/>
      <c r="F39" s="28">
        <v>7485.12</v>
      </c>
      <c r="G39" s="31">
        <v>370</v>
      </c>
      <c r="H39" s="535">
        <f t="shared" si="0"/>
        <v>7485.12</v>
      </c>
      <c r="I39" s="536">
        <f t="shared" si="0"/>
        <v>370</v>
      </c>
      <c r="J39" s="523"/>
      <c r="K39" s="678">
        <v>7485.12</v>
      </c>
      <c r="L39" s="679">
        <v>370</v>
      </c>
      <c r="M39" s="526"/>
      <c r="N39" s="627">
        <v>7543.02</v>
      </c>
      <c r="O39" s="707">
        <v>374</v>
      </c>
      <c r="P39" s="752">
        <f t="shared" si="1"/>
        <v>0</v>
      </c>
      <c r="Q39" s="753">
        <f t="shared" si="2"/>
        <v>0</v>
      </c>
      <c r="R39" s="692"/>
      <c r="S39" s="725"/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8"/>
      <c r="L40" s="679"/>
      <c r="M40" s="526"/>
      <c r="N40" s="627"/>
      <c r="O40" s="707"/>
      <c r="P40" s="752">
        <f t="shared" si="1"/>
        <v>0</v>
      </c>
      <c r="Q40" s="753">
        <f t="shared" si="2"/>
        <v>0</v>
      </c>
      <c r="R40" s="114"/>
      <c r="S40" s="725" t="s">
        <v>179</v>
      </c>
      <c r="T40" s="13"/>
      <c r="U40" s="13"/>
      <c r="V40" s="13"/>
    </row>
    <row r="41" spans="1:22" ht="32.25" hidden="1" customHeight="1" x14ac:dyDescent="0.3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8"/>
      <c r="L41" s="679"/>
      <c r="M41" s="526"/>
      <c r="N41" s="627"/>
      <c r="O41" s="707"/>
      <c r="P41" s="752">
        <f t="shared" si="1"/>
        <v>0</v>
      </c>
      <c r="Q41" s="753">
        <f t="shared" si="2"/>
        <v>0</v>
      </c>
      <c r="R41" s="419"/>
      <c r="S41" s="725" t="s">
        <v>179</v>
      </c>
      <c r="T41" s="13"/>
      <c r="U41" s="13"/>
      <c r="V41" s="13"/>
    </row>
    <row r="42" spans="1:22" ht="27.75" hidden="1" customHeight="1" x14ac:dyDescent="0.3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0"/>
      <c r="L42" s="681"/>
      <c r="M42" s="526"/>
      <c r="N42" s="627"/>
      <c r="O42" s="707"/>
      <c r="P42" s="752">
        <f t="shared" si="1"/>
        <v>0</v>
      </c>
      <c r="Q42" s="753">
        <f t="shared" si="2"/>
        <v>0</v>
      </c>
      <c r="R42" s="419"/>
      <c r="S42" s="725" t="s">
        <v>179</v>
      </c>
      <c r="T42" s="13"/>
      <c r="U42" s="13"/>
      <c r="V42" s="13"/>
    </row>
    <row r="43" spans="1:22" ht="45.75" hidden="1" customHeight="1" x14ac:dyDescent="0.3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2"/>
      <c r="L43" s="683"/>
      <c r="M43" s="542"/>
      <c r="N43" s="627"/>
      <c r="O43" s="707"/>
      <c r="P43" s="752">
        <f t="shared" si="1"/>
        <v>0</v>
      </c>
      <c r="Q43" s="753">
        <f t="shared" si="2"/>
        <v>0</v>
      </c>
      <c r="R43" s="420"/>
      <c r="S43" s="725" t="s">
        <v>179</v>
      </c>
      <c r="T43" s="13"/>
      <c r="U43" s="13"/>
      <c r="V43" s="13"/>
    </row>
    <row r="44" spans="1:22" ht="45.75" hidden="1" customHeight="1" x14ac:dyDescent="0.3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2"/>
      <c r="L44" s="683"/>
      <c r="M44" s="542"/>
      <c r="N44" s="627"/>
      <c r="O44" s="707"/>
      <c r="P44" s="752">
        <f t="shared" si="1"/>
        <v>0</v>
      </c>
      <c r="Q44" s="753">
        <f t="shared" si="2"/>
        <v>0</v>
      </c>
      <c r="R44" s="692"/>
      <c r="S44" s="725" t="s">
        <v>179</v>
      </c>
      <c r="T44" s="13"/>
      <c r="U44" s="13"/>
      <c r="V44" s="13"/>
    </row>
    <row r="45" spans="1:22" ht="45.75" hidden="1" customHeight="1" x14ac:dyDescent="0.3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2"/>
      <c r="L45" s="683"/>
      <c r="M45" s="542"/>
      <c r="N45" s="627"/>
      <c r="O45" s="707"/>
      <c r="P45" s="752">
        <f t="shared" si="1"/>
        <v>0</v>
      </c>
      <c r="Q45" s="753">
        <f t="shared" si="2"/>
        <v>0</v>
      </c>
      <c r="R45" s="692"/>
      <c r="S45" s="725" t="s">
        <v>179</v>
      </c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682">
        <v>541.46</v>
      </c>
      <c r="L46" s="683">
        <v>23</v>
      </c>
      <c r="M46" s="542"/>
      <c r="N46" s="627">
        <v>840</v>
      </c>
      <c r="O46" s="707">
        <v>23</v>
      </c>
      <c r="P46" s="752">
        <f t="shared" si="1"/>
        <v>0</v>
      </c>
      <c r="Q46" s="753">
        <f t="shared" si="2"/>
        <v>0</v>
      </c>
      <c r="R46" s="692"/>
      <c r="S46" s="725"/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682">
        <v>1297.06</v>
      </c>
      <c r="L47" s="683">
        <v>43</v>
      </c>
      <c r="M47" s="542"/>
      <c r="N47" s="627">
        <v>1357.94</v>
      </c>
      <c r="O47" s="707">
        <v>43</v>
      </c>
      <c r="P47" s="752">
        <f t="shared" si="1"/>
        <v>0</v>
      </c>
      <c r="Q47" s="753">
        <f t="shared" si="2"/>
        <v>0</v>
      </c>
      <c r="R47" s="692"/>
      <c r="S47" s="725"/>
      <c r="T47" s="13"/>
      <c r="U47" s="13"/>
      <c r="V47" s="13"/>
    </row>
    <row r="48" spans="1:22" ht="45.75" hidden="1" customHeight="1" x14ac:dyDescent="0.3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2"/>
      <c r="L48" s="683"/>
      <c r="M48" s="542"/>
      <c r="N48" s="631"/>
      <c r="O48" s="744"/>
      <c r="P48" s="752">
        <f t="shared" si="1"/>
        <v>0</v>
      </c>
      <c r="Q48" s="753">
        <f t="shared" si="2"/>
        <v>0</v>
      </c>
      <c r="R48" s="692"/>
      <c r="S48" s="422"/>
      <c r="T48" s="13"/>
      <c r="U48" s="13"/>
      <c r="V48" s="13"/>
    </row>
    <row r="49" spans="2:22" ht="45.75" hidden="1" customHeight="1" x14ac:dyDescent="0.3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2"/>
      <c r="L49" s="683"/>
      <c r="M49" s="542"/>
      <c r="N49" s="629"/>
      <c r="O49" s="745"/>
      <c r="P49" s="752">
        <f t="shared" si="1"/>
        <v>0</v>
      </c>
      <c r="Q49" s="753">
        <f t="shared" si="2"/>
        <v>0</v>
      </c>
      <c r="R49" s="692"/>
      <c r="S49" s="422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3">F50+C50</f>
        <v>0</v>
      </c>
      <c r="I50" s="538">
        <f t="shared" si="3"/>
        <v>0</v>
      </c>
      <c r="J50" s="523"/>
      <c r="K50" s="682"/>
      <c r="L50" s="683"/>
      <c r="M50" s="542"/>
      <c r="N50" s="629"/>
      <c r="O50" s="745"/>
      <c r="P50" s="754">
        <f t="shared" si="1"/>
        <v>0</v>
      </c>
      <c r="Q50" s="755">
        <f t="shared" si="2"/>
        <v>0</v>
      </c>
      <c r="R50" s="692"/>
      <c r="S50" s="422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3"/>
        <v>0</v>
      </c>
      <c r="I51" s="538">
        <f t="shared" si="3"/>
        <v>0</v>
      </c>
      <c r="J51" s="523"/>
      <c r="K51" s="543"/>
      <c r="L51" s="544"/>
      <c r="M51" s="542"/>
      <c r="N51" s="246"/>
      <c r="O51" s="247"/>
      <c r="P51" s="748">
        <f t="shared" ref="P51:Q51" si="4">H51-K51</f>
        <v>0</v>
      </c>
      <c r="Q51" s="749">
        <f t="shared" si="4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802" t="s">
        <v>46</v>
      </c>
      <c r="G52" s="802"/>
      <c r="H52" s="560">
        <f>SUM(H5:H35)</f>
        <v>34696.020000000004</v>
      </c>
      <c r="I52" s="561">
        <f>SUM(I5:I35)</f>
        <v>1873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S13:S14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27559055118110237" bottom="0.27559055118110237" header="0.31496062992125984" footer="0.31496062992125984"/>
  <pageSetup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86">
        <v>44989</v>
      </c>
      <c r="C2" s="787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779" t="s">
        <v>66</v>
      </c>
      <c r="O2" s="77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96" t="s">
        <v>64</v>
      </c>
      <c r="D3" s="797"/>
      <c r="E3" s="14"/>
      <c r="F3" s="798" t="s">
        <v>65</v>
      </c>
      <c r="G3" s="799"/>
      <c r="H3" s="233"/>
      <c r="I3" s="800" t="s">
        <v>3</v>
      </c>
      <c r="J3" s="794"/>
      <c r="K3" s="794"/>
      <c r="L3" s="795"/>
      <c r="M3" s="222"/>
      <c r="N3" s="779"/>
      <c r="O3" s="779"/>
      <c r="P3" s="761" t="s">
        <v>4</v>
      </c>
      <c r="Q3" s="762"/>
      <c r="R3" s="763" t="s">
        <v>5</v>
      </c>
      <c r="S3" s="76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765"/>
      <c r="S5" s="765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766"/>
      <c r="S6" s="766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767"/>
      <c r="S8" s="767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768"/>
      <c r="S10" s="768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769"/>
      <c r="S13" s="769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770"/>
      <c r="S20" s="770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771"/>
      <c r="S22" s="771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772"/>
      <c r="S23" s="772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773"/>
      <c r="S26" s="773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760" t="s">
        <v>46</v>
      </c>
      <c r="G43" s="760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86">
        <v>45017</v>
      </c>
      <c r="C2" s="787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779" t="s">
        <v>66</v>
      </c>
      <c r="O2" s="77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96" t="s">
        <v>65</v>
      </c>
      <c r="D3" s="797"/>
      <c r="E3" s="14"/>
      <c r="F3" s="798" t="s">
        <v>68</v>
      </c>
      <c r="G3" s="799"/>
      <c r="H3" s="233"/>
      <c r="I3" s="800" t="s">
        <v>3</v>
      </c>
      <c r="J3" s="794"/>
      <c r="K3" s="794"/>
      <c r="L3" s="795"/>
      <c r="M3" s="222"/>
      <c r="N3" s="779"/>
      <c r="O3" s="779"/>
      <c r="P3" s="761" t="s">
        <v>4</v>
      </c>
      <c r="Q3" s="762"/>
      <c r="R3" s="763" t="s">
        <v>5</v>
      </c>
      <c r="S3" s="76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765"/>
      <c r="S5" s="765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766"/>
      <c r="S6" s="766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767"/>
      <c r="S8" s="767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768"/>
      <c r="S10" s="768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769"/>
      <c r="S13" s="769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770"/>
      <c r="S20" s="770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771"/>
      <c r="S22" s="77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772"/>
      <c r="S23" s="772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773"/>
      <c r="S26" s="773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802" t="s">
        <v>46</v>
      </c>
      <c r="G51" s="802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86">
        <v>45056</v>
      </c>
      <c r="C2" s="787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779" t="s">
        <v>66</v>
      </c>
      <c r="O2" s="77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96" t="s">
        <v>88</v>
      </c>
      <c r="D3" s="797"/>
      <c r="E3" s="14"/>
      <c r="F3" s="798" t="s">
        <v>89</v>
      </c>
      <c r="G3" s="799"/>
      <c r="H3" s="233"/>
      <c r="I3" s="800" t="s">
        <v>3</v>
      </c>
      <c r="J3" s="794"/>
      <c r="K3" s="794"/>
      <c r="L3" s="795"/>
      <c r="M3" s="222"/>
      <c r="N3" s="779"/>
      <c r="O3" s="779"/>
      <c r="P3" s="761" t="s">
        <v>4</v>
      </c>
      <c r="Q3" s="762"/>
      <c r="R3" s="763" t="s">
        <v>5</v>
      </c>
      <c r="S3" s="76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765"/>
      <c r="S5" s="765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766"/>
      <c r="S6" s="766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767"/>
      <c r="S8" s="767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768"/>
      <c r="S10" s="768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769"/>
      <c r="S13" s="769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770"/>
      <c r="S20" s="770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771"/>
      <c r="S22" s="77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772"/>
      <c r="S23" s="772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773"/>
      <c r="S26" s="773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802" t="s">
        <v>46</v>
      </c>
      <c r="G51" s="802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86">
        <v>45082</v>
      </c>
      <c r="C2" s="787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779" t="s">
        <v>66</v>
      </c>
      <c r="O2" s="77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96" t="s">
        <v>92</v>
      </c>
      <c r="D3" s="797"/>
      <c r="E3" s="14"/>
      <c r="F3" s="798" t="s">
        <v>93</v>
      </c>
      <c r="G3" s="799"/>
      <c r="H3" s="233"/>
      <c r="I3" s="800" t="s">
        <v>3</v>
      </c>
      <c r="J3" s="794"/>
      <c r="K3" s="794"/>
      <c r="L3" s="795"/>
      <c r="M3" s="222"/>
      <c r="N3" s="779"/>
      <c r="O3" s="779"/>
      <c r="P3" s="761" t="s">
        <v>4</v>
      </c>
      <c r="Q3" s="762"/>
      <c r="R3" s="763" t="s">
        <v>5</v>
      </c>
      <c r="S3" s="764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765"/>
      <c r="S5" s="765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766"/>
      <c r="S6" s="766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767"/>
      <c r="S8" s="767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768"/>
      <c r="S10" s="768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769"/>
      <c r="S13" s="769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770"/>
      <c r="S20" s="770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771"/>
      <c r="S22" s="771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772"/>
      <c r="S23" s="772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773"/>
      <c r="S26" s="773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802" t="s">
        <v>46</v>
      </c>
      <c r="G51" s="802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808">
        <v>45108</v>
      </c>
      <c r="C2" s="809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779" t="s">
        <v>66</v>
      </c>
      <c r="O2" s="779"/>
      <c r="P2" s="803" t="s">
        <v>4</v>
      </c>
      <c r="Q2" s="804"/>
      <c r="S2" s="12"/>
      <c r="T2" s="13"/>
      <c r="U2" s="13"/>
      <c r="V2" s="13"/>
    </row>
    <row r="3" spans="2:26" ht="18.75" customHeight="1" thickTop="1" thickBot="1" x14ac:dyDescent="0.35">
      <c r="B3" s="14"/>
      <c r="C3" s="796" t="s">
        <v>93</v>
      </c>
      <c r="D3" s="797"/>
      <c r="E3" s="14"/>
      <c r="F3" s="798" t="s">
        <v>104</v>
      </c>
      <c r="G3" s="799"/>
      <c r="H3" s="233"/>
      <c r="I3" s="800" t="s">
        <v>3</v>
      </c>
      <c r="J3" s="794"/>
      <c r="K3" s="794"/>
      <c r="L3" s="795"/>
      <c r="M3" s="222"/>
      <c r="N3" s="779"/>
      <c r="O3" s="779"/>
      <c r="P3" s="805"/>
      <c r="Q3" s="806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807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807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802" t="s">
        <v>46</v>
      </c>
      <c r="G51" s="802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74" t="s">
        <v>0</v>
      </c>
      <c r="C1" s="77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808">
        <v>45136</v>
      </c>
      <c r="C2" s="809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126</v>
      </c>
      <c r="O2" s="810"/>
      <c r="P2" s="803" t="s">
        <v>4</v>
      </c>
      <c r="Q2" s="804"/>
      <c r="S2" s="12"/>
      <c r="T2" s="13"/>
      <c r="U2" s="13"/>
      <c r="V2" s="13"/>
    </row>
    <row r="3" spans="2:26" ht="18.75" customHeight="1" thickTop="1" thickBot="1" x14ac:dyDescent="0.35">
      <c r="B3" s="14"/>
      <c r="C3" s="796" t="s">
        <v>93</v>
      </c>
      <c r="D3" s="797"/>
      <c r="E3" s="14"/>
      <c r="F3" s="798" t="s">
        <v>104</v>
      </c>
      <c r="G3" s="799"/>
      <c r="H3" s="233"/>
      <c r="I3" s="800" t="s">
        <v>3</v>
      </c>
      <c r="J3" s="794"/>
      <c r="K3" s="794"/>
      <c r="L3" s="795"/>
      <c r="M3" s="222"/>
      <c r="N3" s="810"/>
      <c r="O3" s="810"/>
      <c r="P3" s="805"/>
      <c r="Q3" s="806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802" t="s">
        <v>46</v>
      </c>
      <c r="G51" s="802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F51:G51"/>
    <mergeCell ref="B1:C1"/>
    <mergeCell ref="B2:C2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126</v>
      </c>
      <c r="O2" s="810"/>
      <c r="P2" s="803" t="s">
        <v>4</v>
      </c>
      <c r="Q2" s="804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93</v>
      </c>
      <c r="D3" s="797"/>
      <c r="E3" s="14"/>
      <c r="F3" s="798" t="s">
        <v>104</v>
      </c>
      <c r="G3" s="799"/>
      <c r="H3" s="233"/>
      <c r="I3" s="800" t="s">
        <v>3</v>
      </c>
      <c r="J3" s="794"/>
      <c r="K3" s="794"/>
      <c r="L3" s="795"/>
      <c r="M3" s="222"/>
      <c r="N3" s="810"/>
      <c r="O3" s="810"/>
      <c r="P3" s="805"/>
      <c r="Q3" s="806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80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815">
        <v>96.813999999999993</v>
      </c>
      <c r="O15" s="817">
        <v>3</v>
      </c>
      <c r="P15" s="562">
        <f t="shared" si="3"/>
        <v>33.093999999999994</v>
      </c>
      <c r="Q15" s="448">
        <f t="shared" si="3"/>
        <v>1</v>
      </c>
      <c r="R15" s="411"/>
      <c r="S15" s="811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816"/>
      <c r="O16" s="818"/>
      <c r="P16" s="562">
        <f t="shared" si="3"/>
        <v>-33.090000000000003</v>
      </c>
      <c r="Q16" s="448">
        <f t="shared" si="3"/>
        <v>0</v>
      </c>
      <c r="R16" s="412"/>
      <c r="S16" s="812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802" t="s">
        <v>46</v>
      </c>
      <c r="G51" s="802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813" t="s">
        <v>0</v>
      </c>
      <c r="C1" s="813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88" t="s">
        <v>1</v>
      </c>
      <c r="G2" s="789"/>
      <c r="H2" s="790"/>
      <c r="I2" s="791"/>
      <c r="J2" s="792" t="s">
        <v>62</v>
      </c>
      <c r="K2" s="792"/>
      <c r="L2" s="793"/>
      <c r="M2" s="221"/>
      <c r="N2" s="810" t="s">
        <v>126</v>
      </c>
      <c r="O2" s="810"/>
      <c r="P2" s="824" t="s">
        <v>4</v>
      </c>
      <c r="Q2" s="825"/>
      <c r="S2" s="12"/>
      <c r="T2" s="13"/>
      <c r="U2" s="13"/>
      <c r="V2" s="13"/>
    </row>
    <row r="3" spans="2:26" ht="18.75" customHeight="1" thickTop="1" thickBot="1" x14ac:dyDescent="0.35">
      <c r="B3" s="568"/>
      <c r="C3" s="814" t="s">
        <v>93</v>
      </c>
      <c r="D3" s="797"/>
      <c r="E3" s="14"/>
      <c r="F3" s="798" t="s">
        <v>104</v>
      </c>
      <c r="G3" s="799"/>
      <c r="H3" s="586"/>
      <c r="I3" s="828" t="s">
        <v>3</v>
      </c>
      <c r="J3" s="794"/>
      <c r="K3" s="794"/>
      <c r="L3" s="795"/>
      <c r="M3" s="222"/>
      <c r="N3" s="810"/>
      <c r="O3" s="810"/>
      <c r="P3" s="826"/>
      <c r="Q3" s="827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829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819">
        <v>3617.26</v>
      </c>
      <c r="O15" s="821">
        <v>141</v>
      </c>
      <c r="P15" s="597">
        <f t="shared" si="3"/>
        <v>734.59000000000015</v>
      </c>
      <c r="Q15" s="383">
        <f t="shared" si="3"/>
        <v>38</v>
      </c>
      <c r="R15" s="411"/>
      <c r="S15" s="823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820"/>
      <c r="O16" s="822"/>
      <c r="P16" s="597">
        <f t="shared" si="3"/>
        <v>0</v>
      </c>
      <c r="Q16" s="383">
        <f t="shared" si="3"/>
        <v>0</v>
      </c>
      <c r="R16" s="412"/>
      <c r="S16" s="823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823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823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823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823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802" t="s">
        <v>46</v>
      </c>
      <c r="G51" s="802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  <mergeCell ref="S15:S16"/>
    <mergeCell ref="F51:G51"/>
    <mergeCell ref="S21:S22"/>
    <mergeCell ref="S23:S2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  D I C I E M B R E      2023  </vt:lpstr>
      <vt:lpstr>INVENTARIO  BETY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2024-01-16T14:01:52Z</cp:lastPrinted>
  <dcterms:created xsi:type="dcterms:W3CDTF">2023-02-15T18:57:21Z</dcterms:created>
  <dcterms:modified xsi:type="dcterms:W3CDTF">2024-02-14T19:09:31Z</dcterms:modified>
</cp:coreProperties>
</file>