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-120" yWindow="-120" windowWidth="20730" windowHeight="11160" firstSheet="9" activeTab="9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  CANALES  NOVIEMBRE  2022   " sheetId="13" r:id="rId11"/>
    <sheet name=" CANALES DICIEMBRE  2022  " sheetId="11" r:id="rId12"/>
    <sheet name="Hoja2" sheetId="15" r:id="rId13"/>
    <sheet name="Hoja3" sheetId="12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0" i="13" l="1"/>
  <c r="J60" i="13"/>
  <c r="F66" i="11" l="1"/>
  <c r="N58" i="13" l="1"/>
  <c r="J58" i="13"/>
  <c r="N10" i="11" l="1"/>
  <c r="J10" i="11"/>
  <c r="E10" i="11"/>
  <c r="F66" i="13" l="1"/>
  <c r="F65" i="13"/>
  <c r="V266" i="11" l="1"/>
  <c r="S266" i="11"/>
  <c r="Q266" i="11"/>
  <c r="L266" i="11"/>
  <c r="N265" i="11"/>
  <c r="E265" i="11"/>
  <c r="N264" i="11"/>
  <c r="E264" i="11"/>
  <c r="N263" i="11"/>
  <c r="E263" i="11"/>
  <c r="I262" i="11"/>
  <c r="N262" i="11" s="1"/>
  <c r="E262" i="11"/>
  <c r="N261" i="11"/>
  <c r="J261" i="11"/>
  <c r="E261" i="11"/>
  <c r="N260" i="11"/>
  <c r="J260" i="11"/>
  <c r="E260" i="11"/>
  <c r="N259" i="11"/>
  <c r="J259" i="11"/>
  <c r="E259" i="11"/>
  <c r="N258" i="11"/>
  <c r="J258" i="11"/>
  <c r="E258" i="11"/>
  <c r="N257" i="11"/>
  <c r="J257" i="11"/>
  <c r="E257" i="11"/>
  <c r="N256" i="11"/>
  <c r="J256" i="11"/>
  <c r="E256" i="11"/>
  <c r="N255" i="11"/>
  <c r="J255" i="11"/>
  <c r="E255" i="11"/>
  <c r="N254" i="11"/>
  <c r="J254" i="11"/>
  <c r="E254" i="11"/>
  <c r="N253" i="11"/>
  <c r="J253" i="11"/>
  <c r="E253" i="11"/>
  <c r="N252" i="11"/>
  <c r="J252" i="11"/>
  <c r="E252" i="11"/>
  <c r="N251" i="11"/>
  <c r="J251" i="11"/>
  <c r="E251" i="11"/>
  <c r="N250" i="11"/>
  <c r="J250" i="11"/>
  <c r="E250" i="11"/>
  <c r="N249" i="11"/>
  <c r="J249" i="11"/>
  <c r="E249" i="11"/>
  <c r="N248" i="11"/>
  <c r="J248" i="11"/>
  <c r="E248" i="11"/>
  <c r="N247" i="11"/>
  <c r="J247" i="11"/>
  <c r="E247" i="11"/>
  <c r="N246" i="11"/>
  <c r="J246" i="11"/>
  <c r="E246" i="11"/>
  <c r="N245" i="11"/>
  <c r="J245" i="11"/>
  <c r="E245" i="11"/>
  <c r="N244" i="11"/>
  <c r="J244" i="11"/>
  <c r="E244" i="11"/>
  <c r="N243" i="11"/>
  <c r="J243" i="11"/>
  <c r="E243" i="11"/>
  <c r="N242" i="11"/>
  <c r="J242" i="11"/>
  <c r="E242" i="11"/>
  <c r="N241" i="11"/>
  <c r="J241" i="11"/>
  <c r="E241" i="11"/>
  <c r="N240" i="11"/>
  <c r="J240" i="11"/>
  <c r="E240" i="11"/>
  <c r="N239" i="11"/>
  <c r="J239" i="11"/>
  <c r="E239" i="11"/>
  <c r="N238" i="11"/>
  <c r="J238" i="11"/>
  <c r="E238" i="11"/>
  <c r="N237" i="11"/>
  <c r="J237" i="11"/>
  <c r="E237" i="11"/>
  <c r="N236" i="11"/>
  <c r="J236" i="11"/>
  <c r="E236" i="11"/>
  <c r="N235" i="11"/>
  <c r="J235" i="11"/>
  <c r="E235" i="11"/>
  <c r="N234" i="11"/>
  <c r="J234" i="11"/>
  <c r="E234" i="11"/>
  <c r="N233" i="11"/>
  <c r="J233" i="11"/>
  <c r="E233" i="11"/>
  <c r="N232" i="11"/>
  <c r="J232" i="11"/>
  <c r="E232" i="11"/>
  <c r="N231" i="11"/>
  <c r="J231" i="11"/>
  <c r="E231" i="11"/>
  <c r="N230" i="11"/>
  <c r="J230" i="11"/>
  <c r="E230" i="11"/>
  <c r="N229" i="11"/>
  <c r="J229" i="11"/>
  <c r="E229" i="11"/>
  <c r="N228" i="11"/>
  <c r="J228" i="11"/>
  <c r="E228" i="11"/>
  <c r="N227" i="11"/>
  <c r="J227" i="11"/>
  <c r="E227" i="11"/>
  <c r="N226" i="11"/>
  <c r="J226" i="11"/>
  <c r="E226" i="11"/>
  <c r="N225" i="11"/>
  <c r="J225" i="11"/>
  <c r="E225" i="11"/>
  <c r="N224" i="11"/>
  <c r="J224" i="11"/>
  <c r="E224" i="11"/>
  <c r="N223" i="11"/>
  <c r="J223" i="11"/>
  <c r="E223" i="11"/>
  <c r="N222" i="11"/>
  <c r="J222" i="11"/>
  <c r="E222" i="11"/>
  <c r="N221" i="11"/>
  <c r="J221" i="11"/>
  <c r="E221" i="11"/>
  <c r="N220" i="11"/>
  <c r="J220" i="11"/>
  <c r="E220" i="11"/>
  <c r="N219" i="11"/>
  <c r="J219" i="11"/>
  <c r="E219" i="11"/>
  <c r="N218" i="11"/>
  <c r="J218" i="11"/>
  <c r="E218" i="11"/>
  <c r="N217" i="11"/>
  <c r="J217" i="11"/>
  <c r="E217" i="11"/>
  <c r="N216" i="11"/>
  <c r="J216" i="11"/>
  <c r="E216" i="11"/>
  <c r="N215" i="11"/>
  <c r="J215" i="11"/>
  <c r="E215" i="11"/>
  <c r="N214" i="11"/>
  <c r="J214" i="11"/>
  <c r="E214" i="11"/>
  <c r="N213" i="11"/>
  <c r="J213" i="11"/>
  <c r="E213" i="11"/>
  <c r="N212" i="11"/>
  <c r="J212" i="11"/>
  <c r="E212" i="11"/>
  <c r="N211" i="11"/>
  <c r="J211" i="11"/>
  <c r="E211" i="11"/>
  <c r="N210" i="11"/>
  <c r="J210" i="11"/>
  <c r="E210" i="11"/>
  <c r="N209" i="11"/>
  <c r="J209" i="11"/>
  <c r="E209" i="11"/>
  <c r="N208" i="11"/>
  <c r="J208" i="11"/>
  <c r="E208" i="11"/>
  <c r="N207" i="11"/>
  <c r="J207" i="11"/>
  <c r="E207" i="11"/>
  <c r="N206" i="11"/>
  <c r="J206" i="11"/>
  <c r="E206" i="11"/>
  <c r="N205" i="11"/>
  <c r="J205" i="11"/>
  <c r="E205" i="11"/>
  <c r="N204" i="11"/>
  <c r="J204" i="11"/>
  <c r="E204" i="11"/>
  <c r="N203" i="11"/>
  <c r="J203" i="11"/>
  <c r="E203" i="11"/>
  <c r="N202" i="11"/>
  <c r="J202" i="11"/>
  <c r="E202" i="11"/>
  <c r="N201" i="11"/>
  <c r="J201" i="11"/>
  <c r="E201" i="11"/>
  <c r="N200" i="11"/>
  <c r="J200" i="11"/>
  <c r="E200" i="11"/>
  <c r="N199" i="11"/>
  <c r="J199" i="11"/>
  <c r="E199" i="11"/>
  <c r="N198" i="11"/>
  <c r="J198" i="11"/>
  <c r="E198" i="11"/>
  <c r="N197" i="11"/>
  <c r="J197" i="11"/>
  <c r="E197" i="11"/>
  <c r="N196" i="11"/>
  <c r="J196" i="11"/>
  <c r="E196" i="11"/>
  <c r="N195" i="11"/>
  <c r="J195" i="11"/>
  <c r="E195" i="11"/>
  <c r="N194" i="11"/>
  <c r="J194" i="11"/>
  <c r="E194" i="11"/>
  <c r="N193" i="11"/>
  <c r="J193" i="11"/>
  <c r="E193" i="11"/>
  <c r="N192" i="11"/>
  <c r="J192" i="11"/>
  <c r="E192" i="11"/>
  <c r="N191" i="11"/>
  <c r="J191" i="11"/>
  <c r="E191" i="11"/>
  <c r="N190" i="11"/>
  <c r="J190" i="11"/>
  <c r="E190" i="11"/>
  <c r="N189" i="11"/>
  <c r="J189" i="11"/>
  <c r="E189" i="11"/>
  <c r="N188" i="11"/>
  <c r="J188" i="11"/>
  <c r="E188" i="11"/>
  <c r="N187" i="11"/>
  <c r="J187" i="11"/>
  <c r="E187" i="11"/>
  <c r="N186" i="11"/>
  <c r="J186" i="11"/>
  <c r="E186" i="11"/>
  <c r="N185" i="11"/>
  <c r="J185" i="11"/>
  <c r="E185" i="11"/>
  <c r="N184" i="11"/>
  <c r="J184" i="11"/>
  <c r="E184" i="11"/>
  <c r="N183" i="11"/>
  <c r="J183" i="11"/>
  <c r="E183" i="11"/>
  <c r="N182" i="11"/>
  <c r="J182" i="11"/>
  <c r="E182" i="11"/>
  <c r="N181" i="11"/>
  <c r="J181" i="11"/>
  <c r="E181" i="11"/>
  <c r="N180" i="11"/>
  <c r="J180" i="11"/>
  <c r="E180" i="11"/>
  <c r="N179" i="11"/>
  <c r="J179" i="11"/>
  <c r="E179" i="11"/>
  <c r="N178" i="11"/>
  <c r="J178" i="11"/>
  <c r="E178" i="11"/>
  <c r="N177" i="11"/>
  <c r="J177" i="11"/>
  <c r="E177" i="11"/>
  <c r="N176" i="11"/>
  <c r="J176" i="11"/>
  <c r="E176" i="11"/>
  <c r="N175" i="11"/>
  <c r="J175" i="11"/>
  <c r="E175" i="11"/>
  <c r="N174" i="11"/>
  <c r="J174" i="11"/>
  <c r="E174" i="11"/>
  <c r="N173" i="11"/>
  <c r="J173" i="11"/>
  <c r="E173" i="11"/>
  <c r="N172" i="11"/>
  <c r="J172" i="11"/>
  <c r="E172" i="11"/>
  <c r="N171" i="11"/>
  <c r="J171" i="11"/>
  <c r="E171" i="11"/>
  <c r="N170" i="11"/>
  <c r="J170" i="11"/>
  <c r="E170" i="11"/>
  <c r="N169" i="11"/>
  <c r="J169" i="11"/>
  <c r="E169" i="11"/>
  <c r="N168" i="11"/>
  <c r="J168" i="11"/>
  <c r="E168" i="11"/>
  <c r="N167" i="11"/>
  <c r="J167" i="11"/>
  <c r="E167" i="11"/>
  <c r="N166" i="11"/>
  <c r="J166" i="11"/>
  <c r="E166" i="11"/>
  <c r="N165" i="11"/>
  <c r="J165" i="11"/>
  <c r="E165" i="11"/>
  <c r="N164" i="11"/>
  <c r="J164" i="11"/>
  <c r="E164" i="11"/>
  <c r="N163" i="11"/>
  <c r="J163" i="11"/>
  <c r="E163" i="11"/>
  <c r="N162" i="11"/>
  <c r="J162" i="11"/>
  <c r="E162" i="11"/>
  <c r="N161" i="11"/>
  <c r="J161" i="11"/>
  <c r="E161" i="11"/>
  <c r="N160" i="11"/>
  <c r="J160" i="11"/>
  <c r="E160" i="11"/>
  <c r="N159" i="11"/>
  <c r="J159" i="11"/>
  <c r="E159" i="11"/>
  <c r="N158" i="11"/>
  <c r="J158" i="11"/>
  <c r="E158" i="11"/>
  <c r="N157" i="11"/>
  <c r="J157" i="11"/>
  <c r="E157" i="11"/>
  <c r="N156" i="11"/>
  <c r="J156" i="11"/>
  <c r="E156" i="11"/>
  <c r="N155" i="11"/>
  <c r="J155" i="11"/>
  <c r="E155" i="11"/>
  <c r="N154" i="11"/>
  <c r="J154" i="11"/>
  <c r="E154" i="11"/>
  <c r="N153" i="11"/>
  <c r="J153" i="11"/>
  <c r="E153" i="11"/>
  <c r="N152" i="11"/>
  <c r="J152" i="11"/>
  <c r="E152" i="11"/>
  <c r="N151" i="11"/>
  <c r="J151" i="11"/>
  <c r="E151" i="11"/>
  <c r="N150" i="11"/>
  <c r="J150" i="11"/>
  <c r="E150" i="11"/>
  <c r="N149" i="11"/>
  <c r="J149" i="11"/>
  <c r="E149" i="11"/>
  <c r="N148" i="11"/>
  <c r="J148" i="11"/>
  <c r="E148" i="11"/>
  <c r="N147" i="11"/>
  <c r="J147" i="11"/>
  <c r="E147" i="11"/>
  <c r="N146" i="11"/>
  <c r="J146" i="11"/>
  <c r="E146" i="11"/>
  <c r="N145" i="11"/>
  <c r="J145" i="11"/>
  <c r="E145" i="11"/>
  <c r="N144" i="11"/>
  <c r="J144" i="11"/>
  <c r="E144" i="11"/>
  <c r="N143" i="11"/>
  <c r="J143" i="11"/>
  <c r="E143" i="11"/>
  <c r="N142" i="11"/>
  <c r="J142" i="11"/>
  <c r="E142" i="11"/>
  <c r="N141" i="11"/>
  <c r="J141" i="11"/>
  <c r="E141" i="11"/>
  <c r="N140" i="11"/>
  <c r="J140" i="11"/>
  <c r="E140" i="11"/>
  <c r="N139" i="11"/>
  <c r="J139" i="11"/>
  <c r="E139" i="11"/>
  <c r="N138" i="11"/>
  <c r="J138" i="11"/>
  <c r="E138" i="11"/>
  <c r="N137" i="11"/>
  <c r="J137" i="11"/>
  <c r="E137" i="11"/>
  <c r="N136" i="11"/>
  <c r="J136" i="11"/>
  <c r="E136" i="11"/>
  <c r="N135" i="11"/>
  <c r="J135" i="11"/>
  <c r="E135" i="11"/>
  <c r="N134" i="11"/>
  <c r="J134" i="11"/>
  <c r="E134" i="11"/>
  <c r="N133" i="11"/>
  <c r="J133" i="11"/>
  <c r="E133" i="11"/>
  <c r="N132" i="11"/>
  <c r="J132" i="11"/>
  <c r="E132" i="11"/>
  <c r="N131" i="11"/>
  <c r="J131" i="11"/>
  <c r="E131" i="11"/>
  <c r="N130" i="11"/>
  <c r="J130" i="11"/>
  <c r="E130" i="11"/>
  <c r="N129" i="11"/>
  <c r="J129" i="11"/>
  <c r="E129" i="11"/>
  <c r="N128" i="11"/>
  <c r="J128" i="11"/>
  <c r="E128" i="11"/>
  <c r="N127" i="11"/>
  <c r="J127" i="11"/>
  <c r="E127" i="11"/>
  <c r="N126" i="11"/>
  <c r="J126" i="11"/>
  <c r="E126" i="11"/>
  <c r="N125" i="11"/>
  <c r="J125" i="11"/>
  <c r="E125" i="11"/>
  <c r="N124" i="11"/>
  <c r="J124" i="11"/>
  <c r="E124" i="11"/>
  <c r="N123" i="11"/>
  <c r="J123" i="11"/>
  <c r="E123" i="11"/>
  <c r="N122" i="11"/>
  <c r="J122" i="11"/>
  <c r="E122" i="11"/>
  <c r="N121" i="11"/>
  <c r="J121" i="11"/>
  <c r="E121" i="11"/>
  <c r="N120" i="11"/>
  <c r="J120" i="11"/>
  <c r="E120" i="11"/>
  <c r="N119" i="11"/>
  <c r="J119" i="11"/>
  <c r="E119" i="11"/>
  <c r="N118" i="11"/>
  <c r="J118" i="11"/>
  <c r="E118" i="11"/>
  <c r="N117" i="11"/>
  <c r="J117" i="11"/>
  <c r="E117" i="11"/>
  <c r="N116" i="11"/>
  <c r="J116" i="11"/>
  <c r="E116" i="11"/>
  <c r="N115" i="11"/>
  <c r="J115" i="11"/>
  <c r="E115" i="11"/>
  <c r="N114" i="11"/>
  <c r="J114" i="11"/>
  <c r="E114" i="11"/>
  <c r="N113" i="11"/>
  <c r="J113" i="11"/>
  <c r="E113" i="11"/>
  <c r="N112" i="11"/>
  <c r="J112" i="11"/>
  <c r="E112" i="11"/>
  <c r="N111" i="11"/>
  <c r="J111" i="11"/>
  <c r="E111" i="11"/>
  <c r="N110" i="11"/>
  <c r="J110" i="11"/>
  <c r="E110" i="11"/>
  <c r="N109" i="11"/>
  <c r="J109" i="11"/>
  <c r="E109" i="11"/>
  <c r="N108" i="11"/>
  <c r="J108" i="11"/>
  <c r="E108" i="11"/>
  <c r="N107" i="11"/>
  <c r="J107" i="11"/>
  <c r="E107" i="11"/>
  <c r="N106" i="11"/>
  <c r="J106" i="11"/>
  <c r="E106" i="11"/>
  <c r="N105" i="11"/>
  <c r="J105" i="11"/>
  <c r="E105" i="11"/>
  <c r="N104" i="11"/>
  <c r="J104" i="11"/>
  <c r="E104" i="11"/>
  <c r="N103" i="11"/>
  <c r="J103" i="11"/>
  <c r="E103" i="11"/>
  <c r="N102" i="11"/>
  <c r="J102" i="11"/>
  <c r="E102" i="11"/>
  <c r="N101" i="11"/>
  <c r="J101" i="11"/>
  <c r="E101" i="11"/>
  <c r="N100" i="11"/>
  <c r="J100" i="11"/>
  <c r="E100" i="11"/>
  <c r="N99" i="11"/>
  <c r="J99" i="11"/>
  <c r="E99" i="11"/>
  <c r="N98" i="11"/>
  <c r="J98" i="11"/>
  <c r="E98" i="11"/>
  <c r="N97" i="11"/>
  <c r="J97" i="11"/>
  <c r="E97" i="11"/>
  <c r="N96" i="11"/>
  <c r="J96" i="11"/>
  <c r="E96" i="11"/>
  <c r="N95" i="11"/>
  <c r="J95" i="11"/>
  <c r="E95" i="11"/>
  <c r="N94" i="11"/>
  <c r="J94" i="11"/>
  <c r="E94" i="11"/>
  <c r="N93" i="11"/>
  <c r="J93" i="11"/>
  <c r="E93" i="11"/>
  <c r="N92" i="11"/>
  <c r="J92" i="11"/>
  <c r="E92" i="11"/>
  <c r="N91" i="11"/>
  <c r="J91" i="11"/>
  <c r="E91" i="11"/>
  <c r="N90" i="11"/>
  <c r="J90" i="11"/>
  <c r="E90" i="11"/>
  <c r="N89" i="11"/>
  <c r="J89" i="11"/>
  <c r="E89" i="11"/>
  <c r="N88" i="11"/>
  <c r="J88" i="11"/>
  <c r="E88" i="11"/>
  <c r="N87" i="11"/>
  <c r="J87" i="11"/>
  <c r="E87" i="11"/>
  <c r="N86" i="11"/>
  <c r="J86" i="11"/>
  <c r="E86" i="11"/>
  <c r="N85" i="11"/>
  <c r="J85" i="11"/>
  <c r="E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E55" i="11"/>
  <c r="N54" i="11"/>
  <c r="J54" i="11"/>
  <c r="E54" i="11"/>
  <c r="N53" i="11"/>
  <c r="J53" i="11"/>
  <c r="E53" i="11"/>
  <c r="N52" i="11"/>
  <c r="J52" i="11"/>
  <c r="E52" i="11"/>
  <c r="N51" i="11"/>
  <c r="J51" i="11"/>
  <c r="E51" i="11"/>
  <c r="N50" i="11"/>
  <c r="J50" i="11"/>
  <c r="E50" i="11"/>
  <c r="N49" i="11"/>
  <c r="J49" i="11"/>
  <c r="E49" i="11"/>
  <c r="N48" i="11"/>
  <c r="J48" i="11"/>
  <c r="E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E29" i="11"/>
  <c r="N28" i="11"/>
  <c r="J28" i="11"/>
  <c r="E28" i="11"/>
  <c r="N27" i="11"/>
  <c r="J27" i="11"/>
  <c r="E27" i="11"/>
  <c r="N26" i="11"/>
  <c r="J26" i="11"/>
  <c r="E26" i="11"/>
  <c r="N25" i="11"/>
  <c r="J25" i="11"/>
  <c r="E25" i="11"/>
  <c r="N24" i="11"/>
  <c r="J24" i="11"/>
  <c r="E24" i="11"/>
  <c r="N23" i="11"/>
  <c r="J23" i="11"/>
  <c r="E23" i="11"/>
  <c r="N22" i="11"/>
  <c r="J22" i="11"/>
  <c r="E22" i="11"/>
  <c r="N21" i="11"/>
  <c r="J21" i="11"/>
  <c r="E21" i="11"/>
  <c r="N20" i="11"/>
  <c r="J20" i="11"/>
  <c r="E20" i="11"/>
  <c r="N19" i="11"/>
  <c r="J19" i="11"/>
  <c r="E19" i="11"/>
  <c r="N18" i="11"/>
  <c r="J18" i="11"/>
  <c r="E18" i="11"/>
  <c r="N17" i="11"/>
  <c r="J17" i="11"/>
  <c r="E17" i="11"/>
  <c r="N16" i="11"/>
  <c r="J16" i="11"/>
  <c r="E16" i="11"/>
  <c r="N15" i="11"/>
  <c r="J15" i="11"/>
  <c r="E15" i="11"/>
  <c r="N14" i="11"/>
  <c r="J14" i="11"/>
  <c r="E14" i="11"/>
  <c r="N13" i="11"/>
  <c r="J13" i="11"/>
  <c r="E13" i="11"/>
  <c r="N12" i="11"/>
  <c r="J12" i="11"/>
  <c r="E12" i="11"/>
  <c r="N11" i="11"/>
  <c r="J11" i="11"/>
  <c r="E11" i="11"/>
  <c r="N9" i="11"/>
  <c r="J9" i="11"/>
  <c r="E9" i="11"/>
  <c r="N8" i="11"/>
  <c r="J8" i="11"/>
  <c r="E8" i="11"/>
  <c r="N7" i="11"/>
  <c r="J7" i="11"/>
  <c r="E7" i="11"/>
  <c r="N6" i="11"/>
  <c r="J6" i="11"/>
  <c r="E6" i="11"/>
  <c r="N5" i="11"/>
  <c r="J5" i="11"/>
  <c r="E5" i="11"/>
  <c r="N4" i="11"/>
  <c r="J4" i="11"/>
  <c r="E4" i="11"/>
  <c r="N266" i="11" l="1"/>
  <c r="N269" i="11" s="1"/>
  <c r="V32" i="14"/>
  <c r="V266" i="13" l="1"/>
  <c r="S266" i="13"/>
  <c r="Q266" i="13"/>
  <c r="L266" i="13"/>
  <c r="N265" i="13"/>
  <c r="E265" i="13"/>
  <c r="N264" i="13"/>
  <c r="E264" i="13"/>
  <c r="N263" i="13"/>
  <c r="E263" i="13"/>
  <c r="E262" i="13"/>
  <c r="N261" i="13"/>
  <c r="J261" i="13"/>
  <c r="E261" i="13"/>
  <c r="N260" i="13"/>
  <c r="J260" i="13"/>
  <c r="E260" i="13"/>
  <c r="N259" i="13"/>
  <c r="J259" i="13"/>
  <c r="E259" i="13"/>
  <c r="N258" i="13"/>
  <c r="J258" i="13"/>
  <c r="E258" i="13"/>
  <c r="N257" i="13"/>
  <c r="J257" i="13"/>
  <c r="E257" i="13"/>
  <c r="N256" i="13"/>
  <c r="J256" i="13"/>
  <c r="E256" i="13"/>
  <c r="N255" i="13"/>
  <c r="J255" i="13"/>
  <c r="E255" i="13"/>
  <c r="N254" i="13"/>
  <c r="J254" i="13"/>
  <c r="E254" i="13"/>
  <c r="N253" i="13"/>
  <c r="J253" i="13"/>
  <c r="E253" i="13"/>
  <c r="N252" i="13"/>
  <c r="J252" i="13"/>
  <c r="E252" i="13"/>
  <c r="N251" i="13"/>
  <c r="J251" i="13"/>
  <c r="E251" i="13"/>
  <c r="N250" i="13"/>
  <c r="J250" i="13"/>
  <c r="E250" i="13"/>
  <c r="N249" i="13"/>
  <c r="J249" i="13"/>
  <c r="E249" i="13"/>
  <c r="N248" i="13"/>
  <c r="J248" i="13"/>
  <c r="E248" i="13"/>
  <c r="N247" i="13"/>
  <c r="J247" i="13"/>
  <c r="E247" i="13"/>
  <c r="N246" i="13"/>
  <c r="J246" i="13"/>
  <c r="E246" i="13"/>
  <c r="N245" i="13"/>
  <c r="J245" i="13"/>
  <c r="E245" i="13"/>
  <c r="N244" i="13"/>
  <c r="J244" i="13"/>
  <c r="E244" i="13"/>
  <c r="N243" i="13"/>
  <c r="J243" i="13"/>
  <c r="E243" i="13"/>
  <c r="N242" i="13"/>
  <c r="J242" i="13"/>
  <c r="E242" i="13"/>
  <c r="N241" i="13"/>
  <c r="J241" i="13"/>
  <c r="E241" i="13"/>
  <c r="N240" i="13"/>
  <c r="J240" i="13"/>
  <c r="E240" i="13"/>
  <c r="N239" i="13"/>
  <c r="J239" i="13"/>
  <c r="E239" i="13"/>
  <c r="N238" i="13"/>
  <c r="J238" i="13"/>
  <c r="E238" i="13"/>
  <c r="N237" i="13"/>
  <c r="J237" i="13"/>
  <c r="E237" i="13"/>
  <c r="N236" i="13"/>
  <c r="J236" i="13"/>
  <c r="E236" i="13"/>
  <c r="N235" i="13"/>
  <c r="J235" i="13"/>
  <c r="E235" i="13"/>
  <c r="N234" i="13"/>
  <c r="J234" i="13"/>
  <c r="E234" i="13"/>
  <c r="N233" i="13"/>
  <c r="J233" i="13"/>
  <c r="E233" i="13"/>
  <c r="N232" i="13"/>
  <c r="J232" i="13"/>
  <c r="E232" i="13"/>
  <c r="N231" i="13"/>
  <c r="J231" i="13"/>
  <c r="E231" i="13"/>
  <c r="N230" i="13"/>
  <c r="J230" i="13"/>
  <c r="E230" i="13"/>
  <c r="N229" i="13"/>
  <c r="J229" i="13"/>
  <c r="E229" i="13"/>
  <c r="N228" i="13"/>
  <c r="J228" i="13"/>
  <c r="E228" i="13"/>
  <c r="N227" i="13"/>
  <c r="J227" i="13"/>
  <c r="E227" i="13"/>
  <c r="N226" i="13"/>
  <c r="J226" i="13"/>
  <c r="E226" i="13"/>
  <c r="N225" i="13"/>
  <c r="J225" i="13"/>
  <c r="E225" i="13"/>
  <c r="N224" i="13"/>
  <c r="J224" i="13"/>
  <c r="E224" i="13"/>
  <c r="N223" i="13"/>
  <c r="J223" i="13"/>
  <c r="E223" i="13"/>
  <c r="N222" i="13"/>
  <c r="J222" i="13"/>
  <c r="E222" i="13"/>
  <c r="N221" i="13"/>
  <c r="J221" i="13"/>
  <c r="E221" i="13"/>
  <c r="N220" i="13"/>
  <c r="J220" i="13"/>
  <c r="E220" i="13"/>
  <c r="N219" i="13"/>
  <c r="J219" i="13"/>
  <c r="E219" i="13"/>
  <c r="N218" i="13"/>
  <c r="J218" i="13"/>
  <c r="E218" i="13"/>
  <c r="N217" i="13"/>
  <c r="J217" i="13"/>
  <c r="E217" i="13"/>
  <c r="N216" i="13"/>
  <c r="J216" i="13"/>
  <c r="E216" i="13"/>
  <c r="N215" i="13"/>
  <c r="J215" i="13"/>
  <c r="E215" i="13"/>
  <c r="N214" i="13"/>
  <c r="J214" i="13"/>
  <c r="E214" i="13"/>
  <c r="N213" i="13"/>
  <c r="J213" i="13"/>
  <c r="E213" i="13"/>
  <c r="N212" i="13"/>
  <c r="J212" i="13"/>
  <c r="E212" i="13"/>
  <c r="N211" i="13"/>
  <c r="J211" i="13"/>
  <c r="E211" i="13"/>
  <c r="N210" i="13"/>
  <c r="J210" i="13"/>
  <c r="E210" i="13"/>
  <c r="N209" i="13"/>
  <c r="J209" i="13"/>
  <c r="E209" i="13"/>
  <c r="N208" i="13"/>
  <c r="J208" i="13"/>
  <c r="E208" i="13"/>
  <c r="N207" i="13"/>
  <c r="J207" i="13"/>
  <c r="E207" i="13"/>
  <c r="N206" i="13"/>
  <c r="J206" i="13"/>
  <c r="E206" i="13"/>
  <c r="N205" i="13"/>
  <c r="J205" i="13"/>
  <c r="E205" i="13"/>
  <c r="N204" i="13"/>
  <c r="J204" i="13"/>
  <c r="E204" i="13"/>
  <c r="N203" i="13"/>
  <c r="J203" i="13"/>
  <c r="E203" i="13"/>
  <c r="N202" i="13"/>
  <c r="J202" i="13"/>
  <c r="E202" i="13"/>
  <c r="N201" i="13"/>
  <c r="J201" i="13"/>
  <c r="E201" i="13"/>
  <c r="N200" i="13"/>
  <c r="J200" i="13"/>
  <c r="E200" i="13"/>
  <c r="N199" i="13"/>
  <c r="J199" i="13"/>
  <c r="E199" i="13"/>
  <c r="N198" i="13"/>
  <c r="J198" i="13"/>
  <c r="E198" i="13"/>
  <c r="N197" i="13"/>
  <c r="J197" i="13"/>
  <c r="E197" i="13"/>
  <c r="N196" i="13"/>
  <c r="J196" i="13"/>
  <c r="E196" i="13"/>
  <c r="N195" i="13"/>
  <c r="J195" i="13"/>
  <c r="E195" i="13"/>
  <c r="N194" i="13"/>
  <c r="J194" i="13"/>
  <c r="E194" i="13"/>
  <c r="N193" i="13"/>
  <c r="J193" i="13"/>
  <c r="E193" i="13"/>
  <c r="N192" i="13"/>
  <c r="J192" i="13"/>
  <c r="E192" i="13"/>
  <c r="N191" i="13"/>
  <c r="J191" i="13"/>
  <c r="E191" i="13"/>
  <c r="N190" i="13"/>
  <c r="J190" i="13"/>
  <c r="E190" i="13"/>
  <c r="N189" i="13"/>
  <c r="J189" i="13"/>
  <c r="E189" i="13"/>
  <c r="N188" i="13"/>
  <c r="J188" i="13"/>
  <c r="E188" i="13"/>
  <c r="N187" i="13"/>
  <c r="J187" i="13"/>
  <c r="E187" i="13"/>
  <c r="N186" i="13"/>
  <c r="J186" i="13"/>
  <c r="E186" i="13"/>
  <c r="N185" i="13"/>
  <c r="J185" i="13"/>
  <c r="E185" i="13"/>
  <c r="N184" i="13"/>
  <c r="J184" i="13"/>
  <c r="E184" i="13"/>
  <c r="N183" i="13"/>
  <c r="J183" i="13"/>
  <c r="E183" i="13"/>
  <c r="N182" i="13"/>
  <c r="J182" i="13"/>
  <c r="E182" i="13"/>
  <c r="N181" i="13"/>
  <c r="J181" i="13"/>
  <c r="E181" i="13"/>
  <c r="N180" i="13"/>
  <c r="J180" i="13"/>
  <c r="E180" i="13"/>
  <c r="N179" i="13"/>
  <c r="J179" i="13"/>
  <c r="E179" i="13"/>
  <c r="N178" i="13"/>
  <c r="J178" i="13"/>
  <c r="E178" i="13"/>
  <c r="N177" i="13"/>
  <c r="J177" i="13"/>
  <c r="E177" i="13"/>
  <c r="N176" i="13"/>
  <c r="J176" i="13"/>
  <c r="E176" i="13"/>
  <c r="N175" i="13"/>
  <c r="J175" i="13"/>
  <c r="E175" i="13"/>
  <c r="N174" i="13"/>
  <c r="J174" i="13"/>
  <c r="E174" i="13"/>
  <c r="N173" i="13"/>
  <c r="J173" i="13"/>
  <c r="E173" i="13"/>
  <c r="N172" i="13"/>
  <c r="J172" i="13"/>
  <c r="E172" i="13"/>
  <c r="N171" i="13"/>
  <c r="J171" i="13"/>
  <c r="E171" i="13"/>
  <c r="N170" i="13"/>
  <c r="J170" i="13"/>
  <c r="E170" i="13"/>
  <c r="N169" i="13"/>
  <c r="J169" i="13"/>
  <c r="E169" i="13"/>
  <c r="N168" i="13"/>
  <c r="J168" i="13"/>
  <c r="E168" i="13"/>
  <c r="N167" i="13"/>
  <c r="J167" i="13"/>
  <c r="E167" i="13"/>
  <c r="N166" i="13"/>
  <c r="J166" i="13"/>
  <c r="E166" i="13"/>
  <c r="N165" i="13"/>
  <c r="J165" i="13"/>
  <c r="E165" i="13"/>
  <c r="N164" i="13"/>
  <c r="J164" i="13"/>
  <c r="E164" i="13"/>
  <c r="N163" i="13"/>
  <c r="J163" i="13"/>
  <c r="E163" i="13"/>
  <c r="N162" i="13"/>
  <c r="J162" i="13"/>
  <c r="E162" i="13"/>
  <c r="N161" i="13"/>
  <c r="J161" i="13"/>
  <c r="E161" i="13"/>
  <c r="N160" i="13"/>
  <c r="J160" i="13"/>
  <c r="E160" i="13"/>
  <c r="N159" i="13"/>
  <c r="J159" i="13"/>
  <c r="E159" i="13"/>
  <c r="N158" i="13"/>
  <c r="J158" i="13"/>
  <c r="E158" i="13"/>
  <c r="N157" i="13"/>
  <c r="J157" i="13"/>
  <c r="E157" i="13"/>
  <c r="N156" i="13"/>
  <c r="J156" i="13"/>
  <c r="E156" i="13"/>
  <c r="N155" i="13"/>
  <c r="J155" i="13"/>
  <c r="E155" i="13"/>
  <c r="N154" i="13"/>
  <c r="J154" i="13"/>
  <c r="E154" i="13"/>
  <c r="N153" i="13"/>
  <c r="J153" i="13"/>
  <c r="E153" i="13"/>
  <c r="N152" i="13"/>
  <c r="J152" i="13"/>
  <c r="E152" i="13"/>
  <c r="N151" i="13"/>
  <c r="J151" i="13"/>
  <c r="E151" i="13"/>
  <c r="N150" i="13"/>
  <c r="J150" i="13"/>
  <c r="E150" i="13"/>
  <c r="N149" i="13"/>
  <c r="J149" i="13"/>
  <c r="E149" i="13"/>
  <c r="N148" i="13"/>
  <c r="J148" i="13"/>
  <c r="E148" i="13"/>
  <c r="N147" i="13"/>
  <c r="J147" i="13"/>
  <c r="E147" i="13"/>
  <c r="N146" i="13"/>
  <c r="J146" i="13"/>
  <c r="E146" i="13"/>
  <c r="N145" i="13"/>
  <c r="J145" i="13"/>
  <c r="E145" i="13"/>
  <c r="N144" i="13"/>
  <c r="J144" i="13"/>
  <c r="E144" i="13"/>
  <c r="N143" i="13"/>
  <c r="J143" i="13"/>
  <c r="E143" i="13"/>
  <c r="N142" i="13"/>
  <c r="J142" i="13"/>
  <c r="E142" i="13"/>
  <c r="N141" i="13"/>
  <c r="J141" i="13"/>
  <c r="E141" i="13"/>
  <c r="N140" i="13"/>
  <c r="J140" i="13"/>
  <c r="E140" i="13"/>
  <c r="N139" i="13"/>
  <c r="J139" i="13"/>
  <c r="E139" i="13"/>
  <c r="N138" i="13"/>
  <c r="J138" i="13"/>
  <c r="E138" i="13"/>
  <c r="N137" i="13"/>
  <c r="J137" i="13"/>
  <c r="E137" i="13"/>
  <c r="N136" i="13"/>
  <c r="J136" i="13"/>
  <c r="E136" i="13"/>
  <c r="N135" i="13"/>
  <c r="J135" i="13"/>
  <c r="E135" i="13"/>
  <c r="N134" i="13"/>
  <c r="J134" i="13"/>
  <c r="E134" i="13"/>
  <c r="N133" i="13"/>
  <c r="J133" i="13"/>
  <c r="E133" i="13"/>
  <c r="N132" i="13"/>
  <c r="J132" i="13"/>
  <c r="E132" i="13"/>
  <c r="N131" i="13"/>
  <c r="J131" i="13"/>
  <c r="E131" i="13"/>
  <c r="N130" i="13"/>
  <c r="J130" i="13"/>
  <c r="E130" i="13"/>
  <c r="N129" i="13"/>
  <c r="J129" i="13"/>
  <c r="E129" i="13"/>
  <c r="N128" i="13"/>
  <c r="J128" i="13"/>
  <c r="E128" i="13"/>
  <c r="N127" i="13"/>
  <c r="J127" i="13"/>
  <c r="E127" i="13"/>
  <c r="N126" i="13"/>
  <c r="J126" i="13"/>
  <c r="E126" i="13"/>
  <c r="N125" i="13"/>
  <c r="J125" i="13"/>
  <c r="E125" i="13"/>
  <c r="N124" i="13"/>
  <c r="J124" i="13"/>
  <c r="E124" i="13"/>
  <c r="N123" i="13"/>
  <c r="J123" i="13"/>
  <c r="E123" i="13"/>
  <c r="N122" i="13"/>
  <c r="J122" i="13"/>
  <c r="E122" i="13"/>
  <c r="N121" i="13"/>
  <c r="J121" i="13"/>
  <c r="E121" i="13"/>
  <c r="N120" i="13"/>
  <c r="J120" i="13"/>
  <c r="E120" i="13"/>
  <c r="N119" i="13"/>
  <c r="J119" i="13"/>
  <c r="E119" i="13"/>
  <c r="N118" i="13"/>
  <c r="J118" i="13"/>
  <c r="E118" i="13"/>
  <c r="N117" i="13"/>
  <c r="J117" i="13"/>
  <c r="E117" i="13"/>
  <c r="N116" i="13"/>
  <c r="J116" i="13"/>
  <c r="E116" i="13"/>
  <c r="N115" i="13"/>
  <c r="J115" i="13"/>
  <c r="E115" i="13"/>
  <c r="N114" i="13"/>
  <c r="J114" i="13"/>
  <c r="E114" i="13"/>
  <c r="N113" i="13"/>
  <c r="J113" i="13"/>
  <c r="E113" i="13"/>
  <c r="N112" i="13"/>
  <c r="J112" i="13"/>
  <c r="E112" i="13"/>
  <c r="N111" i="13"/>
  <c r="J111" i="13"/>
  <c r="E111" i="13"/>
  <c r="N110" i="13"/>
  <c r="J110" i="13"/>
  <c r="E110" i="13"/>
  <c r="N109" i="13"/>
  <c r="J109" i="13"/>
  <c r="E109" i="13"/>
  <c r="N108" i="13"/>
  <c r="J108" i="13"/>
  <c r="E108" i="13"/>
  <c r="N107" i="13"/>
  <c r="J107" i="13"/>
  <c r="E107" i="13"/>
  <c r="N106" i="13"/>
  <c r="J106" i="13"/>
  <c r="E106" i="13"/>
  <c r="N105" i="13"/>
  <c r="J105" i="13"/>
  <c r="E105" i="13"/>
  <c r="N104" i="13"/>
  <c r="J104" i="13"/>
  <c r="E104" i="13"/>
  <c r="N103" i="13"/>
  <c r="J103" i="13"/>
  <c r="E103" i="13"/>
  <c r="N102" i="13"/>
  <c r="J102" i="13"/>
  <c r="E102" i="13"/>
  <c r="N101" i="13"/>
  <c r="J101" i="13"/>
  <c r="E101" i="13"/>
  <c r="N100" i="13"/>
  <c r="J100" i="13"/>
  <c r="E100" i="13"/>
  <c r="N99" i="13"/>
  <c r="J99" i="13"/>
  <c r="E99" i="13"/>
  <c r="N98" i="13"/>
  <c r="J98" i="13"/>
  <c r="E98" i="13"/>
  <c r="N97" i="13"/>
  <c r="J97" i="13"/>
  <c r="E97" i="13"/>
  <c r="N96" i="13"/>
  <c r="J96" i="13"/>
  <c r="E96" i="13"/>
  <c r="N95" i="13"/>
  <c r="J95" i="13"/>
  <c r="E95" i="13"/>
  <c r="N94" i="13"/>
  <c r="J94" i="13"/>
  <c r="E94" i="13"/>
  <c r="N93" i="13"/>
  <c r="J93" i="13"/>
  <c r="E93" i="13"/>
  <c r="N92" i="13"/>
  <c r="J92" i="13"/>
  <c r="E92" i="13"/>
  <c r="N91" i="13"/>
  <c r="J91" i="13"/>
  <c r="E91" i="13"/>
  <c r="N90" i="13"/>
  <c r="J90" i="13"/>
  <c r="E90" i="13"/>
  <c r="N89" i="13"/>
  <c r="J89" i="13"/>
  <c r="E89" i="13"/>
  <c r="N88" i="13"/>
  <c r="J88" i="13"/>
  <c r="E88" i="13"/>
  <c r="N87" i="13"/>
  <c r="J87" i="13"/>
  <c r="E87" i="13"/>
  <c r="N86" i="13"/>
  <c r="J86" i="13"/>
  <c r="E86" i="13"/>
  <c r="N85" i="13"/>
  <c r="J85" i="13"/>
  <c r="E85" i="13"/>
  <c r="N84" i="13"/>
  <c r="J84" i="13"/>
  <c r="N83" i="13"/>
  <c r="J83" i="13"/>
  <c r="N82" i="13"/>
  <c r="J82" i="13"/>
  <c r="N81" i="13"/>
  <c r="J81" i="13"/>
  <c r="N80" i="13"/>
  <c r="J80" i="13"/>
  <c r="N79" i="13"/>
  <c r="J79" i="13"/>
  <c r="N78" i="13"/>
  <c r="J78" i="13"/>
  <c r="N77" i="13"/>
  <c r="J77" i="13"/>
  <c r="N76" i="13"/>
  <c r="J76" i="13"/>
  <c r="N75" i="13"/>
  <c r="J75" i="13"/>
  <c r="N74" i="13"/>
  <c r="J74" i="13"/>
  <c r="N73" i="13"/>
  <c r="J73" i="13"/>
  <c r="N72" i="13"/>
  <c r="J72" i="13"/>
  <c r="N71" i="13"/>
  <c r="J71" i="13"/>
  <c r="N70" i="13"/>
  <c r="J70" i="13"/>
  <c r="N69" i="13"/>
  <c r="J69" i="13"/>
  <c r="N68" i="13"/>
  <c r="J68" i="13"/>
  <c r="N67" i="13"/>
  <c r="J67" i="13"/>
  <c r="N66" i="13"/>
  <c r="J66" i="13"/>
  <c r="N65" i="13"/>
  <c r="J65" i="13"/>
  <c r="N64" i="13"/>
  <c r="J64" i="13"/>
  <c r="N63" i="13"/>
  <c r="J63" i="13"/>
  <c r="N62" i="13"/>
  <c r="J62" i="13"/>
  <c r="N61" i="13"/>
  <c r="J61" i="13"/>
  <c r="N57" i="13"/>
  <c r="J57" i="13"/>
  <c r="N59" i="13"/>
  <c r="J59" i="13"/>
  <c r="N56" i="13"/>
  <c r="J56" i="13"/>
  <c r="N55" i="13"/>
  <c r="J55" i="13"/>
  <c r="N54" i="13"/>
  <c r="J54" i="13"/>
  <c r="E54" i="13"/>
  <c r="N53" i="13"/>
  <c r="J53" i="13"/>
  <c r="E53" i="13"/>
  <c r="N52" i="13"/>
  <c r="J52" i="13"/>
  <c r="E52" i="13"/>
  <c r="N51" i="13"/>
  <c r="J51" i="13"/>
  <c r="E51" i="13"/>
  <c r="N50" i="13"/>
  <c r="J50" i="13"/>
  <c r="E50" i="13"/>
  <c r="N49" i="13"/>
  <c r="J49" i="13"/>
  <c r="E49" i="13"/>
  <c r="N48" i="13"/>
  <c r="J48" i="13"/>
  <c r="E48" i="13"/>
  <c r="N47" i="13"/>
  <c r="J47" i="13"/>
  <c r="E47" i="13"/>
  <c r="N46" i="13"/>
  <c r="J46" i="13"/>
  <c r="E46" i="13"/>
  <c r="N45" i="13"/>
  <c r="J45" i="13"/>
  <c r="E45" i="13"/>
  <c r="N44" i="13"/>
  <c r="J44" i="13"/>
  <c r="E44" i="13"/>
  <c r="N43" i="13"/>
  <c r="J43" i="13"/>
  <c r="E43" i="13"/>
  <c r="N42" i="13"/>
  <c r="J42" i="13"/>
  <c r="E42" i="13"/>
  <c r="N41" i="13"/>
  <c r="J41" i="13"/>
  <c r="E41" i="13"/>
  <c r="N40" i="13"/>
  <c r="J40" i="13"/>
  <c r="E40" i="13"/>
  <c r="N39" i="13"/>
  <c r="J39" i="13"/>
  <c r="E39" i="13"/>
  <c r="N38" i="13"/>
  <c r="J38" i="13"/>
  <c r="E38" i="13"/>
  <c r="N37" i="13"/>
  <c r="J37" i="13"/>
  <c r="E37" i="13"/>
  <c r="N36" i="13"/>
  <c r="J36" i="13"/>
  <c r="E36" i="13"/>
  <c r="N35" i="13"/>
  <c r="J35" i="13"/>
  <c r="E35" i="13"/>
  <c r="N34" i="13"/>
  <c r="J34" i="13"/>
  <c r="E34" i="13"/>
  <c r="N33" i="13"/>
  <c r="J33" i="13"/>
  <c r="E33" i="13"/>
  <c r="N32" i="13"/>
  <c r="J32" i="13"/>
  <c r="E32" i="13"/>
  <c r="N31" i="13"/>
  <c r="J31" i="13"/>
  <c r="E31" i="13"/>
  <c r="N30" i="13"/>
  <c r="J30" i="13"/>
  <c r="E30" i="13"/>
  <c r="N29" i="13"/>
  <c r="J29" i="13"/>
  <c r="E29" i="13"/>
  <c r="N28" i="13"/>
  <c r="J28" i="13"/>
  <c r="E28" i="13"/>
  <c r="N27" i="13"/>
  <c r="J27" i="13"/>
  <c r="E27" i="13"/>
  <c r="N26" i="13"/>
  <c r="J26" i="13"/>
  <c r="E26" i="13"/>
  <c r="N25" i="13"/>
  <c r="J25" i="13"/>
  <c r="E25" i="13"/>
  <c r="N24" i="13"/>
  <c r="J24" i="13"/>
  <c r="E24" i="13"/>
  <c r="N23" i="13"/>
  <c r="J23" i="13"/>
  <c r="E23" i="13"/>
  <c r="N22" i="13"/>
  <c r="J22" i="13"/>
  <c r="E22" i="13"/>
  <c r="N21" i="13"/>
  <c r="J21" i="13"/>
  <c r="E21" i="13"/>
  <c r="N20" i="13"/>
  <c r="J20" i="13"/>
  <c r="E20" i="13"/>
  <c r="N19" i="13"/>
  <c r="J19" i="13"/>
  <c r="E19" i="13"/>
  <c r="N18" i="13"/>
  <c r="J18" i="13"/>
  <c r="E18" i="13"/>
  <c r="N17" i="13"/>
  <c r="J17" i="13"/>
  <c r="E17" i="13"/>
  <c r="N16" i="13"/>
  <c r="J16" i="13"/>
  <c r="E16" i="13"/>
  <c r="N15" i="13"/>
  <c r="J15" i="13"/>
  <c r="E15" i="13"/>
  <c r="N14" i="13"/>
  <c r="J14" i="13"/>
  <c r="E14" i="13"/>
  <c r="N13" i="13"/>
  <c r="J13" i="13"/>
  <c r="E13" i="13"/>
  <c r="N12" i="13"/>
  <c r="J12" i="13"/>
  <c r="E12" i="13"/>
  <c r="N11" i="13"/>
  <c r="J11" i="13"/>
  <c r="E11" i="13"/>
  <c r="N10" i="13"/>
  <c r="J10" i="13"/>
  <c r="E10" i="13"/>
  <c r="N9" i="13"/>
  <c r="J9" i="13"/>
  <c r="E9" i="13"/>
  <c r="N8" i="13"/>
  <c r="J8" i="13"/>
  <c r="I262" i="13"/>
  <c r="N262" i="13" s="1"/>
  <c r="E8" i="13"/>
  <c r="N7" i="13"/>
  <c r="J7" i="13"/>
  <c r="E7" i="13"/>
  <c r="N6" i="13"/>
  <c r="J6" i="13"/>
  <c r="E6" i="13"/>
  <c r="N5" i="13"/>
  <c r="J5" i="13"/>
  <c r="E5" i="13"/>
  <c r="N4" i="13"/>
  <c r="J4" i="13"/>
  <c r="E4" i="13"/>
  <c r="N266" i="13" l="1"/>
  <c r="N269" i="13" s="1"/>
  <c r="N58" i="8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<sst xmlns="http://schemas.openxmlformats.org/spreadsheetml/2006/main" count="2996" uniqueCount="1027">
  <si>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</si>
  <si>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</si>
  <si>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</si>
  <si>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</si>
  <si>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</si>
  <si>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</si>
  <si>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</si>
  <si>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</si>
  <si>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</si>
  <si>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</si>
  <si>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</si>
  <si>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</si>
  <si>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</si>
  <si>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</si>
  <si>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</si>
  <si>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</si>
  <si>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</si>
  <si>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</si>
  <si>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</si>
  <si>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</si>
  <si>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</si>
  <si>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</si>
  <si>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</si>
  <si>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</si>
  <si>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</si>
  <si>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</si>
  <si>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</si>
  <si>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</si>
  <si>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</si>
  <si>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</si>
  <si>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</si>
  <si>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</si>
  <si>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</si>
  <si>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</si>
  <si>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</si>
  <si>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</si>
  <si>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</si>
  <si>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</si>
  <si>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</si>
  <si>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</si>
  <si>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</si>
  <si>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</si>
  <si>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</si>
  <si>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</si>
  <si>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</si>
  <si>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</si>
  <si>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</si>
  <si>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</si>
  <si>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</si>
  <si>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</si>
  <si>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</si>
  <si>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</si>
  <si>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</si>
  <si>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</si>
  <si>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</si>
  <si>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</si>
  <si>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</si>
  <si>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</si>
  <si>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</si>
  <si>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</si>
  <si>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</si>
  <si>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</si>
  <si>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</si>
  <si>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</si>
  <si>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</si>
  <si>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</si>
  <si>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</si>
  <si>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</si>
  <si>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</si>
  <si>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</si>
  <si>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</si>
  <si>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</si>
  <si>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</si>
  <si>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</si>
  <si>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</si>
  <si>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</si>
  <si>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</si>
  <si>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</si>
  <si>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</si>
  <si>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</si>
  <si>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</si>
  <si>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</si>
  <si>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</si>
  <si>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</si>
  <si>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</si>
  <si>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</si>
  <si>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</si>
  <si>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</si>
  <si>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</si>
  <si>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</si>
  <si>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</si>
  <si>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</si>
  <si>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</si>
  <si>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</si>
  <si>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</si>
  <si>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</si>
  <si>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</si>
  <si>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</si>
  <si>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</si>
  <si>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</si>
  <si>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</si>
  <si>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</si>
  <si>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</si>
  <si>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</si>
  <si>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</si>
  <si>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</si>
  <si>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</si>
  <si>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</si>
  <si>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</si>
  <si>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</si>
  <si>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</si>
  <si>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</si>
  <si>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</si>
  <si>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</si>
  <si>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</si>
  <si>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</si>
  <si>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</si>
  <si>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</si>
  <si>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</si>
  <si>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</si>
  <si>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</si>
  <si>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</si>
  <si>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</si>
  <si>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</si>
  <si>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</si>
  <si>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</si>
  <si>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</si>
  <si>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</si>
  <si>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</si>
  <si>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</si>
  <si>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</si>
  <si>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</si>
  <si>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</si>
  <si>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</si>
  <si>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</si>
  <si>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</si>
  <si>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</si>
  <si>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</si>
  <si>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</si>
  <si>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</si>
  <si>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</si>
  <si>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</si>
  <si>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</si>
  <si>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</si>
  <si>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</si>
  <si>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</si>
  <si>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</si>
  <si>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</si>
  <si>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</si>
  <si>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</si>
  <si>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</si>
  <si>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</si>
  <si>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</si>
  <si>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</si>
  <si>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</si>
  <si>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</si>
  <si>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</si>
  <si>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</si>
  <si>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</si>
  <si>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</si>
  <si>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</si>
  <si>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</si>
  <si>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</si>
  <si>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</si>
  <si>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</si>
  <si>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</si>
  <si>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</si>
  <si>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</si>
  <si>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</si>
  <si>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</si>
  <si>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</si>
  <si>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</si>
  <si>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</si>
  <si>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</si>
  <si>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</si>
  <si>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</si>
  <si>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</si>
  <si>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</si>
  <si>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</si>
  <si>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</si>
  <si>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</si>
  <si>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</si>
  <si>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</si>
  <si>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</si>
  <si>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</si>
  <si>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</si>
  <si>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</si>
  <si>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</si>
  <si>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</si>
  <si>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</si>
  <si>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</si>
  <si>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</si>
  <si>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</si>
  <si>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</si>
  <si>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</si>
  <si>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</si>
  <si>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</si>
  <si>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</si>
  <si>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</si>
  <si>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</si>
  <si>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</si>
  <si>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</si>
  <si>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</si>
  <si>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</si>
  <si>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</si>
  <si>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</si>
  <si>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</si>
  <si>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</si>
  <si>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</si>
  <si>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</si>
  <si>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</si>
  <si>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</si>
  <si>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</si>
  <si>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</si>
  <si>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</si>
  <si>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</si>
  <si>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</si>
  <si>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</si>
  <si>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</si>
  <si>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</si>
  <si>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</si>
  <si>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</si>
  <si>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</si>
  <si>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</si>
  <si>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</si>
  <si>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</si>
  <si>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</si>
  <si>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</si>
  <si>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</si>
  <si>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</si>
  <si>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</si>
  <si>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</si>
  <si>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</si>
  <si>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</si>
  <si>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</si>
  <si>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</si>
  <si>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</si>
  <si>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</si>
  <si>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</si>
  <si>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</si>
  <si>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</si>
  <si>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</si>
  <si>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</si>
  <si>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</si>
  <si>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</si>
  <si>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</si>
  <si>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</si>
  <si>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</si>
  <si>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</si>
  <si>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</si>
  <si>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</si>
  <si>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</si>
  <si>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</si>
  <si>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</si>
  <si>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</si>
  <si>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</si>
  <si>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</si>
  <si>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</si>
  <si>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</si>
  <si>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</si>
  <si>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</si>
  <si>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</si>
  <si>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</si>
  <si>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</si>
  <si>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</si>
  <si>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</si>
  <si>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</si>
  <si>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</si>
  <si>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</si>
  <si>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</si>
  <si>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</si>
  <si>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</si>
  <si>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</si>
  <si>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</si>
  <si>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</si>
  <si>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</si>
  <si>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</si>
  <si>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</si>
  <si>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</si>
  <si>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</si>
  <si>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</si>
  <si>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</si>
  <si>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</si>
  <si>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</si>
  <si>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</si>
  <si>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</si>
  <si>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</si>
  <si>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</si>
  <si>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</si>
  <si>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</si>
  <si>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</si>
  <si>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</si>
  <si>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</si>
  <si>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</si>
  <si>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</si>
  <si>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</si>
  <si>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</si>
  <si>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</si>
  <si>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</si>
  <si>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</si>
  <si>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</si>
  <si>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</si>
  <si>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</si>
  <si>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</si>
  <si>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</si>
  <si>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</si>
  <si>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</si>
  <si>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</si>
  <si>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</si>
  <si>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</si>
  <si>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</si>
  <si>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</si>
  <si>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</si>
  <si>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</si>
  <si>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</si>
  <si>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</si>
  <si>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</si>
  <si>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</si>
  <si>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</si>
  <si>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</si>
  <si>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</si>
  <si>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</si>
  <si>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</si>
  <si>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</si>
  <si>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</si>
  <si>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</si>
  <si>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</si>
  <si>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</si>
  <si>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</si>
  <si>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</si>
  <si>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</si>
  <si>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</si>
  <si>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</si>
  <si>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</si>
  <si>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</si>
  <si>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</si>
  <si>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</si>
  <si>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</si>
  <si>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</si>
  <si>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</si>
  <si>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</si>
  <si>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</si>
  <si>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</si>
  <si>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</si>
  <si>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</si>
  <si>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</si>
  <si>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</si>
  <si>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</si>
  <si>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</si>
  <si>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</si>
  <si>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</si>
  <si>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</si>
  <si>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</si>
  <si>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</si>
  <si>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</si>
  <si>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</si>
  <si>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</si>
  <si>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</si>
  <si>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</si>
  <si>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</si>
  <si>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</si>
  <si>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</si>
  <si>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</si>
  <si>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</si>
  <si>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</si>
  <si>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</si>
  <si>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</si>
  <si>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</si>
  <si>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</si>
  <si>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</si>
  <si>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</si>
  <si>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</si>
  <si>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</si>
  <si>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</si>
  <si>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</si>
  <si>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</si>
  <si>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</si>
  <si>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</si>
  <si>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</si>
  <si>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</si>
  <si>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</si>
  <si>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</si>
  <si>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</si>
  <si>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</si>
  <si>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</si>
  <si>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</si>
  <si>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</si>
  <si>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</si>
  <si>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</si>
  <si>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</si>
  <si>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</si>
  <si>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</si>
  <si>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</si>
  <si>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</si>
  <si>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</si>
  <si>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</si>
  <si>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</si>
  <si>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</si>
  <si>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</si>
  <si>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</si>
  <si>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</si>
  <si>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</si>
  <si>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</si>
  <si>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</si>
  <si>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</si>
  <si>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</si>
  <si>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</si>
  <si>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</si>
  <si>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</si>
  <si>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</si>
  <si>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</si>
  <si>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</si>
  <si>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</si>
  <si>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</si>
  <si>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</si>
  <si>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</si>
  <si>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</si>
  <si>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</si>
  <si>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</si>
  <si>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</si>
  <si>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</si>
  <si>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</si>
  <si>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</si>
  <si>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</si>
  <si>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</si>
  <si>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</si>
  <si>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</si>
  <si>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</si>
  <si>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</si>
  <si>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</si>
  <si>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</si>
  <si>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</si>
  <si>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</si>
  <si>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</si>
  <si>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</si>
  <si>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</si>
  <si>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</si>
  <si>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</si>
  <si>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</si>
  <si>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</si>
  <si>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</si>
  <si>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</si>
  <si>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</si>
  <si>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</si>
  <si>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</si>
  <si>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</si>
  <si>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</si>
  <si>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</si>
  <si>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</si>
  <si>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</si>
  <si>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</si>
  <si>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</si>
  <si>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</si>
  <si>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</si>
  <si>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</si>
  <si>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</si>
  <si>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</si>
  <si>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</si>
  <si>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</si>
  <si>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</si>
  <si>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</si>
  <si>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</si>
  <si>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</si>
  <si>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</si>
  <si>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</si>
  <si>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</si>
  <si>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</si>
  <si>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</si>
  <si>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</si>
  <si>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</si>
  <si>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</si>
  <si>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</si>
  <si>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</si>
  <si>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</si>
  <si>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</si>
  <si>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</si>
  <si>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</si>
  <si>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</si>
  <si>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</si>
  <si>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</si>
  <si>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</si>
  <si>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</si>
  <si>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</si>
  <si>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</si>
  <si>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</si>
  <si>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</si>
  <si>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</si>
  <si>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</si>
  <si>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</si>
  <si>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</si>
  <si>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</si>
  <si>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</si>
  <si>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</si>
  <si>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</si>
  <si>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</si>
  <si>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</si>
  <si>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</si>
  <si>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</si>
  <si>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</si>
  <si>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</si>
  <si>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</si>
  <si>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</si>
  <si>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</si>
  <si>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</si>
  <si>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</si>
  <si>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</si>
  <si>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</si>
  <si>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</si>
  <si>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</si>
  <si>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</si>
  <si>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</si>
  <si>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</si>
  <si>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</si>
  <si>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</si>
  <si>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</si>
  <si>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</si>
  <si>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</si>
  <si>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</si>
  <si>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</si>
  <si>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</si>
  <si>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</si>
  <si>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</si>
  <si>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</si>
  <si>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</si>
  <si>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</si>
  <si>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</si>
  <si>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</si>
  <si>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</si>
  <si>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</si>
  <si>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</si>
  <si>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</si>
  <si>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</si>
  <si>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</si>
  <si>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</si>
  <si>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</si>
  <si>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</si>
  <si>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</si>
  <si>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</si>
  <si>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</si>
  <si>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</si>
  <si>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</si>
  <si>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</si>
  <si>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</si>
  <si>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</si>
  <si>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</si>
  <si>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</si>
  <si>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</si>
  <si>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</si>
  <si>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</si>
  <si>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</si>
  <si>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</si>
  <si>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</si>
  <si>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</si>
  <si>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</si>
  <si>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</si>
  <si>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</si>
  <si>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</si>
  <si>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</si>
  <si>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</si>
  <si>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</si>
  <si>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</si>
  <si>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</si>
  <si>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</si>
  <si>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</si>
  <si>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</si>
  <si>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</si>
  <si>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</si>
  <si>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</si>
  <si>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</si>
  <si>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</si>
  <si>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</si>
  <si>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</si>
  <si>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</si>
  <si>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</si>
  <si>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</si>
  <si>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</si>
  <si>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</si>
  <si>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</si>
  <si>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</si>
  <si>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</si>
  <si>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</si>
  <si>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</si>
  <si>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</si>
  <si>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</si>
  <si>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</si>
  <si>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</si>
  <si>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</si>
  <si>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</si>
  <si>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</si>
  <si>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</si>
  <si>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</si>
  <si>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</si>
  <si>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</si>
  <si>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</si>
  <si>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</si>
  <si>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</si>
  <si>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</si>
  <si>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</si>
  <si>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</si>
  <si>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</si>
  <si>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</si>
  <si>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</si>
  <si>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</si>
  <si>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</si>
  <si>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</si>
  <si>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</si>
  <si>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</si>
  <si>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</si>
  <si>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</si>
  <si>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</si>
  <si>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</si>
  <si>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</si>
  <si>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</si>
  <si>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</si>
  <si>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</si>
  <si>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</si>
  <si>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</si>
  <si>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</si>
  <si>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</si>
  <si>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</si>
  <si>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</si>
  <si>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</si>
  <si>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</si>
  <si>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</si>
  <si>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</si>
  <si>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</si>
  <si>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</si>
  <si>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</si>
  <si>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</si>
  <si>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</si>
  <si>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</si>
  <si>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</si>
  <si>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</si>
  <si>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</si>
  <si>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</si>
  <si>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</si>
  <si>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</si>
  <si>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</si>
  <si>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</si>
  <si>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</si>
  <si>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</si>
  <si>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</si>
  <si>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</si>
  <si>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</si>
  <si>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</si>
  <si>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</si>
  <si>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</si>
  <si>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</si>
  <si>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</si>
  <si>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</si>
  <si>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</si>
  <si>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</si>
  <si>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</si>
  <si>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</si>
  <si>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</si>
  <si>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</si>
  <si>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</si>
  <si>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</si>
  <si>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</si>
  <si>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</si>
  <si>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</si>
  <si>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</si>
  <si>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</si>
  <si>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</si>
  <si>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</si>
  <si>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</si>
  <si>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</si>
  <si>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</si>
  <si>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</si>
  <si>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</si>
  <si>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</si>
  <si>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</si>
  <si>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</si>
  <si>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</si>
  <si>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</si>
  <si>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</si>
  <si>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</si>
  <si>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</si>
  <si>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</si>
  <si>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</si>
  <si>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</si>
  <si>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</si>
  <si>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</si>
  <si>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</si>
  <si>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</si>
  <si>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</si>
  <si>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</si>
  <si>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</si>
  <si>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</si>
  <si>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</si>
  <si>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</si>
  <si>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</si>
  <si>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</si>
  <si>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</si>
  <si>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</si>
  <si>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</si>
  <si>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</si>
  <si>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</si>
  <si>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</si>
  <si>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</si>
  <si>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</si>
  <si>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</si>
  <si>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</si>
  <si>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</si>
  <si>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</si>
  <si>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</si>
  <si>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</si>
  <si>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</si>
  <si>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</si>
  <si>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</si>
  <si>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</si>
  <si>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</si>
  <si>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</si>
  <si>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</si>
  <si>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</si>
  <si>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</si>
  <si>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</si>
  <si>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</si>
  <si>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</si>
  <si>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</si>
  <si>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</si>
  <si>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</si>
  <si>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</si>
  <si>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</si>
  <si>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</si>
  <si>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</si>
  <si>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</si>
  <si>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</si>
  <si>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</si>
  <si>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</si>
  <si>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</si>
  <si>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</si>
  <si>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</si>
  <si>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</si>
  <si>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</si>
  <si>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</si>
  <si>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</si>
  <si>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</si>
  <si>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</si>
  <si>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</si>
  <si>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</si>
  <si>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</si>
  <si>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</si>
  <si>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</si>
  <si>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</si>
  <si>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</si>
  <si>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</si>
  <si>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</si>
  <si>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</si>
  <si>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</si>
  <si>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</si>
  <si>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</si>
  <si>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</si>
  <si>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</si>
  <si>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</si>
  <si>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</si>
  <si>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</si>
  <si>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</si>
  <si>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</si>
  <si>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</si>
  <si>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</si>
  <si>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</si>
  <si>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</si>
  <si>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</si>
  <si>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</si>
  <si>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</si>
  <si>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</si>
  <si>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</si>
  <si>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</si>
  <si>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</si>
  <si>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</si>
  <si>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</si>
  <si>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</si>
  <si>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</si>
  <si>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</si>
  <si>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</si>
  <si>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</si>
  <si>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</si>
  <si>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</si>
  <si>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</si>
  <si>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</si>
  <si>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</si>
  <si>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</si>
  <si>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</si>
  <si>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</si>
  <si>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</si>
  <si>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</si>
  <si>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</si>
  <si>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</si>
  <si>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</si>
  <si>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</si>
  <si>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</si>
  <si>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</si>
  <si>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</si>
  <si>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</si>
  <si>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</si>
  <si>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</si>
  <si>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</si>
  <si>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</si>
  <si>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</si>
  <si>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</si>
  <si>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</si>
  <si>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</si>
  <si>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</si>
  <si>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</si>
  <si>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</si>
  <si>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</si>
  <si>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</si>
  <si>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</si>
  <si>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</si>
  <si>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</si>
  <si>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</si>
  <si>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</si>
  <si>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</si>
  <si>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</si>
  <si>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</si>
  <si>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</si>
  <si>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</si>
  <si>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</si>
  <si>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</si>
  <si>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</si>
  <si>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</si>
  <si>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</si>
  <si>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</si>
  <si>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</si>
  <si>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</si>
  <si>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</si>
  <si>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</si>
  <si>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</si>
  <si>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</si>
  <si>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</si>
  <si>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</si>
  <si>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</si>
  <si>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</si>
  <si>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</si>
  <si>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</si>
  <si>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</si>
  <si>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</si>
  <si>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</si>
  <si>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</si>
  <si>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</si>
  <si>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</si>
  <si>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</si>
  <si>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</si>
  <si>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</si>
  <si>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</si>
  <si>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</si>
  <si>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</si>
  <si>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</si>
  <si>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</si>
  <si>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</si>
  <si>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</si>
  <si>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</si>
  <si>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</si>
  <si>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</si>
  <si>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</si>
  <si>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</si>
  <si>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</si>
  <si>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</si>
  <si>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</si>
  <si>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</si>
  <si>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</si>
  <si>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</si>
  <si>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</si>
  <si>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</si>
  <si>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</si>
  <si>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</si>
  <si>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</si>
  <si>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</si>
  <si>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</si>
  <si>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</si>
  <si>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</si>
  <si>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</si>
  <si>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</si>
  <si>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</si>
  <si>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</si>
  <si>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</si>
  <si>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</si>
  <si>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</si>
  <si>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</si>
  <si>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</si>
  <si>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</si>
  <si>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</si>
  <si>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</si>
  <si>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</si>
  <si>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</si>
  <si>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</si>
  <si>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</si>
  <si>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</si>
  <si>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</si>
  <si>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</si>
  <si>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</si>
  <si>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</si>
  <si>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</si>
  <si>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</si>
  <si>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</si>
  <si>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CANALES  16</t>
  </si>
  <si>
    <t>CANALES  249</t>
  </si>
  <si>
    <t>AGROPECUARIA LA CHEMITA    200</t>
  </si>
  <si>
    <t>CANALES  150</t>
  </si>
  <si>
    <t>CANALES  248</t>
  </si>
  <si>
    <t>CCP-832</t>
  </si>
  <si>
    <t>T-129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</si>
  <si>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</si>
  <si>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</si>
  <si>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</si>
  <si>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</si>
  <si>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</si>
  <si>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</si>
  <si>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</si>
  <si>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</si>
  <si>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</si>
  <si>
    <t>D-5105</t>
  </si>
  <si>
    <t>0082 B1</t>
  </si>
  <si>
    <t>0098 B1</t>
  </si>
  <si>
    <t>0123 B1</t>
  </si>
  <si>
    <t>0126 B1</t>
  </si>
  <si>
    <t>0156 B1</t>
  </si>
  <si>
    <t>0157 B1</t>
  </si>
  <si>
    <t>0166 B1</t>
  </si>
  <si>
    <t>0178 B1</t>
  </si>
  <si>
    <t>0191 B1</t>
  </si>
  <si>
    <t>FOLIO 10996/*0201 B1</t>
  </si>
  <si>
    <t>FOLIO 10997</t>
  </si>
  <si>
    <t>0201 B1</t>
  </si>
  <si>
    <t>0213 B1</t>
  </si>
  <si>
    <t>0225 B1</t>
  </si>
  <si>
    <t>0246 B1</t>
  </si>
  <si>
    <t>0254 B1</t>
  </si>
  <si>
    <t>ENTRADAS DEL MES DE      N O V I E M B R E               2 0 2 2</t>
  </si>
  <si>
    <t>CANALES  251</t>
  </si>
  <si>
    <t>CANALES 250</t>
  </si>
  <si>
    <t>CANALES  248+1</t>
  </si>
  <si>
    <t>SE APLICA EN LA ENTRADA DEL 8 DE SEPTIEMBRRE  FOLIO CENTAL 11106</t>
  </si>
  <si>
    <t xml:space="preserve">MIGUEL HERRERA </t>
  </si>
  <si>
    <t xml:space="preserve">FOLIO CENTAL 11106  </t>
  </si>
  <si>
    <t>A-1139</t>
  </si>
  <si>
    <t>Transferencia S 3-Nov-22</t>
  </si>
  <si>
    <r>
      <t xml:space="preserve">Se desconto pago dupliado folio  11081  $ 50,577.80  se pago </t>
    </r>
    <r>
      <rPr>
        <b/>
        <sz val="14"/>
        <color rgb="FF0000FF"/>
        <rFont val="Calibri"/>
        <family val="2"/>
        <scheme val="minor"/>
      </rPr>
      <t xml:space="preserve"> $ 2,529.80</t>
    </r>
  </si>
  <si>
    <t>FOLIO CENTRAL 11121</t>
  </si>
  <si>
    <t>A-1126</t>
  </si>
  <si>
    <t>Transfereencia S</t>
  </si>
  <si>
    <t>FOLIO CENTRAL 11126</t>
  </si>
  <si>
    <t>A-1133</t>
  </si>
  <si>
    <t>9097--</t>
  </si>
  <si>
    <t>5041--</t>
  </si>
  <si>
    <t>40156--</t>
  </si>
  <si>
    <t>40151--</t>
  </si>
  <si>
    <t>40163--</t>
  </si>
  <si>
    <t>40199--</t>
  </si>
  <si>
    <t>21479--7135</t>
  </si>
  <si>
    <t>21479--5056</t>
  </si>
  <si>
    <t>D-5177</t>
  </si>
  <si>
    <t>FOLIO CENTRAL  11021</t>
  </si>
  <si>
    <t>A-336133</t>
  </si>
  <si>
    <t>FOLIO CENTRAL 11169</t>
  </si>
  <si>
    <t>A-1207</t>
  </si>
  <si>
    <t>FOLIO CENTRAL 11137</t>
  </si>
  <si>
    <t>A-1206</t>
  </si>
  <si>
    <t>FOLIO CENTRAL 11152</t>
  </si>
  <si>
    <t>A-1165</t>
  </si>
  <si>
    <t xml:space="preserve">PULPA </t>
  </si>
  <si>
    <t>FOLIO 11026</t>
  </si>
  <si>
    <t>D-5233</t>
  </si>
  <si>
    <t>CANALES 248</t>
  </si>
  <si>
    <t>CANALES 253</t>
  </si>
  <si>
    <t>0273 B1</t>
  </si>
  <si>
    <t>0292 B1</t>
  </si>
  <si>
    <t>0310 B1</t>
  </si>
  <si>
    <t>0314 B1</t>
  </si>
  <si>
    <t>0346 B1</t>
  </si>
  <si>
    <t>0330 B1</t>
  </si>
  <si>
    <t>0359 B1</t>
  </si>
  <si>
    <t>0367 B1</t>
  </si>
  <si>
    <t>0385 B1</t>
  </si>
  <si>
    <t>0405 B1</t>
  </si>
  <si>
    <t>0420 B1</t>
  </si>
  <si>
    <t>0429 B1</t>
  </si>
  <si>
    <t>0446 B1</t>
  </si>
  <si>
    <t>0460 B1</t>
  </si>
  <si>
    <t>ENTRADAS DEL MES DE      D I C I E M B R E               2 0 2 2</t>
  </si>
  <si>
    <t>varios</t>
  </si>
  <si>
    <t>FOLIO CENTRAL 11179</t>
  </si>
  <si>
    <t>A-336149</t>
  </si>
  <si>
    <t>NLP</t>
  </si>
  <si>
    <t>FOLIO CENTRAL 11182</t>
  </si>
  <si>
    <t>A-336163</t>
  </si>
  <si>
    <t>FOLIO CENTRAL 11187</t>
  </si>
  <si>
    <t>A-336168</t>
  </si>
  <si>
    <t>CANALES  101</t>
  </si>
  <si>
    <t>CANALES  215</t>
  </si>
  <si>
    <t>CANALES 212</t>
  </si>
  <si>
    <t>00473 B1</t>
  </si>
  <si>
    <t>0484 B1</t>
  </si>
  <si>
    <t>0504 B1</t>
  </si>
  <si>
    <t>0529 B1</t>
  </si>
  <si>
    <t>0552 B1</t>
  </si>
  <si>
    <t>0594 B1</t>
  </si>
  <si>
    <t>0603 B1</t>
  </si>
  <si>
    <t>0625 B1</t>
  </si>
  <si>
    <t>0654 B1</t>
  </si>
  <si>
    <t>0684 B1</t>
  </si>
  <si>
    <t>0687 B1</t>
  </si>
  <si>
    <t>0716 B1</t>
  </si>
  <si>
    <t>0721 B1</t>
  </si>
  <si>
    <t>0738 B1</t>
  </si>
  <si>
    <t>0759 B1</t>
  </si>
  <si>
    <t>0776 B1</t>
  </si>
  <si>
    <t>0777 B1</t>
  </si>
  <si>
    <t>0792 B1</t>
  </si>
  <si>
    <t>LOMO DE CABEZA</t>
  </si>
  <si>
    <t>DESCARNE</t>
  </si>
  <si>
    <t>MAZOS</t>
  </si>
  <si>
    <t>FOLIO CENTRAL 11186</t>
  </si>
  <si>
    <t>A-1198</t>
  </si>
  <si>
    <t>FOLIO CENTRAL 11178</t>
  </si>
  <si>
    <t>A-1197</t>
  </si>
  <si>
    <t xml:space="preserve">DELANTEROS </t>
  </si>
  <si>
    <t>FOLIO CENTRAL 11193</t>
  </si>
  <si>
    <t>A-1212</t>
  </si>
  <si>
    <t>ARCADOP LEDO BERISTAIN</t>
  </si>
  <si>
    <t>A-336707</t>
  </si>
  <si>
    <t>FOLIO CENTRAL  11200</t>
  </si>
  <si>
    <t>A-1214</t>
  </si>
  <si>
    <t>FOLIO CENTRAL 11209</t>
  </si>
  <si>
    <t>A-1219</t>
  </si>
  <si>
    <t>Transferencia B Recuperado el 24-Febrero 2023  $ 1,125,034.50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</si>
</sst>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8"/>
      <color rgb="FF0000FF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505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91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  <xf numFmtId="0" fontId="50" fillId="21" borderId="27" xfId="0" applyFont="1" applyFill="1" applyBorder="1" applyAlignment="1">
      <alignment horizontal="center"/>
    </xf>
    <xf numFmtId="165" fontId="50" fillId="21" borderId="27" xfId="0" applyNumberFormat="1" applyFont="1" applyFill="1" applyBorder="1"/>
    <xf numFmtId="0" fontId="31" fillId="0" borderId="34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wrapText="1"/>
    </xf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vertical="center"/>
    </xf>
    <xf numFmtId="0" fontId="30" fillId="0" borderId="28" xfId="0" applyFont="1" applyFill="1" applyBorder="1" applyAlignment="1">
      <alignment horizontal="left"/>
    </xf>
    <xf numFmtId="0" fontId="18" fillId="0" borderId="27" xfId="0" applyFont="1" applyFill="1" applyBorder="1" applyAlignment="1">
      <alignment horizontal="left" vertical="center"/>
    </xf>
    <xf numFmtId="0" fontId="56" fillId="0" borderId="60" xfId="0" applyFont="1" applyFill="1" applyBorder="1" applyAlignment="1">
      <alignment vertical="center" wrapText="1"/>
    </xf>
    <xf numFmtId="0" fontId="56" fillId="0" borderId="61" xfId="0" applyFont="1" applyFill="1" applyBorder="1" applyAlignment="1">
      <alignment vertical="center" wrapText="1"/>
    </xf>
    <xf numFmtId="0" fontId="30" fillId="0" borderId="27" xfId="0" applyFont="1" applyFill="1" applyBorder="1" applyAlignment="1">
      <alignment vertical="center" wrapText="1"/>
    </xf>
    <xf numFmtId="0" fontId="33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/>
    <xf numFmtId="0" fontId="18" fillId="0" borderId="28" xfId="0" applyFont="1" applyFill="1" applyBorder="1" applyAlignment="1">
      <alignment horizontal="left" wrapText="1"/>
    </xf>
    <xf numFmtId="0" fontId="31" fillId="11" borderId="27" xfId="0" applyFont="1" applyFill="1" applyBorder="1" applyAlignment="1">
      <alignment horizontal="center" vertical="center" wrapText="1"/>
    </xf>
    <xf numFmtId="1" fontId="12" fillId="20" borderId="27" xfId="0" applyNumberFormat="1" applyFont="1" applyFill="1" applyBorder="1" applyAlignment="1">
      <alignment horizontal="center" vertical="center" wrapText="1"/>
    </xf>
    <xf numFmtId="0" fontId="21" fillId="11" borderId="27" xfId="0" applyFont="1" applyFill="1" applyBorder="1" applyAlignment="1">
      <alignment vertical="center" wrapText="1"/>
    </xf>
    <xf numFmtId="0" fontId="24" fillId="11" borderId="27" xfId="0" applyFont="1" applyFill="1" applyBorder="1" applyAlignment="1">
      <alignment vertical="center"/>
    </xf>
    <xf numFmtId="0" fontId="24" fillId="20" borderId="27" xfId="0" applyFont="1" applyFill="1" applyBorder="1" applyAlignment="1">
      <alignment horizontal="center" vertical="center"/>
    </xf>
    <xf numFmtId="164" fontId="24" fillId="20" borderId="28" xfId="0" applyNumberFormat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165" fontId="9" fillId="0" borderId="17" xfId="0" applyNumberFormat="1" applyFont="1" applyBorder="1"/>
    <xf numFmtId="0" fontId="9" fillId="0" borderId="71" xfId="0" applyFont="1" applyBorder="1" applyAlignment="1">
      <alignment horizontal="center"/>
    </xf>
    <xf numFmtId="165" fontId="9" fillId="0" borderId="72" xfId="0" applyNumberFormat="1" applyFont="1" applyBorder="1"/>
    <xf numFmtId="0" fontId="11" fillId="0" borderId="27" xfId="0" applyFont="1" applyFill="1" applyBorder="1" applyAlignment="1">
      <alignment horizontal="left" wrapText="1"/>
    </xf>
    <xf numFmtId="0" fontId="2" fillId="0" borderId="17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65" fontId="57" fillId="11" borderId="0" xfId="0" applyNumberFormat="1" applyFont="1" applyFill="1" applyAlignment="1">
      <alignment horizontal="center" wrapText="1"/>
    </xf>
    <xf numFmtId="16" fontId="19" fillId="11" borderId="29" xfId="0" applyNumberFormat="1" applyFont="1" applyFill="1" applyBorder="1" applyAlignment="1">
      <alignment horizontal="center" vertical="center" wrapText="1"/>
    </xf>
    <xf numFmtId="0" fontId="19" fillId="20" borderId="29" xfId="0" applyFont="1" applyFill="1" applyBorder="1" applyAlignment="1">
      <alignment horizontal="center" vertical="center" wrapText="1"/>
    </xf>
    <xf numFmtId="44" fontId="19" fillId="20" borderId="27" xfId="1" applyFont="1" applyFill="1" applyBorder="1" applyAlignment="1">
      <alignment horizontal="center" vertical="center" wrapText="1"/>
    </xf>
    <xf numFmtId="44" fontId="19" fillId="20" borderId="21" xfId="1" applyFont="1" applyFill="1" applyBorder="1" applyAlignment="1">
      <alignment horizontal="center" vertical="center" wrapText="1"/>
    </xf>
    <xf numFmtId="0" fontId="30" fillId="0" borderId="26" xfId="0" applyFont="1" applyBorder="1" applyAlignment="1">
      <alignment horizontal="left"/>
    </xf>
    <xf numFmtId="0" fontId="18" fillId="0" borderId="34" xfId="0" applyFont="1" applyBorder="1" applyAlignment="1">
      <alignment vertical="center"/>
    </xf>
    <xf numFmtId="1" fontId="11" fillId="0" borderId="27" xfId="0" applyNumberFormat="1" applyFont="1" applyBorder="1" applyAlignment="1">
      <alignment vertical="center" wrapText="1"/>
    </xf>
    <xf numFmtId="44" fontId="58" fillId="11" borderId="27" xfId="1" applyFont="1" applyFill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26" fillId="20" borderId="28" xfId="0" applyFont="1" applyFill="1" applyBorder="1" applyAlignment="1">
      <alignment horizontal="center" vertical="center" wrapText="1"/>
    </xf>
    <xf numFmtId="0" fontId="26" fillId="20" borderId="26" xfId="0" applyFont="1" applyFill="1" applyBorder="1" applyAlignment="1">
      <alignment horizontal="center" vertical="center" wrapText="1"/>
    </xf>
    <xf numFmtId="164" fontId="11" fillId="20" borderId="28" xfId="0" applyNumberFormat="1" applyFont="1" applyFill="1" applyBorder="1" applyAlignment="1">
      <alignment horizontal="center" vertical="center" wrapText="1"/>
    </xf>
    <xf numFmtId="164" fontId="11" fillId="20" borderId="35" xfId="0" applyNumberFormat="1" applyFont="1" applyFill="1" applyBorder="1" applyAlignment="1">
      <alignment horizontal="center" vertical="center" wrapText="1"/>
    </xf>
    <xf numFmtId="164" fontId="11" fillId="20" borderId="26" xfId="0" applyNumberFormat="1" applyFont="1" applyFill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  <xf numFmtId="1" fontId="11" fillId="0" borderId="73" xfId="0" applyNumberFormat="1" applyFont="1" applyBorder="1" applyAlignment="1">
      <alignment horizontal="center" vertical="center" wrapText="1"/>
    </xf>
    <xf numFmtId="1" fontId="11" fillId="0" borderId="74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left" vertical="center"/>
    </xf>
    <xf numFmtId="0" fontId="21" fillId="11" borderId="17" xfId="0" applyFont="1" applyFill="1" applyBorder="1" applyAlignment="1">
      <alignment horizontal="left" vertical="center"/>
    </xf>
    <xf numFmtId="0" fontId="18" fillId="0" borderId="3" xfId="0" applyFont="1" applyBorder="1" applyAlignment="1">
      <alignment horizontal="center" vertical="center"/>
    </xf>
    <xf numFmtId="0" fontId="22" fillId="11" borderId="34" xfId="0" applyFont="1" applyFill="1" applyBorder="1" applyAlignment="1">
      <alignment horizontal="center" vertical="center"/>
    </xf>
    <xf numFmtId="0" fontId="22" fillId="11" borderId="23" xfId="0" applyFont="1" applyFill="1" applyBorder="1" applyAlignment="1">
      <alignment horizontal="center" vertical="center"/>
    </xf>
    <xf numFmtId="0" fontId="22" fillId="11" borderId="17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5050"/>
      <color rgb="FF0000FF"/>
      <color rgb="FFCC99FF"/>
      <color rgb="FF00FF00"/>
      <color rgb="FF990033"/>
      <color rgb="FFCCFF33"/>
      <color rgb="FFFF7C80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602" t="s">
        <v>29</v>
      </c>
      <c r="B1" s="602"/>
      <c r="C1" s="602"/>
      <c r="D1" s="602"/>
      <c r="E1" s="602"/>
      <c r="F1" s="602"/>
      <c r="G1" s="602"/>
      <c r="H1" s="602"/>
      <c r="I1" s="602"/>
      <c r="J1" s="602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603" t="s">
        <v>2</v>
      </c>
      <c r="X1" s="604"/>
    </row>
    <row r="2" spans="1:24" thickBot="1" x14ac:dyDescent="0.3">
      <c r="A2" s="602"/>
      <c r="B2" s="602"/>
      <c r="C2" s="602"/>
      <c r="D2" s="602"/>
      <c r="E2" s="602"/>
      <c r="F2" s="602"/>
      <c r="G2" s="602"/>
      <c r="H2" s="602"/>
      <c r="I2" s="602"/>
      <c r="J2" s="602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5" t="s">
        <v>15</v>
      </c>
      <c r="P3" s="60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607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608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86" t="s">
        <v>41</v>
      </c>
      <c r="B56" s="136" t="s">
        <v>23</v>
      </c>
      <c r="C56" s="588" t="s">
        <v>110</v>
      </c>
      <c r="D56" s="138"/>
      <c r="E56" s="40"/>
      <c r="F56" s="139">
        <v>1025.4000000000001</v>
      </c>
      <c r="G56" s="140">
        <v>44571</v>
      </c>
      <c r="H56" s="590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87"/>
      <c r="B57" s="136" t="s">
        <v>24</v>
      </c>
      <c r="C57" s="589"/>
      <c r="D57" s="138"/>
      <c r="E57" s="40"/>
      <c r="F57" s="139">
        <v>319</v>
      </c>
      <c r="G57" s="140">
        <v>44571</v>
      </c>
      <c r="H57" s="591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86" t="s">
        <v>41</v>
      </c>
      <c r="B58" s="136" t="s">
        <v>23</v>
      </c>
      <c r="C58" s="588" t="s">
        <v>129</v>
      </c>
      <c r="D58" s="138"/>
      <c r="E58" s="40"/>
      <c r="F58" s="139">
        <v>833.8</v>
      </c>
      <c r="G58" s="140">
        <v>44578</v>
      </c>
      <c r="H58" s="590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92" t="s">
        <v>59</v>
      </c>
      <c r="P58" s="613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87"/>
      <c r="B59" s="136" t="s">
        <v>24</v>
      </c>
      <c r="C59" s="589"/>
      <c r="D59" s="138"/>
      <c r="E59" s="40"/>
      <c r="F59" s="139">
        <v>220</v>
      </c>
      <c r="G59" s="140">
        <v>44578</v>
      </c>
      <c r="H59" s="591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93"/>
      <c r="P59" s="614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611" t="s">
        <v>41</v>
      </c>
      <c r="B60" s="136" t="s">
        <v>23</v>
      </c>
      <c r="C60" s="609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90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92" t="s">
        <v>59</v>
      </c>
      <c r="P60" s="613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612"/>
      <c r="B61" s="136" t="s">
        <v>24</v>
      </c>
      <c r="C61" s="610"/>
      <c r="D61" s="145"/>
      <c r="E61" s="40">
        <f t="shared" si="2"/>
        <v>0</v>
      </c>
      <c r="F61" s="139">
        <v>231.6</v>
      </c>
      <c r="G61" s="140">
        <v>44585</v>
      </c>
      <c r="H61" s="591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93"/>
      <c r="P61" s="614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580"/>
      <c r="D63" s="145"/>
      <c r="E63" s="40">
        <f t="shared" si="2"/>
        <v>0</v>
      </c>
      <c r="F63" s="139"/>
      <c r="G63" s="140"/>
      <c r="H63" s="582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581"/>
      <c r="D64" s="148"/>
      <c r="E64" s="40">
        <f t="shared" si="2"/>
        <v>0</v>
      </c>
      <c r="F64" s="139"/>
      <c r="G64" s="140"/>
      <c r="H64" s="583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84"/>
      <c r="P68" s="578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85"/>
      <c r="P69" s="579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84"/>
      <c r="P82" s="598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85"/>
      <c r="P83" s="599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84"/>
      <c r="P84" s="598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85"/>
      <c r="P85" s="59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600"/>
      <c r="M90" s="601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00"/>
      <c r="M91" s="601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84"/>
      <c r="P97" s="594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85"/>
      <c r="P98" s="595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96" t="s">
        <v>26</v>
      </c>
      <c r="G262" s="596"/>
      <c r="H262" s="597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tabSelected="1" workbookViewId="0">
      <pane xSplit="10" ySplit="3" topLeftCell="S11" activePane="bottomRight" state="frozen"/>
      <selection pane="topRight" activeCell="K1" sqref="K1"/>
      <selection pane="bottomLeft" activeCell="A4" sqref="A4"/>
      <selection pane="bottomRight" activeCell="X19" sqref="X1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22.4257812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2" t="s">
        <v>845</v>
      </c>
      <c r="B1" s="602"/>
      <c r="C1" s="602"/>
      <c r="D1" s="602"/>
      <c r="E1" s="602"/>
      <c r="F1" s="602"/>
      <c r="G1" s="602"/>
      <c r="H1" s="602"/>
      <c r="I1" s="602"/>
      <c r="J1" s="602"/>
      <c r="K1" s="345"/>
      <c r="L1" s="345"/>
      <c r="M1" s="345"/>
      <c r="N1" s="345"/>
      <c r="O1" s="346"/>
      <c r="S1" s="621" t="s">
        <v>142</v>
      </c>
      <c r="T1" s="621"/>
      <c r="U1" s="6" t="s">
        <v>0</v>
      </c>
      <c r="V1" s="7" t="s">
        <v>1</v>
      </c>
      <c r="W1" s="603" t="s">
        <v>2</v>
      </c>
      <c r="X1" s="604"/>
    </row>
    <row r="2" spans="1:24" thickBot="1" x14ac:dyDescent="0.3">
      <c r="A2" s="602"/>
      <c r="B2" s="602"/>
      <c r="C2" s="602"/>
      <c r="D2" s="602"/>
      <c r="E2" s="602"/>
      <c r="F2" s="602"/>
      <c r="G2" s="602"/>
      <c r="H2" s="602"/>
      <c r="I2" s="602"/>
      <c r="J2" s="602"/>
      <c r="K2" s="347"/>
      <c r="L2" s="347"/>
      <c r="M2" s="347"/>
      <c r="N2" s="348"/>
      <c r="O2" s="349"/>
      <c r="Q2" s="10"/>
      <c r="R2" s="11"/>
      <c r="S2" s="622"/>
      <c r="T2" s="62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5" t="s">
        <v>15</v>
      </c>
      <c r="P3" s="606"/>
      <c r="Q3" s="30" t="s">
        <v>16</v>
      </c>
      <c r="R3" s="31" t="s">
        <v>17</v>
      </c>
      <c r="S3" s="520" t="s">
        <v>14</v>
      </c>
      <c r="T3" s="519" t="s">
        <v>851</v>
      </c>
      <c r="U3" s="562"/>
      <c r="V3" s="563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 t="s">
        <v>913</v>
      </c>
      <c r="D4" s="39">
        <v>64</v>
      </c>
      <c r="E4" s="40">
        <f t="shared" ref="E4:E54" si="0">D4*F4</f>
        <v>1458560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60" t="s">
        <v>952</v>
      </c>
      <c r="V4" s="561">
        <v>6496</v>
      </c>
      <c r="W4" s="55" t="s">
        <v>907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 t="s">
        <v>913</v>
      </c>
      <c r="D5" s="60">
        <v>0</v>
      </c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 t="s">
        <v>952</v>
      </c>
      <c r="V5" s="54">
        <v>0</v>
      </c>
      <c r="W5" s="53" t="s">
        <v>907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 t="s">
        <v>914</v>
      </c>
      <c r="D6" s="60">
        <v>64</v>
      </c>
      <c r="E6" s="40">
        <f t="shared" si="0"/>
        <v>1335040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 t="s">
        <v>952</v>
      </c>
      <c r="V6" s="54">
        <v>6496</v>
      </c>
      <c r="W6" s="68" t="s">
        <v>907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 t="s">
        <v>914</v>
      </c>
      <c r="D7" s="60">
        <v>0</v>
      </c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 t="s">
        <v>952</v>
      </c>
      <c r="V7" s="54">
        <v>0</v>
      </c>
      <c r="W7" s="53" t="s">
        <v>907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 t="s">
        <v>915</v>
      </c>
      <c r="D8" s="60">
        <v>64</v>
      </c>
      <c r="E8" s="40">
        <f t="shared" si="0"/>
        <v>1019520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 t="s">
        <v>952</v>
      </c>
      <c r="V8" s="54">
        <v>6496</v>
      </c>
      <c r="W8" s="53" t="s">
        <v>907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 t="s">
        <v>915</v>
      </c>
      <c r="D9" s="60">
        <v>0</v>
      </c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 t="s">
        <v>952</v>
      </c>
      <c r="V9" s="54">
        <v>0</v>
      </c>
      <c r="W9" s="53" t="s">
        <v>907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 t="s">
        <v>916</v>
      </c>
      <c r="D10" s="72">
        <v>64</v>
      </c>
      <c r="E10" s="40">
        <f t="shared" si="0"/>
        <v>1461120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 t="s">
        <v>952</v>
      </c>
      <c r="V10" s="54">
        <v>6496</v>
      </c>
      <c r="W10" s="53" t="s">
        <v>907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 t="s">
        <v>916</v>
      </c>
      <c r="D11" s="60">
        <v>0</v>
      </c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 t="s">
        <v>952</v>
      </c>
      <c r="V11" s="54">
        <v>0</v>
      </c>
      <c r="W11" s="53" t="s">
        <v>907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 t="s">
        <v>917</v>
      </c>
      <c r="D12" s="60">
        <v>64</v>
      </c>
      <c r="E12" s="40">
        <f t="shared" si="0"/>
        <v>670080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 t="s">
        <v>220</v>
      </c>
      <c r="V12" s="54">
        <v>0</v>
      </c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 t="s">
        <v>918</v>
      </c>
      <c r="D13" s="60">
        <v>64</v>
      </c>
      <c r="E13" s="40">
        <f t="shared" si="0"/>
        <v>1482240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 t="s">
        <v>952</v>
      </c>
      <c r="V13" s="54">
        <v>6496</v>
      </c>
      <c r="W13" s="53" t="s">
        <v>907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 t="s">
        <v>918</v>
      </c>
      <c r="D14" s="60">
        <v>64</v>
      </c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 t="s">
        <v>952</v>
      </c>
      <c r="V14" s="54">
        <v>0</v>
      </c>
      <c r="W14" s="53" t="s">
        <v>907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 t="s">
        <v>919</v>
      </c>
      <c r="D15" s="60">
        <v>64</v>
      </c>
      <c r="E15" s="40">
        <f t="shared" si="0"/>
        <v>1491840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 t="s">
        <v>952</v>
      </c>
      <c r="V15" s="54">
        <v>6496</v>
      </c>
      <c r="W15" s="53" t="s">
        <v>907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 t="s">
        <v>919</v>
      </c>
      <c r="D16" s="60">
        <v>0</v>
      </c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 t="s">
        <v>952</v>
      </c>
      <c r="V16" s="54"/>
      <c r="W16" s="53" t="s">
        <v>907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 t="s">
        <v>920</v>
      </c>
      <c r="D17" s="60">
        <v>64</v>
      </c>
      <c r="E17" s="40">
        <f t="shared" si="0"/>
        <v>1450880</v>
      </c>
      <c r="F17" s="61">
        <v>22670</v>
      </c>
      <c r="G17" s="62">
        <v>44851</v>
      </c>
      <c r="H17" s="63" t="s">
        <v>904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903</v>
      </c>
      <c r="U17" s="488" t="s">
        <v>963</v>
      </c>
      <c r="V17" s="489">
        <v>6496</v>
      </c>
      <c r="W17" s="53" t="s">
        <v>907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 t="s">
        <v>920</v>
      </c>
      <c r="D18" s="60">
        <v>0</v>
      </c>
      <c r="E18" s="40">
        <f t="shared" si="0"/>
        <v>0</v>
      </c>
      <c r="F18" s="61">
        <v>0</v>
      </c>
      <c r="G18" s="62">
        <v>44851</v>
      </c>
      <c r="H18" s="63" t="s">
        <v>905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903</v>
      </c>
      <c r="U18" s="488" t="s">
        <v>963</v>
      </c>
      <c r="V18" s="489">
        <v>0</v>
      </c>
      <c r="W18" s="53" t="s">
        <v>907</v>
      </c>
      <c r="X18" s="56">
        <v>0</v>
      </c>
    </row>
    <row r="19" spans="1:24" ht="72" customHeight="1" thickTop="1" thickBot="1" x14ac:dyDescent="0.35">
      <c r="A19" s="81" t="s">
        <v>808</v>
      </c>
      <c r="B19" s="58" t="s">
        <v>72</v>
      </c>
      <c r="C19" s="679" t="s">
        <v>894</v>
      </c>
      <c r="D19" s="60"/>
      <c r="E19" s="40">
        <f t="shared" si="0"/>
        <v>0</v>
      </c>
      <c r="F19" s="61"/>
      <c r="G19" s="62">
        <v>44853</v>
      </c>
      <c r="H19" s="555" t="s">
        <v>944</v>
      </c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690" t="s">
        <v>1026</v>
      </c>
      <c r="P19" s="559">
        <v>44866</v>
      </c>
      <c r="Q19" s="66">
        <v>26900</v>
      </c>
      <c r="R19" s="67">
        <v>44855</v>
      </c>
      <c r="S19" s="51">
        <v>28000</v>
      </c>
      <c r="T19" s="92" t="s">
        <v>902</v>
      </c>
      <c r="U19" s="488" t="s">
        <v>963</v>
      </c>
      <c r="V19" s="489">
        <v>6496</v>
      </c>
      <c r="W19" s="53" t="s">
        <v>906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80"/>
      <c r="D20" s="514"/>
      <c r="E20" s="40">
        <f t="shared" si="0"/>
        <v>0</v>
      </c>
      <c r="F20" s="61"/>
      <c r="G20" s="62">
        <v>44853</v>
      </c>
      <c r="H20" s="555" t="s">
        <v>945</v>
      </c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558" t="s">
        <v>61</v>
      </c>
      <c r="P20" s="559">
        <v>44866</v>
      </c>
      <c r="Q20" s="79">
        <v>0</v>
      </c>
      <c r="R20" s="67">
        <v>44855</v>
      </c>
      <c r="S20" s="51">
        <v>0</v>
      </c>
      <c r="T20" s="92" t="s">
        <v>902</v>
      </c>
      <c r="U20" s="488" t="s">
        <v>963</v>
      </c>
      <c r="V20" s="489">
        <v>0</v>
      </c>
      <c r="W20" s="53" t="s">
        <v>906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 t="s">
        <v>921</v>
      </c>
      <c r="D21" s="514">
        <v>64</v>
      </c>
      <c r="E21" s="40">
        <f t="shared" si="0"/>
        <v>165760</v>
      </c>
      <c r="F21" s="61">
        <v>2590</v>
      </c>
      <c r="G21" s="62">
        <v>44853</v>
      </c>
      <c r="H21" s="382" t="s">
        <v>946</v>
      </c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378" t="s">
        <v>61</v>
      </c>
      <c r="P21" s="379">
        <v>44866</v>
      </c>
      <c r="Q21" s="79"/>
      <c r="R21" s="67"/>
      <c r="S21" s="51"/>
      <c r="T21" s="92"/>
      <c r="U21" s="488"/>
      <c r="V21" s="489">
        <v>0</v>
      </c>
      <c r="W21" s="53"/>
      <c r="X21" s="56">
        <v>0</v>
      </c>
    </row>
    <row r="22" spans="1:24" ht="48.75" thickTop="1" thickBot="1" x14ac:dyDescent="0.35">
      <c r="A22" s="505" t="s">
        <v>871</v>
      </c>
      <c r="B22" s="58" t="s">
        <v>895</v>
      </c>
      <c r="C22" s="59" t="s">
        <v>922</v>
      </c>
      <c r="D22" s="60">
        <v>64</v>
      </c>
      <c r="E22" s="40">
        <f t="shared" si="0"/>
        <v>111744</v>
      </c>
      <c r="F22" s="61">
        <v>1746</v>
      </c>
      <c r="G22" s="62">
        <v>44854</v>
      </c>
      <c r="H22" s="382" t="s">
        <v>947</v>
      </c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378" t="s">
        <v>61</v>
      </c>
      <c r="P22" s="379">
        <v>44868</v>
      </c>
      <c r="Q22" s="79"/>
      <c r="R22" s="67"/>
      <c r="S22" s="51"/>
      <c r="T22" s="92"/>
      <c r="U22" s="488"/>
      <c r="V22" s="489">
        <v>0</v>
      </c>
      <c r="W22" s="53"/>
      <c r="X22" s="56">
        <v>0</v>
      </c>
    </row>
    <row r="23" spans="1:24" ht="29.25" customHeight="1" thickTop="1" thickBot="1" x14ac:dyDescent="0.35">
      <c r="A23" s="505" t="s">
        <v>871</v>
      </c>
      <c r="B23" s="58" t="s">
        <v>896</v>
      </c>
      <c r="C23" s="59" t="s">
        <v>923</v>
      </c>
      <c r="D23" s="60"/>
      <c r="E23" s="40">
        <f t="shared" si="0"/>
        <v>0</v>
      </c>
      <c r="F23" s="61">
        <v>1454.4</v>
      </c>
      <c r="G23" s="62">
        <v>44855</v>
      </c>
      <c r="H23" s="382" t="s">
        <v>948</v>
      </c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378" t="s">
        <v>497</v>
      </c>
      <c r="P23" s="379">
        <v>44868</v>
      </c>
      <c r="Q23" s="79"/>
      <c r="R23" s="67"/>
      <c r="S23" s="51"/>
      <c r="T23" s="92"/>
      <c r="U23" s="488"/>
      <c r="V23" s="489">
        <v>0</v>
      </c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897</v>
      </c>
      <c r="C24" s="59" t="s">
        <v>924</v>
      </c>
      <c r="D24" s="60">
        <v>64</v>
      </c>
      <c r="E24" s="40">
        <f t="shared" si="0"/>
        <v>1523840</v>
      </c>
      <c r="F24" s="61">
        <v>23810</v>
      </c>
      <c r="G24" s="62">
        <v>44855</v>
      </c>
      <c r="H24" s="382">
        <v>23810</v>
      </c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 t="s">
        <v>59</v>
      </c>
      <c r="P24" s="90">
        <v>44869</v>
      </c>
      <c r="Q24" s="79"/>
      <c r="R24" s="67"/>
      <c r="S24" s="51"/>
      <c r="T24" s="92"/>
      <c r="U24" s="488"/>
      <c r="V24" s="489">
        <v>0</v>
      </c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 t="s">
        <v>925</v>
      </c>
      <c r="D25" s="60">
        <v>64</v>
      </c>
      <c r="E25" s="40">
        <f t="shared" si="0"/>
        <v>1463040</v>
      </c>
      <c r="F25" s="61">
        <v>22860</v>
      </c>
      <c r="G25" s="62">
        <v>44857</v>
      </c>
      <c r="H25" s="382" t="s">
        <v>949</v>
      </c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77" t="s">
        <v>61</v>
      </c>
      <c r="P25" s="379">
        <v>44872</v>
      </c>
      <c r="Q25" s="79"/>
      <c r="R25" s="67"/>
      <c r="S25" s="91"/>
      <c r="T25" s="92"/>
      <c r="U25" s="488"/>
      <c r="V25" s="489">
        <v>0</v>
      </c>
      <c r="W25" s="53"/>
      <c r="X25" s="56">
        <v>0</v>
      </c>
    </row>
    <row r="26" spans="1:24" ht="22.5" customHeight="1" thickTop="1" thickBot="1" x14ac:dyDescent="0.35">
      <c r="A26" s="71" t="s">
        <v>898</v>
      </c>
      <c r="B26" s="58" t="s">
        <v>899</v>
      </c>
      <c r="C26" s="59" t="s">
        <v>926</v>
      </c>
      <c r="D26" s="60">
        <v>64</v>
      </c>
      <c r="E26" s="40">
        <f t="shared" si="0"/>
        <v>1171200</v>
      </c>
      <c r="F26" s="61">
        <v>18300</v>
      </c>
      <c r="G26" s="62">
        <v>44859</v>
      </c>
      <c r="H26" s="382" t="s">
        <v>950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378" t="s">
        <v>61</v>
      </c>
      <c r="P26" s="379">
        <v>44873</v>
      </c>
      <c r="Q26" s="79">
        <v>21550</v>
      </c>
      <c r="R26" s="67">
        <v>44862</v>
      </c>
      <c r="S26" s="51"/>
      <c r="T26" s="92"/>
      <c r="U26" s="488" t="s">
        <v>963</v>
      </c>
      <c r="V26" s="489">
        <v>6496</v>
      </c>
      <c r="W26" s="53" t="s">
        <v>907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 t="s">
        <v>926</v>
      </c>
      <c r="D27" s="60">
        <v>0</v>
      </c>
      <c r="E27" s="40">
        <f t="shared" si="0"/>
        <v>0</v>
      </c>
      <c r="F27" s="61">
        <v>0</v>
      </c>
      <c r="G27" s="62">
        <v>44859</v>
      </c>
      <c r="H27" s="382" t="s">
        <v>951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378" t="s">
        <v>61</v>
      </c>
      <c r="P27" s="379">
        <v>44873</v>
      </c>
      <c r="Q27" s="79">
        <v>0</v>
      </c>
      <c r="R27" s="67">
        <v>44862</v>
      </c>
      <c r="S27" s="51">
        <v>31136</v>
      </c>
      <c r="T27" s="92" t="s">
        <v>901</v>
      </c>
      <c r="U27" s="488" t="s">
        <v>963</v>
      </c>
      <c r="V27" s="489">
        <v>0</v>
      </c>
      <c r="W27" s="53" t="s">
        <v>907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 t="s">
        <v>927</v>
      </c>
      <c r="D28" s="60">
        <v>64</v>
      </c>
      <c r="E28" s="40">
        <f t="shared" si="0"/>
        <v>1438080</v>
      </c>
      <c r="F28" s="61">
        <v>22470</v>
      </c>
      <c r="G28" s="62">
        <v>44861</v>
      </c>
      <c r="H28" s="382">
        <v>40244</v>
      </c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378" t="s">
        <v>59</v>
      </c>
      <c r="P28" s="379">
        <v>44875</v>
      </c>
      <c r="Q28" s="79"/>
      <c r="R28" s="67"/>
      <c r="S28" s="91"/>
      <c r="T28" s="92"/>
      <c r="U28" s="488"/>
      <c r="V28" s="489">
        <v>0</v>
      </c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900</v>
      </c>
      <c r="C29" s="59" t="s">
        <v>928</v>
      </c>
      <c r="D29" s="60">
        <v>64</v>
      </c>
      <c r="E29" s="40">
        <f t="shared" si="0"/>
        <v>1444480</v>
      </c>
      <c r="F29" s="61">
        <v>22570</v>
      </c>
      <c r="G29" s="62">
        <v>44862</v>
      </c>
      <c r="H29" s="382">
        <v>40259</v>
      </c>
      <c r="I29" s="64">
        <v>22570</v>
      </c>
      <c r="J29" s="45">
        <f t="shared" si="1"/>
        <v>0</v>
      </c>
      <c r="K29" s="76">
        <v>62.6</v>
      </c>
      <c r="L29" s="65"/>
      <c r="M29" s="65"/>
      <c r="N29" s="48">
        <f t="shared" si="2"/>
        <v>1412882</v>
      </c>
      <c r="O29" s="378" t="s">
        <v>63</v>
      </c>
      <c r="P29" s="379">
        <v>44876</v>
      </c>
      <c r="Q29" s="66"/>
      <c r="R29" s="67"/>
      <c r="S29" s="91"/>
      <c r="T29" s="92"/>
      <c r="U29" s="488"/>
      <c r="V29" s="489">
        <v>0</v>
      </c>
      <c r="W29" s="53"/>
      <c r="X29" s="56">
        <v>0</v>
      </c>
    </row>
    <row r="30" spans="1:24" ht="22.5" customHeight="1" thickTop="1" thickBot="1" x14ac:dyDescent="0.35">
      <c r="A30" s="57" t="s">
        <v>871</v>
      </c>
      <c r="B30" s="93" t="s">
        <v>897</v>
      </c>
      <c r="C30" s="59" t="s">
        <v>966</v>
      </c>
      <c r="D30" s="60">
        <v>64</v>
      </c>
      <c r="E30" s="40">
        <f t="shared" si="0"/>
        <v>1594240</v>
      </c>
      <c r="F30" s="61">
        <v>24910</v>
      </c>
      <c r="G30" s="62">
        <v>44865</v>
      </c>
      <c r="H30" s="382">
        <v>40283</v>
      </c>
      <c r="I30" s="64">
        <v>24910</v>
      </c>
      <c r="J30" s="45">
        <f t="shared" si="1"/>
        <v>0</v>
      </c>
      <c r="K30" s="76">
        <v>62.6</v>
      </c>
      <c r="L30" s="65"/>
      <c r="M30" s="65"/>
      <c r="N30" s="48">
        <f t="shared" si="2"/>
        <v>1559366</v>
      </c>
      <c r="O30" s="378" t="s">
        <v>61</v>
      </c>
      <c r="P30" s="379">
        <v>44879</v>
      </c>
      <c r="Q30" s="410"/>
      <c r="R30" s="95"/>
      <c r="S30" s="91"/>
      <c r="T30" s="92"/>
      <c r="U30" s="488"/>
      <c r="V30" s="489">
        <v>0</v>
      </c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>
        <v>9052.64</v>
      </c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>
        <f>SUM(V17:V31)</f>
        <v>28540.639999999999</v>
      </c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957</v>
      </c>
      <c r="D56" s="108"/>
      <c r="E56" s="60"/>
      <c r="F56" s="139">
        <v>1468.8</v>
      </c>
      <c r="G56" s="140">
        <v>44844</v>
      </c>
      <c r="H56" s="501" t="s">
        <v>958</v>
      </c>
      <c r="I56" s="139">
        <v>1468.8</v>
      </c>
      <c r="J56" s="45">
        <f t="shared" si="1"/>
        <v>0</v>
      </c>
      <c r="K56" s="46">
        <v>89</v>
      </c>
      <c r="L56" s="65"/>
      <c r="M56" s="65"/>
      <c r="N56" s="48">
        <f t="shared" si="2"/>
        <v>130723.2</v>
      </c>
      <c r="O56" s="375" t="s">
        <v>59</v>
      </c>
      <c r="P56" s="407">
        <v>44895</v>
      </c>
      <c r="Q56" s="116"/>
      <c r="R56" s="117"/>
      <c r="S56" s="92"/>
      <c r="T56" s="92"/>
      <c r="U56" s="53"/>
      <c r="V56" s="54"/>
    </row>
    <row r="57" spans="1:24" ht="47.25" x14ac:dyDescent="0.3">
      <c r="A57" s="80" t="s">
        <v>41</v>
      </c>
      <c r="B57" s="395" t="s">
        <v>23</v>
      </c>
      <c r="C57" s="516" t="s">
        <v>959</v>
      </c>
      <c r="D57" s="148"/>
      <c r="E57" s="60"/>
      <c r="F57" s="139">
        <v>777</v>
      </c>
      <c r="G57" s="140">
        <v>44865</v>
      </c>
      <c r="H57" s="501" t="s">
        <v>960</v>
      </c>
      <c r="I57" s="139">
        <v>777</v>
      </c>
      <c r="J57" s="45">
        <f t="shared" si="1"/>
        <v>0</v>
      </c>
      <c r="K57" s="46">
        <v>89</v>
      </c>
      <c r="L57" s="65"/>
      <c r="M57" s="65"/>
      <c r="N57" s="48">
        <f t="shared" si="2"/>
        <v>69153</v>
      </c>
      <c r="O57" s="375" t="s">
        <v>59</v>
      </c>
      <c r="P57" s="407">
        <v>44895</v>
      </c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600"/>
      <c r="M89" s="601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600"/>
      <c r="M90" s="601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84"/>
      <c r="P96" s="594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85"/>
      <c r="P97" s="595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6" t="s">
        <v>26</v>
      </c>
      <c r="G261" s="596"/>
      <c r="H261" s="597"/>
      <c r="I261" s="287">
        <f>SUM(I4:I260)</f>
        <v>385981.64999999997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19896876.440000001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20185379.440000001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X295"/>
  <sheetViews>
    <sheetView workbookViewId="0">
      <pane xSplit="2" ySplit="3" topLeftCell="K49" activePane="bottomRight" state="frozen"/>
      <selection pane="topRight" activeCell="C1" sqref="C1"/>
      <selection pane="bottomLeft" activeCell="A4" sqref="A4"/>
      <selection pane="bottomRight" activeCell="R60" sqref="R6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2" t="s">
        <v>929</v>
      </c>
      <c r="B1" s="602"/>
      <c r="C1" s="602"/>
      <c r="D1" s="602"/>
      <c r="E1" s="602"/>
      <c r="F1" s="602"/>
      <c r="G1" s="602"/>
      <c r="H1" s="602"/>
      <c r="I1" s="602"/>
      <c r="J1" s="602"/>
      <c r="K1" s="345"/>
      <c r="L1" s="345"/>
      <c r="M1" s="345"/>
      <c r="N1" s="345"/>
      <c r="O1" s="346"/>
      <c r="S1" s="621" t="s">
        <v>142</v>
      </c>
      <c r="T1" s="621"/>
      <c r="U1" s="6" t="s">
        <v>0</v>
      </c>
      <c r="V1" s="7" t="s">
        <v>1</v>
      </c>
      <c r="W1" s="603" t="s">
        <v>2</v>
      </c>
      <c r="X1" s="604"/>
    </row>
    <row r="2" spans="1:24" thickBot="1" x14ac:dyDescent="0.3">
      <c r="A2" s="602"/>
      <c r="B2" s="602"/>
      <c r="C2" s="602"/>
      <c r="D2" s="602"/>
      <c r="E2" s="602"/>
      <c r="F2" s="602"/>
      <c r="G2" s="602"/>
      <c r="H2" s="602"/>
      <c r="I2" s="602"/>
      <c r="J2" s="602"/>
      <c r="K2" s="347"/>
      <c r="L2" s="347"/>
      <c r="M2" s="347"/>
      <c r="N2" s="348"/>
      <c r="O2" s="349"/>
      <c r="Q2" s="10"/>
      <c r="R2" s="11"/>
      <c r="S2" s="622"/>
      <c r="T2" s="62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5" t="s">
        <v>15</v>
      </c>
      <c r="P3" s="606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4" t="s">
        <v>111</v>
      </c>
      <c r="B4" s="535" t="s">
        <v>897</v>
      </c>
      <c r="C4" s="536" t="s">
        <v>967</v>
      </c>
      <c r="D4" s="39">
        <v>64</v>
      </c>
      <c r="E4" s="40">
        <f t="shared" ref="E4:E54" si="0">D4*F4</f>
        <v>1540480</v>
      </c>
      <c r="F4" s="41">
        <v>24070</v>
      </c>
      <c r="G4" s="42">
        <v>44867</v>
      </c>
      <c r="H4" s="533">
        <v>40302</v>
      </c>
      <c r="I4" s="44">
        <v>24070</v>
      </c>
      <c r="J4" s="45">
        <f t="shared" ref="J4:J153" si="1">I4-F4</f>
        <v>0</v>
      </c>
      <c r="K4" s="46">
        <v>62.6</v>
      </c>
      <c r="L4" s="47"/>
      <c r="M4" s="47"/>
      <c r="N4" s="48">
        <f t="shared" ref="N4:N117" si="2">K4*I4</f>
        <v>1506782</v>
      </c>
      <c r="O4" s="565" t="s">
        <v>61</v>
      </c>
      <c r="P4" s="362">
        <v>44881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7" t="s">
        <v>111</v>
      </c>
      <c r="B5" s="538" t="s">
        <v>897</v>
      </c>
      <c r="C5" s="539" t="s">
        <v>968</v>
      </c>
      <c r="D5" s="60">
        <v>64</v>
      </c>
      <c r="E5" s="40">
        <f t="shared" si="0"/>
        <v>1521280</v>
      </c>
      <c r="F5" s="61">
        <v>23770</v>
      </c>
      <c r="G5" s="62">
        <v>44869</v>
      </c>
      <c r="H5" s="63">
        <v>40333</v>
      </c>
      <c r="I5" s="64">
        <v>23770</v>
      </c>
      <c r="J5" s="45">
        <f>I5-F5</f>
        <v>0</v>
      </c>
      <c r="K5" s="46">
        <v>62.6</v>
      </c>
      <c r="L5" s="65"/>
      <c r="M5" s="65"/>
      <c r="N5" s="48">
        <f>K5*I5</f>
        <v>1488002</v>
      </c>
      <c r="O5" s="235" t="s">
        <v>61</v>
      </c>
      <c r="P5" s="364">
        <v>44883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7" t="s">
        <v>111</v>
      </c>
      <c r="B6" s="538" t="s">
        <v>930</v>
      </c>
      <c r="C6" s="539" t="s">
        <v>969</v>
      </c>
      <c r="D6" s="60">
        <v>64</v>
      </c>
      <c r="E6" s="40">
        <f t="shared" si="0"/>
        <v>1570560</v>
      </c>
      <c r="F6" s="61">
        <v>24540</v>
      </c>
      <c r="G6" s="62">
        <v>44871</v>
      </c>
      <c r="H6" s="63">
        <v>40343</v>
      </c>
      <c r="I6" s="64">
        <v>24540</v>
      </c>
      <c r="J6" s="45">
        <f>I6-F6</f>
        <v>0</v>
      </c>
      <c r="K6" s="46">
        <v>62.6</v>
      </c>
      <c r="L6" s="65"/>
      <c r="M6" s="65"/>
      <c r="N6" s="48">
        <f>K6*I6</f>
        <v>1536204</v>
      </c>
      <c r="O6" s="235" t="s">
        <v>61</v>
      </c>
      <c r="P6" s="364">
        <v>44887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7" t="s">
        <v>111</v>
      </c>
      <c r="B7" s="538" t="s">
        <v>931</v>
      </c>
      <c r="C7" s="544" t="s">
        <v>971</v>
      </c>
      <c r="D7" s="60">
        <v>64</v>
      </c>
      <c r="E7" s="40">
        <f t="shared" si="0"/>
        <v>1425280</v>
      </c>
      <c r="F7" s="61">
        <v>22270</v>
      </c>
      <c r="G7" s="62">
        <v>44873</v>
      </c>
      <c r="H7" s="63">
        <v>40384</v>
      </c>
      <c r="I7" s="64">
        <v>22270</v>
      </c>
      <c r="J7" s="45">
        <f t="shared" si="1"/>
        <v>0</v>
      </c>
      <c r="K7" s="46">
        <v>62.6</v>
      </c>
      <c r="L7" s="65"/>
      <c r="M7" s="65"/>
      <c r="N7" s="48">
        <f t="shared" si="2"/>
        <v>1394102</v>
      </c>
      <c r="O7" s="363" t="s">
        <v>59</v>
      </c>
      <c r="P7" s="364">
        <v>44888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7" t="s">
        <v>111</v>
      </c>
      <c r="B8" s="538" t="s">
        <v>931</v>
      </c>
      <c r="C8" s="544" t="s">
        <v>970</v>
      </c>
      <c r="D8" s="60">
        <v>64</v>
      </c>
      <c r="E8" s="40">
        <f t="shared" si="0"/>
        <v>1450240</v>
      </c>
      <c r="F8" s="61">
        <v>22660</v>
      </c>
      <c r="G8" s="62">
        <v>44875</v>
      </c>
      <c r="H8" s="63">
        <v>40409</v>
      </c>
      <c r="I8" s="64">
        <v>22660</v>
      </c>
      <c r="J8" s="45">
        <f t="shared" si="1"/>
        <v>0</v>
      </c>
      <c r="K8" s="46">
        <v>62.6</v>
      </c>
      <c r="L8" s="65"/>
      <c r="M8" s="65"/>
      <c r="N8" s="48">
        <f t="shared" si="2"/>
        <v>1418516</v>
      </c>
      <c r="O8" s="89" t="s">
        <v>497</v>
      </c>
      <c r="P8" s="90">
        <v>44890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0" t="s">
        <v>111</v>
      </c>
      <c r="B9" s="538" t="s">
        <v>932</v>
      </c>
      <c r="C9" s="539" t="s">
        <v>972</v>
      </c>
      <c r="D9" s="60">
        <v>64</v>
      </c>
      <c r="E9" s="40">
        <f t="shared" si="0"/>
        <v>1283200</v>
      </c>
      <c r="F9" s="61">
        <v>20050</v>
      </c>
      <c r="G9" s="62">
        <v>44876</v>
      </c>
      <c r="H9" s="63">
        <v>40427</v>
      </c>
      <c r="I9" s="64">
        <v>20050</v>
      </c>
      <c r="J9" s="45">
        <f t="shared" si="1"/>
        <v>0</v>
      </c>
      <c r="K9" s="46">
        <v>62.6</v>
      </c>
      <c r="L9" s="65"/>
      <c r="M9" s="65"/>
      <c r="N9" s="48">
        <f t="shared" si="2"/>
        <v>1255130</v>
      </c>
      <c r="O9" s="365" t="s">
        <v>59</v>
      </c>
      <c r="P9" s="90">
        <v>44893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0" t="s">
        <v>111</v>
      </c>
      <c r="B10" s="538" t="s">
        <v>931</v>
      </c>
      <c r="C10" s="539" t="s">
        <v>973</v>
      </c>
      <c r="D10" s="72">
        <v>64</v>
      </c>
      <c r="E10" s="40">
        <f t="shared" si="0"/>
        <v>1472000</v>
      </c>
      <c r="F10" s="61">
        <v>23000</v>
      </c>
      <c r="G10" s="62">
        <v>44878</v>
      </c>
      <c r="H10" s="63">
        <v>40451</v>
      </c>
      <c r="I10" s="64">
        <v>23000</v>
      </c>
      <c r="J10" s="45">
        <f t="shared" si="1"/>
        <v>0</v>
      </c>
      <c r="K10" s="46">
        <v>62.6</v>
      </c>
      <c r="L10" s="65"/>
      <c r="M10" s="65"/>
      <c r="N10" s="48">
        <f t="shared" si="2"/>
        <v>1439800</v>
      </c>
      <c r="O10" s="365" t="s">
        <v>61</v>
      </c>
      <c r="P10" s="366">
        <v>44895</v>
      </c>
      <c r="Q10" s="66"/>
      <c r="R10" s="67"/>
      <c r="S10" s="51"/>
      <c r="T10" s="92"/>
      <c r="U10" s="53"/>
      <c r="V10" s="54"/>
      <c r="W10" s="53"/>
      <c r="X10" s="56">
        <v>0</v>
      </c>
    </row>
    <row r="11" spans="1:24" ht="27.75" customHeight="1" thickTop="1" thickBot="1" x14ac:dyDescent="0.35">
      <c r="A11" s="540" t="s">
        <v>111</v>
      </c>
      <c r="B11" s="538" t="s">
        <v>897</v>
      </c>
      <c r="C11" s="539" t="s">
        <v>974</v>
      </c>
      <c r="D11" s="60">
        <v>64</v>
      </c>
      <c r="E11" s="40">
        <f t="shared" si="0"/>
        <v>1505920</v>
      </c>
      <c r="F11" s="61">
        <v>23530</v>
      </c>
      <c r="G11" s="62">
        <v>44880</v>
      </c>
      <c r="H11" s="382">
        <v>40470</v>
      </c>
      <c r="I11" s="64">
        <v>23530</v>
      </c>
      <c r="J11" s="45">
        <f t="shared" si="1"/>
        <v>0</v>
      </c>
      <c r="K11" s="46">
        <v>61.5</v>
      </c>
      <c r="L11" s="65"/>
      <c r="M11" s="65"/>
      <c r="N11" s="48">
        <f t="shared" si="2"/>
        <v>1447095</v>
      </c>
      <c r="O11" s="377" t="s">
        <v>61</v>
      </c>
      <c r="P11" s="418">
        <v>44897</v>
      </c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64" t="s">
        <v>111</v>
      </c>
      <c r="B12" s="538" t="s">
        <v>476</v>
      </c>
      <c r="C12" s="541" t="s">
        <v>975</v>
      </c>
      <c r="D12" s="60">
        <v>64</v>
      </c>
      <c r="E12" s="40">
        <f t="shared" si="0"/>
        <v>1601280</v>
      </c>
      <c r="F12" s="61">
        <v>25020</v>
      </c>
      <c r="G12" s="62">
        <v>44882</v>
      </c>
      <c r="H12" s="382">
        <v>40502</v>
      </c>
      <c r="I12" s="64">
        <v>25020</v>
      </c>
      <c r="J12" s="45">
        <f t="shared" si="1"/>
        <v>0</v>
      </c>
      <c r="K12" s="46">
        <v>61.5</v>
      </c>
      <c r="L12" s="65"/>
      <c r="M12" s="65"/>
      <c r="N12" s="48">
        <f t="shared" si="2"/>
        <v>1538730</v>
      </c>
      <c r="O12" s="377" t="s">
        <v>59</v>
      </c>
      <c r="P12" s="418">
        <v>44900</v>
      </c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40" t="s">
        <v>111</v>
      </c>
      <c r="B13" s="538" t="s">
        <v>897</v>
      </c>
      <c r="C13" s="541" t="s">
        <v>976</v>
      </c>
      <c r="D13" s="60">
        <v>64</v>
      </c>
      <c r="E13" s="40">
        <f t="shared" si="0"/>
        <v>1532800</v>
      </c>
      <c r="F13" s="61">
        <v>23950</v>
      </c>
      <c r="G13" s="62">
        <v>44883</v>
      </c>
      <c r="H13" s="382">
        <v>40517</v>
      </c>
      <c r="I13" s="64">
        <v>23950</v>
      </c>
      <c r="J13" s="45">
        <f t="shared" si="1"/>
        <v>0</v>
      </c>
      <c r="K13" s="46">
        <v>61.5</v>
      </c>
      <c r="L13" s="65"/>
      <c r="M13" s="65"/>
      <c r="N13" s="48">
        <f t="shared" si="2"/>
        <v>1472925</v>
      </c>
      <c r="O13" s="377" t="s">
        <v>61</v>
      </c>
      <c r="P13" s="418">
        <v>44901</v>
      </c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4" customHeight="1" thickTop="1" thickBot="1" x14ac:dyDescent="0.35">
      <c r="A14" s="540" t="s">
        <v>111</v>
      </c>
      <c r="B14" s="538" t="s">
        <v>476</v>
      </c>
      <c r="C14" s="542" t="s">
        <v>977</v>
      </c>
      <c r="D14" s="60">
        <v>64</v>
      </c>
      <c r="E14" s="40">
        <f t="shared" si="0"/>
        <v>1447680</v>
      </c>
      <c r="F14" s="61">
        <v>22620</v>
      </c>
      <c r="G14" s="62">
        <v>44886</v>
      </c>
      <c r="H14" s="382">
        <v>40543</v>
      </c>
      <c r="I14" s="64">
        <v>22620</v>
      </c>
      <c r="J14" s="45">
        <f t="shared" si="1"/>
        <v>0</v>
      </c>
      <c r="K14" s="46">
        <v>61.5</v>
      </c>
      <c r="L14" s="65"/>
      <c r="M14" s="65"/>
      <c r="N14" s="48">
        <f t="shared" si="2"/>
        <v>1391130</v>
      </c>
      <c r="O14" s="377" t="s">
        <v>59</v>
      </c>
      <c r="P14" s="418">
        <v>44903</v>
      </c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31.5" customHeight="1" thickTop="1" thickBot="1" x14ac:dyDescent="0.35">
      <c r="A15" s="540" t="s">
        <v>111</v>
      </c>
      <c r="B15" s="538" t="s">
        <v>476</v>
      </c>
      <c r="C15" s="539" t="s">
        <v>978</v>
      </c>
      <c r="D15" s="60">
        <v>64</v>
      </c>
      <c r="E15" s="40">
        <f t="shared" si="0"/>
        <v>1432320</v>
      </c>
      <c r="F15" s="61">
        <v>22380</v>
      </c>
      <c r="G15" s="62">
        <v>44888</v>
      </c>
      <c r="H15" s="382">
        <v>40565</v>
      </c>
      <c r="I15" s="64">
        <v>22380</v>
      </c>
      <c r="J15" s="45">
        <f t="shared" si="1"/>
        <v>0</v>
      </c>
      <c r="K15" s="46">
        <v>61.5</v>
      </c>
      <c r="L15" s="65"/>
      <c r="M15" s="65"/>
      <c r="N15" s="48">
        <f t="shared" si="2"/>
        <v>1376370</v>
      </c>
      <c r="O15" s="377" t="s">
        <v>59</v>
      </c>
      <c r="P15" s="418">
        <v>44908</v>
      </c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543" t="s">
        <v>111</v>
      </c>
      <c r="B16" s="538" t="s">
        <v>476</v>
      </c>
      <c r="C16" s="539" t="s">
        <v>979</v>
      </c>
      <c r="D16" s="60">
        <v>64</v>
      </c>
      <c r="E16" s="40">
        <f t="shared" si="0"/>
        <v>1419520</v>
      </c>
      <c r="F16" s="61">
        <v>22180</v>
      </c>
      <c r="G16" s="62">
        <v>44890</v>
      </c>
      <c r="H16" s="382">
        <v>40602</v>
      </c>
      <c r="I16" s="64">
        <v>22180</v>
      </c>
      <c r="J16" s="45">
        <f t="shared" si="1"/>
        <v>0</v>
      </c>
      <c r="K16" s="46">
        <v>61.5</v>
      </c>
      <c r="L16" s="65"/>
      <c r="M16" s="65"/>
      <c r="N16" s="48">
        <f t="shared" si="2"/>
        <v>1364070</v>
      </c>
      <c r="O16" s="377" t="s">
        <v>61</v>
      </c>
      <c r="P16" s="418">
        <v>44911</v>
      </c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7.75" customHeight="1" thickTop="1" thickBot="1" x14ac:dyDescent="0.35">
      <c r="A17" s="540" t="s">
        <v>111</v>
      </c>
      <c r="B17" s="538" t="s">
        <v>964</v>
      </c>
      <c r="C17" s="570" t="s">
        <v>992</v>
      </c>
      <c r="D17" s="87">
        <v>64</v>
      </c>
      <c r="E17" s="40">
        <f t="shared" si="0"/>
        <v>1360000</v>
      </c>
      <c r="F17" s="61">
        <v>21250</v>
      </c>
      <c r="G17" s="62">
        <v>44892</v>
      </c>
      <c r="H17" s="382">
        <v>40613</v>
      </c>
      <c r="I17" s="64">
        <v>21250</v>
      </c>
      <c r="J17" s="45">
        <f t="shared" si="1"/>
        <v>0</v>
      </c>
      <c r="K17" s="46">
        <v>60.5</v>
      </c>
      <c r="L17" s="65"/>
      <c r="M17" s="65"/>
      <c r="N17" s="48">
        <f t="shared" si="2"/>
        <v>1285625</v>
      </c>
      <c r="O17" s="377" t="s">
        <v>61</v>
      </c>
      <c r="P17" s="418">
        <v>44914</v>
      </c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8.5" customHeight="1" thickTop="1" thickBot="1" x14ac:dyDescent="0.35">
      <c r="A18" s="545" t="s">
        <v>111</v>
      </c>
      <c r="B18" s="546" t="s">
        <v>965</v>
      </c>
      <c r="C18" s="471" t="s">
        <v>993</v>
      </c>
      <c r="D18" s="87">
        <v>64</v>
      </c>
      <c r="E18" s="40">
        <f t="shared" si="0"/>
        <v>1427200</v>
      </c>
      <c r="F18" s="61">
        <v>22300</v>
      </c>
      <c r="G18" s="62">
        <v>44894</v>
      </c>
      <c r="H18" s="382">
        <v>40632</v>
      </c>
      <c r="I18" s="64">
        <v>22300</v>
      </c>
      <c r="J18" s="45">
        <f t="shared" si="1"/>
        <v>0</v>
      </c>
      <c r="K18" s="76">
        <v>60.5</v>
      </c>
      <c r="L18" s="65"/>
      <c r="M18" s="65"/>
      <c r="N18" s="48">
        <f t="shared" si="2"/>
        <v>1349150</v>
      </c>
      <c r="O18" s="377" t="s">
        <v>59</v>
      </c>
      <c r="P18" s="418">
        <v>44914</v>
      </c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3.75" customHeight="1" thickTop="1" thickBot="1" x14ac:dyDescent="0.35">
      <c r="A19" s="547"/>
      <c r="B19" s="538"/>
      <c r="C19" s="548"/>
      <c r="D19" s="60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0" customHeight="1" thickTop="1" thickBot="1" x14ac:dyDescent="0.35">
      <c r="A20" s="545"/>
      <c r="B20" s="538"/>
      <c r="C20" s="549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365"/>
      <c r="P20" s="366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7" customHeight="1" thickTop="1" thickBot="1" x14ac:dyDescent="0.35">
      <c r="A21" s="550"/>
      <c r="B21" s="538"/>
      <c r="C21" s="551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18.75" thickTop="1" thickBot="1" x14ac:dyDescent="0.35">
      <c r="A22" s="550"/>
      <c r="B22" s="538"/>
      <c r="C22" s="539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0"/>
      <c r="B23" s="538"/>
      <c r="C23" s="539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50"/>
      <c r="B24" s="538"/>
      <c r="C24" s="539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50"/>
      <c r="B25" s="538"/>
      <c r="C25" s="539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540"/>
      <c r="B26" s="538"/>
      <c r="C26" s="539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52"/>
      <c r="B27" s="538"/>
      <c r="C27" s="539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0"/>
      <c r="B28" s="538"/>
      <c r="C28" s="539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0"/>
      <c r="B29" s="538"/>
      <c r="C29" s="539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37"/>
      <c r="B30" s="553"/>
      <c r="C30" s="539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32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8" thickBot="1" x14ac:dyDescent="0.35">
      <c r="A56" s="80" t="s">
        <v>41</v>
      </c>
      <c r="B56" s="395" t="s">
        <v>23</v>
      </c>
      <c r="C56" s="178" t="s">
        <v>955</v>
      </c>
      <c r="D56" s="108"/>
      <c r="E56" s="60"/>
      <c r="F56" s="139">
        <v>644.6</v>
      </c>
      <c r="G56" s="163">
        <v>44872</v>
      </c>
      <c r="H56" s="501" t="s">
        <v>956</v>
      </c>
      <c r="I56" s="139">
        <v>644.6</v>
      </c>
      <c r="J56" s="45">
        <f t="shared" si="1"/>
        <v>0</v>
      </c>
      <c r="K56" s="46">
        <v>89</v>
      </c>
      <c r="L56" s="65"/>
      <c r="M56" s="65"/>
      <c r="N56" s="48">
        <f t="shared" si="2"/>
        <v>57369.4</v>
      </c>
      <c r="O56" s="146" t="s">
        <v>59</v>
      </c>
      <c r="P56" s="62">
        <v>44895</v>
      </c>
      <c r="Q56" s="116"/>
      <c r="R56" s="117"/>
      <c r="S56" s="92"/>
      <c r="T56" s="92"/>
      <c r="U56" s="53"/>
      <c r="V56" s="54"/>
    </row>
    <row r="57" spans="1:24" ht="45" customHeight="1" x14ac:dyDescent="0.3">
      <c r="A57" s="611" t="s">
        <v>41</v>
      </c>
      <c r="B57" s="395" t="s">
        <v>23</v>
      </c>
      <c r="C57" s="617" t="s">
        <v>1015</v>
      </c>
      <c r="D57" s="148"/>
      <c r="E57" s="60"/>
      <c r="F57" s="472">
        <v>1147.4000000000001</v>
      </c>
      <c r="G57" s="664">
        <v>44879</v>
      </c>
      <c r="H57" s="681" t="s">
        <v>1016</v>
      </c>
      <c r="I57" s="139">
        <v>1147.4000000000001</v>
      </c>
      <c r="J57" s="45">
        <f>I57-F57</f>
        <v>0</v>
      </c>
      <c r="K57" s="46">
        <v>89</v>
      </c>
      <c r="L57" s="65"/>
      <c r="M57" s="65"/>
      <c r="N57" s="48">
        <f>K57*I57</f>
        <v>102118.6</v>
      </c>
      <c r="O57" s="683" t="s">
        <v>59</v>
      </c>
      <c r="P57" s="613">
        <v>44930</v>
      </c>
      <c r="Q57" s="146"/>
      <c r="R57" s="117"/>
      <c r="S57" s="92"/>
      <c r="T57" s="92"/>
      <c r="U57" s="53"/>
      <c r="V57" s="54"/>
    </row>
    <row r="58" spans="1:24" ht="31.5" customHeight="1" thickBot="1" x14ac:dyDescent="0.35">
      <c r="A58" s="612"/>
      <c r="B58" s="395" t="s">
        <v>1017</v>
      </c>
      <c r="C58" s="618"/>
      <c r="D58" s="148"/>
      <c r="E58" s="60"/>
      <c r="F58" s="472">
        <v>153.80000000000001</v>
      </c>
      <c r="G58" s="665"/>
      <c r="H58" s="682"/>
      <c r="I58" s="139">
        <v>153.80000000000001</v>
      </c>
      <c r="J58" s="45">
        <f>I58-F58</f>
        <v>0</v>
      </c>
      <c r="K58" s="46">
        <v>87</v>
      </c>
      <c r="L58" s="65"/>
      <c r="M58" s="65"/>
      <c r="N58" s="48">
        <f>K58*I58</f>
        <v>13380.6</v>
      </c>
      <c r="O58" s="684"/>
      <c r="P58" s="614"/>
      <c r="Q58" s="146"/>
      <c r="R58" s="117"/>
      <c r="S58" s="92"/>
      <c r="T58" s="92"/>
      <c r="U58" s="53"/>
      <c r="V58" s="54"/>
    </row>
    <row r="59" spans="1:24" ht="47.25" x14ac:dyDescent="0.3">
      <c r="A59" s="80" t="s">
        <v>41</v>
      </c>
      <c r="B59" s="395" t="s">
        <v>23</v>
      </c>
      <c r="C59" s="178" t="s">
        <v>1013</v>
      </c>
      <c r="D59" s="148"/>
      <c r="E59" s="60"/>
      <c r="F59" s="139">
        <v>585.20000000000005</v>
      </c>
      <c r="G59" s="473">
        <v>44886</v>
      </c>
      <c r="H59" s="576" t="s">
        <v>1014</v>
      </c>
      <c r="I59" s="139">
        <v>585.20000000000005</v>
      </c>
      <c r="J59" s="45">
        <f>I59-F59</f>
        <v>0</v>
      </c>
      <c r="K59" s="46">
        <v>89</v>
      </c>
      <c r="L59" s="65"/>
      <c r="M59" s="65"/>
      <c r="N59" s="48">
        <f>K59*I59</f>
        <v>52082.8</v>
      </c>
      <c r="O59" s="375" t="s">
        <v>59</v>
      </c>
      <c r="P59" s="407">
        <v>44930</v>
      </c>
      <c r="Q59" s="146"/>
      <c r="R59" s="117"/>
      <c r="S59" s="92"/>
      <c r="T59" s="92"/>
      <c r="U59" s="53"/>
      <c r="V59" s="54"/>
    </row>
    <row r="60" spans="1:24" ht="47.25" x14ac:dyDescent="0.3">
      <c r="A60" s="80" t="s">
        <v>41</v>
      </c>
      <c r="B60" s="395" t="s">
        <v>23</v>
      </c>
      <c r="C60" s="178" t="s">
        <v>1022</v>
      </c>
      <c r="D60" s="108"/>
      <c r="E60" s="60"/>
      <c r="F60" s="139">
        <v>1223.8</v>
      </c>
      <c r="G60" s="140">
        <v>44891</v>
      </c>
      <c r="H60" s="501" t="s">
        <v>1023</v>
      </c>
      <c r="I60" s="139"/>
      <c r="J60" s="45">
        <f t="shared" ref="J60" si="3">I60-F60</f>
        <v>-1223.8</v>
      </c>
      <c r="K60" s="46"/>
      <c r="L60" s="65"/>
      <c r="M60" s="65"/>
      <c r="N60" s="48">
        <f t="shared" ref="N60" si="4">K60*I60</f>
        <v>0</v>
      </c>
      <c r="O60" s="375" t="s">
        <v>59</v>
      </c>
      <c r="P60" s="407">
        <v>44947</v>
      </c>
      <c r="Q60" s="577" t="s">
        <v>984</v>
      </c>
      <c r="R60" s="117"/>
      <c r="S60" s="92"/>
      <c r="T60" s="92"/>
      <c r="U60" s="53"/>
      <c r="V60" s="54"/>
    </row>
    <row r="61" spans="1:24" ht="47.25" x14ac:dyDescent="0.3">
      <c r="A61" s="78" t="s">
        <v>41</v>
      </c>
      <c r="B61" s="395" t="s">
        <v>23</v>
      </c>
      <c r="C61" s="397" t="s">
        <v>1018</v>
      </c>
      <c r="D61" s="148"/>
      <c r="E61" s="60"/>
      <c r="F61" s="139">
        <v>718.8</v>
      </c>
      <c r="G61" s="140">
        <v>44893</v>
      </c>
      <c r="H61" s="419" t="s">
        <v>1019</v>
      </c>
      <c r="I61" s="139">
        <v>718.8</v>
      </c>
      <c r="J61" s="45">
        <f t="shared" si="1"/>
        <v>0</v>
      </c>
      <c r="K61" s="46">
        <v>89</v>
      </c>
      <c r="L61" s="65"/>
      <c r="M61" s="65"/>
      <c r="N61" s="48">
        <f t="shared" si="2"/>
        <v>63973.2</v>
      </c>
      <c r="O61" s="375" t="s">
        <v>59</v>
      </c>
      <c r="P61" s="407">
        <v>44930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23</v>
      </c>
      <c r="C62" s="397"/>
      <c r="D62" s="148"/>
      <c r="E62" s="60"/>
      <c r="F62" s="139"/>
      <c r="G62" s="140"/>
      <c r="H62" s="358"/>
      <c r="I62" s="139"/>
      <c r="J62" s="45">
        <f t="shared" si="1"/>
        <v>0</v>
      </c>
      <c r="K62" s="46"/>
      <c r="L62" s="65"/>
      <c r="M62" s="65"/>
      <c r="N62" s="48">
        <f t="shared" si="2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47.25" x14ac:dyDescent="0.3">
      <c r="A63" s="83" t="s">
        <v>579</v>
      </c>
      <c r="B63" s="156" t="s">
        <v>580</v>
      </c>
      <c r="C63" s="178" t="s">
        <v>953</v>
      </c>
      <c r="D63" s="148"/>
      <c r="E63" s="60"/>
      <c r="F63" s="139"/>
      <c r="G63" s="140">
        <v>44873</v>
      </c>
      <c r="H63" s="141" t="s">
        <v>954</v>
      </c>
      <c r="I63" s="139">
        <v>8578.7000000000007</v>
      </c>
      <c r="J63" s="45">
        <f t="shared" si="1"/>
        <v>8578.7000000000007</v>
      </c>
      <c r="K63" s="46">
        <v>24</v>
      </c>
      <c r="L63" s="65"/>
      <c r="M63" s="65"/>
      <c r="N63" s="48">
        <f t="shared" si="2"/>
        <v>205888.80000000002</v>
      </c>
      <c r="O63" s="75" t="s">
        <v>59</v>
      </c>
      <c r="P63" s="112">
        <v>44895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111</v>
      </c>
      <c r="B64" s="156" t="s">
        <v>961</v>
      </c>
      <c r="C64" s="160" t="s">
        <v>962</v>
      </c>
      <c r="D64" s="148"/>
      <c r="E64" s="60"/>
      <c r="F64" s="139"/>
      <c r="G64" s="140">
        <v>44880</v>
      </c>
      <c r="H64" s="425">
        <v>40458</v>
      </c>
      <c r="I64" s="139">
        <v>204</v>
      </c>
      <c r="J64" s="45">
        <f t="shared" si="1"/>
        <v>204</v>
      </c>
      <c r="K64" s="46">
        <v>72</v>
      </c>
      <c r="L64" s="65"/>
      <c r="M64" s="65"/>
      <c r="N64" s="48">
        <f t="shared" si="2"/>
        <v>14688</v>
      </c>
      <c r="O64" s="75" t="s">
        <v>61</v>
      </c>
      <c r="P64" s="62">
        <v>44895</v>
      </c>
      <c r="Q64" s="147"/>
      <c r="R64" s="117"/>
      <c r="S64" s="92"/>
      <c r="T64" s="92"/>
      <c r="U64" s="53"/>
      <c r="V64" s="54"/>
    </row>
    <row r="65" spans="1:22" ht="47.25" x14ac:dyDescent="0.3">
      <c r="A65" s="420" t="s">
        <v>579</v>
      </c>
      <c r="B65" s="156" t="s">
        <v>981</v>
      </c>
      <c r="C65" s="502" t="s">
        <v>982</v>
      </c>
      <c r="D65" s="151"/>
      <c r="E65" s="60"/>
      <c r="F65" s="139">
        <f>113.6*38+112*110+65.94*90+67.32*80+42.8*90</f>
        <v>31808.999999999996</v>
      </c>
      <c r="G65" s="140">
        <v>44880</v>
      </c>
      <c r="H65" s="222" t="s">
        <v>983</v>
      </c>
      <c r="I65" s="139">
        <v>31816</v>
      </c>
      <c r="J65" s="45">
        <f>I65-F65</f>
        <v>7.000000000003638</v>
      </c>
      <c r="K65" s="46">
        <v>1</v>
      </c>
      <c r="L65" s="569" t="s">
        <v>984</v>
      </c>
      <c r="M65" s="65"/>
      <c r="N65" s="48">
        <f>K65*I65</f>
        <v>31816</v>
      </c>
      <c r="O65" s="495" t="s">
        <v>59</v>
      </c>
      <c r="P65" s="407">
        <v>44902</v>
      </c>
      <c r="Q65" s="147"/>
      <c r="R65" s="117"/>
      <c r="S65" s="92"/>
      <c r="T65" s="92"/>
      <c r="U65" s="53"/>
      <c r="V65" s="54"/>
    </row>
    <row r="66" spans="1:22" ht="47.25" x14ac:dyDescent="0.3">
      <c r="A66" s="80" t="s">
        <v>579</v>
      </c>
      <c r="B66" s="156" t="s">
        <v>981</v>
      </c>
      <c r="C66" s="174" t="s">
        <v>985</v>
      </c>
      <c r="D66" s="151"/>
      <c r="E66" s="60"/>
      <c r="F66" s="139">
        <f>65.78*38+106.88*110+97.96*90+6.64*70</f>
        <v>23537.639999999996</v>
      </c>
      <c r="G66" s="140">
        <v>44882</v>
      </c>
      <c r="H66" s="384" t="s">
        <v>986</v>
      </c>
      <c r="I66" s="139">
        <v>23538</v>
      </c>
      <c r="J66" s="45">
        <f>I66-F66</f>
        <v>0.36000000000422006</v>
      </c>
      <c r="K66" s="46">
        <v>1</v>
      </c>
      <c r="L66" s="65"/>
      <c r="M66" s="65"/>
      <c r="N66" s="48">
        <f>K66*I66</f>
        <v>23538</v>
      </c>
      <c r="O66" s="495" t="s">
        <v>59</v>
      </c>
      <c r="P66" s="407">
        <v>44902</v>
      </c>
      <c r="Q66" s="147"/>
      <c r="R66" s="117"/>
      <c r="S66" s="158"/>
      <c r="T66" s="52"/>
      <c r="U66" s="53"/>
      <c r="V66" s="54"/>
    </row>
    <row r="67" spans="1:22" ht="47.25" x14ac:dyDescent="0.3">
      <c r="A67" s="82" t="s">
        <v>579</v>
      </c>
      <c r="B67" s="156" t="s">
        <v>981</v>
      </c>
      <c r="C67" s="174" t="s">
        <v>987</v>
      </c>
      <c r="D67" s="148"/>
      <c r="E67" s="60"/>
      <c r="F67" s="139">
        <v>30267</v>
      </c>
      <c r="G67" s="140">
        <v>44887</v>
      </c>
      <c r="H67" s="63" t="s">
        <v>988</v>
      </c>
      <c r="I67" s="139">
        <v>30267</v>
      </c>
      <c r="J67" s="45">
        <f>I67-F67</f>
        <v>0</v>
      </c>
      <c r="K67" s="46">
        <v>1</v>
      </c>
      <c r="L67" s="65"/>
      <c r="M67" s="65"/>
      <c r="N67" s="48">
        <f>K67*I67</f>
        <v>30267</v>
      </c>
      <c r="O67" s="495" t="s">
        <v>59</v>
      </c>
      <c r="P67" s="407">
        <v>44902</v>
      </c>
      <c r="Q67" s="147"/>
      <c r="R67" s="117"/>
      <c r="S67" s="158"/>
      <c r="T67" s="52"/>
      <c r="U67" s="53"/>
      <c r="V67" s="54"/>
    </row>
    <row r="68" spans="1:22" ht="17.25" x14ac:dyDescent="0.3">
      <c r="A68" s="135"/>
      <c r="B68" s="161"/>
      <c r="C68" s="157"/>
      <c r="D68" s="148"/>
      <c r="E68" s="60"/>
      <c r="F68" s="139"/>
      <c r="G68" s="140"/>
      <c r="H68" s="466"/>
      <c r="I68" s="139"/>
      <c r="J68" s="45">
        <f t="shared" ref="J68:J71" si="5">I68-F68</f>
        <v>0</v>
      </c>
      <c r="K68" s="46"/>
      <c r="L68" s="65"/>
      <c r="M68" s="65"/>
      <c r="N68" s="48">
        <f t="shared" ref="N68:N71" si="6">K68*I68</f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67"/>
      <c r="D69" s="151"/>
      <c r="E69" s="60"/>
      <c r="F69" s="139"/>
      <c r="G69" s="140"/>
      <c r="H69" s="358"/>
      <c r="I69" s="139"/>
      <c r="J69" s="45">
        <f t="shared" si="5"/>
        <v>0</v>
      </c>
      <c r="K69" s="46"/>
      <c r="L69" s="65"/>
      <c r="M69" s="65"/>
      <c r="N69" s="48">
        <f t="shared" si="6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5"/>
        <v>0</v>
      </c>
      <c r="K70" s="46"/>
      <c r="L70" s="65"/>
      <c r="M70" s="65"/>
      <c r="N70" s="48">
        <f t="shared" si="6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174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/>
      <c r="F74" s="139"/>
      <c r="G74" s="140"/>
      <c r="H74" s="141"/>
      <c r="I74" s="139"/>
      <c r="J74" s="45">
        <f t="shared" si="1"/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2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1"/>
        <v>0</v>
      </c>
      <c r="K80" s="4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ref="E85:E150" si="7">D85*F85</f>
        <v>0</v>
      </c>
      <c r="F85" s="139"/>
      <c r="G85" s="140"/>
      <c r="H85" s="358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7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7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7"/>
        <v>0</v>
      </c>
      <c r="F88" s="139"/>
      <c r="G88" s="140"/>
      <c r="H88" s="141"/>
      <c r="I88" s="139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7"/>
        <v>0</v>
      </c>
      <c r="F89" s="64"/>
      <c r="G89" s="62"/>
      <c r="H89" s="63"/>
      <c r="I89" s="64"/>
      <c r="J89" s="45">
        <f t="shared" si="1"/>
        <v>0</v>
      </c>
      <c r="K89" s="76"/>
      <c r="L89" s="65"/>
      <c r="M89" s="65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7"/>
        <v>0</v>
      </c>
      <c r="F90" s="64"/>
      <c r="G90" s="62"/>
      <c r="H90" s="63"/>
      <c r="I90" s="64"/>
      <c r="J90" s="45">
        <f t="shared" si="1"/>
        <v>0</v>
      </c>
      <c r="K90" s="76"/>
      <c r="L90" s="600"/>
      <c r="M90" s="601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7"/>
        <v>0</v>
      </c>
      <c r="F91" s="64"/>
      <c r="G91" s="62"/>
      <c r="H91" s="63"/>
      <c r="I91" s="64"/>
      <c r="J91" s="45">
        <f t="shared" si="1"/>
        <v>0</v>
      </c>
      <c r="K91" s="76"/>
      <c r="L91" s="600"/>
      <c r="M91" s="601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7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7"/>
        <v>0</v>
      </c>
      <c r="F93" s="64"/>
      <c r="G93" s="62"/>
      <c r="H93" s="63"/>
      <c r="I93" s="64"/>
      <c r="J93" s="45">
        <f t="shared" si="1"/>
        <v>0</v>
      </c>
      <c r="K93" s="76"/>
      <c r="L93" s="177"/>
      <c r="M93" s="177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7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7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7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7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84"/>
      <c r="P97" s="594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7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585"/>
      <c r="P98" s="595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7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7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7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7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7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7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7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7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7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7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7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7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53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si="2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1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1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1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1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1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1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1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1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1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1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ref="E151:E220" si="9">D151*F151</f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9"/>
        <v>0</v>
      </c>
      <c r="F152" s="64"/>
      <c r="G152" s="205"/>
      <c r="H152" s="203"/>
      <c r="I152" s="64"/>
      <c r="J152" s="45">
        <f t="shared" si="1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9"/>
        <v>0</v>
      </c>
      <c r="F153" s="64"/>
      <c r="G153" s="205"/>
      <c r="H153" s="208"/>
      <c r="I153" s="64"/>
      <c r="J153" s="45">
        <f t="shared" si="1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ref="J154:J217" si="10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9"/>
        <v>0</v>
      </c>
      <c r="F155" s="64"/>
      <c r="G155" s="205"/>
      <c r="H155" s="184"/>
      <c r="I155" s="64"/>
      <c r="J155" s="45">
        <f t="shared" si="10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213"/>
      <c r="I156" s="64"/>
      <c r="J156" s="45">
        <f t="shared" si="10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9"/>
        <v>0</v>
      </c>
      <c r="F157" s="64"/>
      <c r="G157" s="205"/>
      <c r="H157" s="184"/>
      <c r="I157" s="64"/>
      <c r="J157" s="45">
        <f t="shared" si="10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9"/>
        <v>0</v>
      </c>
      <c r="F158" s="219"/>
      <c r="G158" s="205"/>
      <c r="H158" s="194"/>
      <c r="I158" s="64"/>
      <c r="J158" s="45">
        <f t="shared" si="10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9"/>
        <v>0</v>
      </c>
      <c r="F159" s="64"/>
      <c r="G159" s="205"/>
      <c r="H159" s="184"/>
      <c r="I159" s="64"/>
      <c r="J159" s="45">
        <f t="shared" si="10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221"/>
      <c r="I160" s="64"/>
      <c r="J160" s="45">
        <f t="shared" si="10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196"/>
      <c r="I161" s="64"/>
      <c r="J161" s="45">
        <f t="shared" si="10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2"/>
      <c r="I162" s="64"/>
      <c r="J162" s="45">
        <f t="shared" si="10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3"/>
      <c r="I163" s="64"/>
      <c r="J163" s="45">
        <f t="shared" si="10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0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0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9"/>
        <v>0</v>
      </c>
      <c r="F166" s="64"/>
      <c r="G166" s="205"/>
      <c r="H166" s="222"/>
      <c r="I166" s="64"/>
      <c r="J166" s="45">
        <f t="shared" si="10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0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9"/>
        <v>0</v>
      </c>
      <c r="F168" s="64"/>
      <c r="G168" s="205"/>
      <c r="H168" s="222"/>
      <c r="I168" s="64"/>
      <c r="J168" s="45">
        <f t="shared" si="10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9"/>
        <v>0</v>
      </c>
      <c r="F169" s="64"/>
      <c r="G169" s="205"/>
      <c r="H169" s="208"/>
      <c r="I169" s="64"/>
      <c r="J169" s="45">
        <f t="shared" si="10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9"/>
        <v>0</v>
      </c>
      <c r="F170" s="64"/>
      <c r="G170" s="205"/>
      <c r="H170" s="63"/>
      <c r="I170" s="64"/>
      <c r="J170" s="45">
        <f t="shared" si="10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9"/>
        <v>0</v>
      </c>
      <c r="F171" s="64"/>
      <c r="G171" s="205"/>
      <c r="H171" s="208"/>
      <c r="I171" s="64"/>
      <c r="J171" s="45">
        <f t="shared" si="10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9"/>
        <v>0</v>
      </c>
      <c r="F172" s="64"/>
      <c r="G172" s="205"/>
      <c r="H172" s="208"/>
      <c r="I172" s="64"/>
      <c r="J172" s="45">
        <f t="shared" si="10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0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9"/>
        <v>0</v>
      </c>
      <c r="F174" s="64"/>
      <c r="G174" s="205"/>
      <c r="H174" s="208"/>
      <c r="I174" s="64"/>
      <c r="J174" s="45">
        <f t="shared" si="10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9"/>
        <v>0</v>
      </c>
      <c r="F175" s="64"/>
      <c r="G175" s="205"/>
      <c r="H175" s="208"/>
      <c r="I175" s="64"/>
      <c r="J175" s="45">
        <f t="shared" si="10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234"/>
      <c r="H176" s="208"/>
      <c r="I176" s="64"/>
      <c r="J176" s="45">
        <f t="shared" si="10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9"/>
        <v>0</v>
      </c>
      <c r="F177" s="64"/>
      <c r="G177" s="62"/>
      <c r="H177" s="208"/>
      <c r="I177" s="64"/>
      <c r="J177" s="45">
        <f t="shared" si="10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9"/>
        <v>0</v>
      </c>
      <c r="F178" s="238"/>
      <c r="G178" s="205"/>
      <c r="H178" s="239"/>
      <c r="I178" s="238"/>
      <c r="J178" s="45">
        <f t="shared" si="10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238"/>
      <c r="G179" s="205"/>
      <c r="H179" s="239"/>
      <c r="I179" s="238"/>
      <c r="J179" s="45">
        <f t="shared" si="10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10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9"/>
        <v>0</v>
      </c>
      <c r="F181" s="64"/>
      <c r="G181" s="205"/>
      <c r="H181" s="208"/>
      <c r="I181" s="64"/>
      <c r="J181" s="45">
        <f t="shared" si="10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10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10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10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9"/>
        <v>0</v>
      </c>
      <c r="F185" s="64"/>
      <c r="G185" s="234"/>
      <c r="H185" s="208"/>
      <c r="I185" s="64"/>
      <c r="J185" s="45">
        <f t="shared" si="10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9"/>
        <v>0</v>
      </c>
      <c r="F186" s="64"/>
      <c r="G186" s="234"/>
      <c r="H186" s="208"/>
      <c r="I186" s="64"/>
      <c r="J186" s="45">
        <f t="shared" si="10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10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10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10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9"/>
        <v>0</v>
      </c>
      <c r="F190" s="64"/>
      <c r="G190" s="205"/>
      <c r="H190" s="208"/>
      <c r="I190" s="64"/>
      <c r="J190" s="45">
        <f t="shared" si="10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9"/>
        <v>0</v>
      </c>
      <c r="F191" s="64"/>
      <c r="G191" s="205"/>
      <c r="H191" s="208"/>
      <c r="I191" s="64"/>
      <c r="J191" s="45">
        <f t="shared" si="10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9"/>
        <v>0</v>
      </c>
      <c r="F192" s="64"/>
      <c r="G192" s="62"/>
      <c r="H192" s="208"/>
      <c r="I192" s="64"/>
      <c r="J192" s="45">
        <f t="shared" si="10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10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10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64"/>
      <c r="G195" s="205"/>
      <c r="H195" s="208"/>
      <c r="I195" s="64"/>
      <c r="J195" s="45">
        <f t="shared" si="10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10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10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10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10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10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10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251"/>
      <c r="G202" s="234"/>
      <c r="H202" s="208"/>
      <c r="I202" s="64"/>
      <c r="J202" s="45">
        <f t="shared" si="10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9"/>
        <v>0</v>
      </c>
      <c r="F203" s="64"/>
      <c r="G203" s="234"/>
      <c r="H203" s="208"/>
      <c r="I203" s="64"/>
      <c r="J203" s="45">
        <f t="shared" si="10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10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10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10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10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10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10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10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10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9"/>
        <v>0</v>
      </c>
      <c r="F212" s="64"/>
      <c r="G212" s="62"/>
      <c r="H212" s="63"/>
      <c r="I212" s="64"/>
      <c r="J212" s="45">
        <f t="shared" si="10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10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10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10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0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0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ref="E221:E265" si="13">D221*F221</f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3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3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3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3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3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3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3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3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3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3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3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3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3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3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3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3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3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3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3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3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3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3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13"/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596" t="s">
        <v>26</v>
      </c>
      <c r="G262" s="596"/>
      <c r="H262" s="597"/>
      <c r="I262" s="287">
        <f>SUM(I4:I261)</f>
        <v>441243.5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21858753.400000002</v>
      </c>
      <c r="O266" s="308"/>
      <c r="Q266" s="309">
        <f>SUM(Q4:Q265)</f>
        <v>0</v>
      </c>
      <c r="R266" s="8"/>
      <c r="S266" s="310">
        <f>SUM(S18:S265)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21858753.400000002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7:X58">
    <sortCondition ref="G57:G58"/>
  </sortState>
  <mergeCells count="14">
    <mergeCell ref="F262:H262"/>
    <mergeCell ref="A1:J2"/>
    <mergeCell ref="S1:T2"/>
    <mergeCell ref="W1:X1"/>
    <mergeCell ref="O3:P3"/>
    <mergeCell ref="L90:M91"/>
    <mergeCell ref="O97:O98"/>
    <mergeCell ref="P97:P98"/>
    <mergeCell ref="A57:A58"/>
    <mergeCell ref="C57:C58"/>
    <mergeCell ref="G57:G58"/>
    <mergeCell ref="H57:H58"/>
    <mergeCell ref="O57:O58"/>
    <mergeCell ref="P57:P58"/>
  </mergeCells>
  <pageMargins left="0.7" right="0.7" top="0.75" bottom="0.75" header="0.3" footer="0.3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O55" activePane="bottomRight" state="frozen"/>
      <selection pane="topRight" activeCell="I1" sqref="I1"/>
      <selection pane="bottomLeft" activeCell="A4" sqref="A4"/>
      <selection pane="bottomRight" activeCell="O58" sqref="O5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2" t="s">
        <v>980</v>
      </c>
      <c r="B1" s="602"/>
      <c r="C1" s="602"/>
      <c r="D1" s="602"/>
      <c r="E1" s="602"/>
      <c r="F1" s="602"/>
      <c r="G1" s="602"/>
      <c r="H1" s="602"/>
      <c r="I1" s="602"/>
      <c r="J1" s="602"/>
      <c r="K1" s="345"/>
      <c r="L1" s="345"/>
      <c r="M1" s="345"/>
      <c r="N1" s="345"/>
      <c r="O1" s="346"/>
      <c r="S1" s="621" t="s">
        <v>142</v>
      </c>
      <c r="T1" s="621"/>
      <c r="U1" s="6" t="s">
        <v>0</v>
      </c>
      <c r="V1" s="7" t="s">
        <v>1</v>
      </c>
      <c r="W1" s="603" t="s">
        <v>2</v>
      </c>
      <c r="X1" s="604"/>
    </row>
    <row r="2" spans="1:24" thickBot="1" x14ac:dyDescent="0.3">
      <c r="A2" s="602"/>
      <c r="B2" s="602"/>
      <c r="C2" s="602"/>
      <c r="D2" s="602"/>
      <c r="E2" s="602"/>
      <c r="F2" s="602"/>
      <c r="G2" s="602"/>
      <c r="H2" s="602"/>
      <c r="I2" s="602"/>
      <c r="J2" s="602"/>
      <c r="K2" s="347"/>
      <c r="L2" s="347"/>
      <c r="M2" s="347"/>
      <c r="N2" s="348"/>
      <c r="O2" s="349"/>
      <c r="Q2" s="10"/>
      <c r="R2" s="11"/>
      <c r="S2" s="622"/>
      <c r="T2" s="62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5" t="s">
        <v>15</v>
      </c>
      <c r="P3" s="606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4" t="s">
        <v>106</v>
      </c>
      <c r="B4" s="535" t="s">
        <v>127</v>
      </c>
      <c r="C4" s="536" t="s">
        <v>994</v>
      </c>
      <c r="D4" s="39">
        <v>63</v>
      </c>
      <c r="E4" s="40">
        <f t="shared" ref="E4:E55" si="0">D4*F4</f>
        <v>1540350</v>
      </c>
      <c r="F4" s="41">
        <v>24450</v>
      </c>
      <c r="G4" s="42">
        <v>44896</v>
      </c>
      <c r="H4" s="568">
        <v>40656</v>
      </c>
      <c r="I4" s="44">
        <v>24450</v>
      </c>
      <c r="J4" s="45">
        <f t="shared" ref="J4:J153" si="1">I4-F4</f>
        <v>0</v>
      </c>
      <c r="K4" s="46">
        <v>60.5</v>
      </c>
      <c r="L4" s="47"/>
      <c r="M4" s="47"/>
      <c r="N4" s="48">
        <f t="shared" ref="N4:N117" si="2">K4*I4</f>
        <v>1479225</v>
      </c>
      <c r="O4" s="565" t="s">
        <v>59</v>
      </c>
      <c r="P4" s="362">
        <v>44916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7" t="s">
        <v>106</v>
      </c>
      <c r="B5" s="538" t="s">
        <v>476</v>
      </c>
      <c r="C5" s="571"/>
      <c r="D5" s="572"/>
      <c r="E5" s="573">
        <f t="shared" si="0"/>
        <v>0</v>
      </c>
      <c r="F5" s="61">
        <v>23060</v>
      </c>
      <c r="G5" s="62">
        <v>44897</v>
      </c>
      <c r="H5" s="63">
        <v>40670</v>
      </c>
      <c r="I5" s="64">
        <v>23060</v>
      </c>
      <c r="J5" s="45">
        <f>I5-F5</f>
        <v>0</v>
      </c>
      <c r="K5" s="46">
        <v>60.5</v>
      </c>
      <c r="L5" s="65"/>
      <c r="M5" s="65"/>
      <c r="N5" s="48">
        <f>K5*I5</f>
        <v>1395130</v>
      </c>
      <c r="O5" s="235" t="s">
        <v>61</v>
      </c>
      <c r="P5" s="364">
        <v>44917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7" t="s">
        <v>106</v>
      </c>
      <c r="B6" s="538" t="s">
        <v>476</v>
      </c>
      <c r="C6" s="539" t="s">
        <v>995</v>
      </c>
      <c r="D6" s="60">
        <v>63</v>
      </c>
      <c r="E6" s="40">
        <f t="shared" si="0"/>
        <v>1450890</v>
      </c>
      <c r="F6" s="61">
        <v>23030</v>
      </c>
      <c r="G6" s="62">
        <v>44900</v>
      </c>
      <c r="H6" s="63">
        <v>40701</v>
      </c>
      <c r="I6" s="64">
        <v>23030</v>
      </c>
      <c r="J6" s="45">
        <f>I6-F6</f>
        <v>0</v>
      </c>
      <c r="K6" s="46">
        <v>60.5</v>
      </c>
      <c r="L6" s="65"/>
      <c r="M6" s="65"/>
      <c r="N6" s="48">
        <f>K6*I6</f>
        <v>1393315</v>
      </c>
      <c r="O6" s="235" t="s">
        <v>59</v>
      </c>
      <c r="P6" s="364">
        <v>44921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7" t="s">
        <v>106</v>
      </c>
      <c r="B7" s="538" t="s">
        <v>931</v>
      </c>
      <c r="C7" s="544" t="s">
        <v>996</v>
      </c>
      <c r="D7" s="60">
        <v>63</v>
      </c>
      <c r="E7" s="40">
        <f t="shared" si="0"/>
        <v>1487430</v>
      </c>
      <c r="F7" s="61">
        <v>23610</v>
      </c>
      <c r="G7" s="62">
        <v>44902</v>
      </c>
      <c r="H7" s="63">
        <v>40717</v>
      </c>
      <c r="I7" s="64">
        <v>23610</v>
      </c>
      <c r="J7" s="45">
        <f t="shared" si="1"/>
        <v>0</v>
      </c>
      <c r="K7" s="46">
        <v>59.8</v>
      </c>
      <c r="L7" s="65"/>
      <c r="M7" s="65"/>
      <c r="N7" s="48">
        <f t="shared" si="2"/>
        <v>1411878</v>
      </c>
      <c r="O7" s="363" t="s">
        <v>59</v>
      </c>
      <c r="P7" s="364">
        <v>44921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7" t="s">
        <v>106</v>
      </c>
      <c r="B8" s="538" t="s">
        <v>476</v>
      </c>
      <c r="C8" s="544" t="s">
        <v>998</v>
      </c>
      <c r="D8" s="60">
        <v>63</v>
      </c>
      <c r="E8" s="40">
        <f t="shared" si="0"/>
        <v>1409310</v>
      </c>
      <c r="F8" s="61">
        <v>22370</v>
      </c>
      <c r="G8" s="62">
        <v>44904</v>
      </c>
      <c r="H8" s="63">
        <v>40747</v>
      </c>
      <c r="I8" s="64">
        <v>22370</v>
      </c>
      <c r="J8" s="45">
        <f t="shared" si="1"/>
        <v>0</v>
      </c>
      <c r="K8" s="46">
        <v>59.8</v>
      </c>
      <c r="L8" s="65"/>
      <c r="M8" s="65"/>
      <c r="N8" s="48">
        <f t="shared" si="2"/>
        <v>1337726</v>
      </c>
      <c r="O8" s="89" t="s">
        <v>497</v>
      </c>
      <c r="P8" s="90">
        <v>44923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0" t="s">
        <v>106</v>
      </c>
      <c r="B9" s="538" t="s">
        <v>127</v>
      </c>
      <c r="C9" s="539" t="s">
        <v>997</v>
      </c>
      <c r="D9" s="60">
        <v>63</v>
      </c>
      <c r="E9" s="40">
        <f t="shared" si="0"/>
        <v>1430730</v>
      </c>
      <c r="F9" s="61">
        <v>22710</v>
      </c>
      <c r="G9" s="62">
        <v>44906</v>
      </c>
      <c r="H9" s="63">
        <v>40758</v>
      </c>
      <c r="I9" s="64">
        <v>22710</v>
      </c>
      <c r="J9" s="45">
        <f t="shared" si="1"/>
        <v>0</v>
      </c>
      <c r="K9" s="46">
        <v>59.8</v>
      </c>
      <c r="L9" s="65"/>
      <c r="M9" s="65"/>
      <c r="N9" s="48">
        <f t="shared" si="2"/>
        <v>1358058</v>
      </c>
      <c r="O9" s="365" t="s">
        <v>61</v>
      </c>
      <c r="P9" s="90">
        <v>44924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0" t="s">
        <v>106</v>
      </c>
      <c r="B10" s="538" t="s">
        <v>897</v>
      </c>
      <c r="C10" s="539" t="s">
        <v>999</v>
      </c>
      <c r="D10" s="60">
        <v>63</v>
      </c>
      <c r="E10" s="40">
        <f t="shared" si="0"/>
        <v>1382220</v>
      </c>
      <c r="F10" s="61">
        <v>21940</v>
      </c>
      <c r="G10" s="62">
        <v>44909</v>
      </c>
      <c r="H10" s="63">
        <v>40805</v>
      </c>
      <c r="I10" s="64">
        <v>21940</v>
      </c>
      <c r="J10" s="45">
        <f t="shared" si="1"/>
        <v>0</v>
      </c>
      <c r="K10" s="46">
        <v>59</v>
      </c>
      <c r="L10" s="65"/>
      <c r="M10" s="65"/>
      <c r="N10" s="48">
        <f t="shared" si="2"/>
        <v>1294460</v>
      </c>
      <c r="O10" s="365" t="s">
        <v>159</v>
      </c>
      <c r="P10" s="90">
        <v>44924</v>
      </c>
      <c r="Q10" s="66"/>
      <c r="R10" s="67"/>
      <c r="S10" s="51"/>
      <c r="T10" s="92"/>
      <c r="U10" s="53"/>
      <c r="V10" s="54"/>
      <c r="W10" s="53"/>
      <c r="X10" s="56"/>
    </row>
    <row r="11" spans="1:24" ht="27.75" customHeight="1" thickTop="1" thickBot="1" x14ac:dyDescent="0.35">
      <c r="A11" s="540" t="s">
        <v>106</v>
      </c>
      <c r="B11" s="538" t="s">
        <v>476</v>
      </c>
      <c r="C11" s="539" t="s">
        <v>1000</v>
      </c>
      <c r="D11" s="72">
        <v>63</v>
      </c>
      <c r="E11" s="40">
        <f t="shared" si="0"/>
        <v>1431990</v>
      </c>
      <c r="F11" s="61">
        <v>22730</v>
      </c>
      <c r="G11" s="62">
        <v>44911</v>
      </c>
      <c r="H11" s="63">
        <v>40824</v>
      </c>
      <c r="I11" s="64">
        <v>22730</v>
      </c>
      <c r="J11" s="45">
        <f t="shared" si="1"/>
        <v>0</v>
      </c>
      <c r="K11" s="46">
        <v>59</v>
      </c>
      <c r="L11" s="65"/>
      <c r="M11" s="65"/>
      <c r="N11" s="48">
        <f t="shared" si="2"/>
        <v>1341070</v>
      </c>
      <c r="O11" s="365" t="s">
        <v>59</v>
      </c>
      <c r="P11" s="366">
        <v>44925</v>
      </c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40" t="s">
        <v>106</v>
      </c>
      <c r="B12" s="538" t="s">
        <v>107</v>
      </c>
      <c r="C12" s="539" t="s">
        <v>1001</v>
      </c>
      <c r="D12" s="60">
        <v>63</v>
      </c>
      <c r="E12" s="40">
        <f t="shared" si="0"/>
        <v>536130</v>
      </c>
      <c r="F12" s="61">
        <v>8510</v>
      </c>
      <c r="G12" s="62">
        <v>44914</v>
      </c>
      <c r="H12" s="382">
        <v>40855</v>
      </c>
      <c r="I12" s="64">
        <v>8510</v>
      </c>
      <c r="J12" s="45">
        <f t="shared" si="1"/>
        <v>0</v>
      </c>
      <c r="K12" s="46">
        <v>58.5</v>
      </c>
      <c r="L12" s="65"/>
      <c r="M12" s="65"/>
      <c r="N12" s="48">
        <f t="shared" si="2"/>
        <v>497835</v>
      </c>
      <c r="O12" s="377" t="s">
        <v>59</v>
      </c>
      <c r="P12" s="418">
        <v>44928</v>
      </c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64" t="s">
        <v>106</v>
      </c>
      <c r="B13" s="538" t="s">
        <v>107</v>
      </c>
      <c r="C13" s="541" t="s">
        <v>1002</v>
      </c>
      <c r="D13" s="60">
        <v>63</v>
      </c>
      <c r="E13" s="40">
        <f t="shared" si="0"/>
        <v>552510</v>
      </c>
      <c r="F13" s="61">
        <v>8770</v>
      </c>
      <c r="G13" s="62">
        <v>44915</v>
      </c>
      <c r="H13" s="382">
        <v>40867</v>
      </c>
      <c r="I13" s="64">
        <v>8770</v>
      </c>
      <c r="J13" s="45">
        <f t="shared" si="1"/>
        <v>0</v>
      </c>
      <c r="K13" s="46">
        <v>58.5</v>
      </c>
      <c r="L13" s="65"/>
      <c r="M13" s="65"/>
      <c r="N13" s="48">
        <f t="shared" si="2"/>
        <v>513045</v>
      </c>
      <c r="O13" s="377" t="s">
        <v>61</v>
      </c>
      <c r="P13" s="418">
        <v>44929</v>
      </c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7.75" customHeight="1" thickTop="1" thickBot="1" x14ac:dyDescent="0.35">
      <c r="A14" s="540" t="s">
        <v>106</v>
      </c>
      <c r="B14" s="538" t="s">
        <v>989</v>
      </c>
      <c r="C14" s="541" t="s">
        <v>1003</v>
      </c>
      <c r="D14" s="60">
        <v>63</v>
      </c>
      <c r="E14" s="40">
        <f t="shared" si="0"/>
        <v>580860</v>
      </c>
      <c r="F14" s="61">
        <v>9220</v>
      </c>
      <c r="G14" s="62">
        <v>44916</v>
      </c>
      <c r="H14" s="382">
        <v>40888</v>
      </c>
      <c r="I14" s="64">
        <v>9220</v>
      </c>
      <c r="J14" s="45">
        <f t="shared" si="1"/>
        <v>0</v>
      </c>
      <c r="K14" s="46">
        <v>58.5</v>
      </c>
      <c r="L14" s="65"/>
      <c r="M14" s="65"/>
      <c r="N14" s="48">
        <f t="shared" si="2"/>
        <v>539370</v>
      </c>
      <c r="O14" s="377" t="s">
        <v>61</v>
      </c>
      <c r="P14" s="418">
        <v>44930</v>
      </c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24" customHeight="1" thickTop="1" thickBot="1" x14ac:dyDescent="0.35">
      <c r="A15" s="540" t="s">
        <v>106</v>
      </c>
      <c r="B15" s="538" t="s">
        <v>990</v>
      </c>
      <c r="C15" s="542" t="s">
        <v>1004</v>
      </c>
      <c r="D15" s="60">
        <v>63</v>
      </c>
      <c r="E15" s="40">
        <f t="shared" si="0"/>
        <v>1169910</v>
      </c>
      <c r="F15" s="61">
        <v>18570</v>
      </c>
      <c r="G15" s="62">
        <v>44917</v>
      </c>
      <c r="H15" s="382">
        <v>40913</v>
      </c>
      <c r="I15" s="64">
        <v>18570</v>
      </c>
      <c r="J15" s="45">
        <f t="shared" si="1"/>
        <v>0</v>
      </c>
      <c r="K15" s="46">
        <v>58.5</v>
      </c>
      <c r="L15" s="65"/>
      <c r="M15" s="65"/>
      <c r="N15" s="48">
        <f t="shared" si="2"/>
        <v>1086345</v>
      </c>
      <c r="O15" s="377" t="s">
        <v>59</v>
      </c>
      <c r="P15" s="418">
        <v>44931</v>
      </c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31.5" customHeight="1" thickTop="1" thickBot="1" x14ac:dyDescent="0.35">
      <c r="A16" s="540" t="s">
        <v>106</v>
      </c>
      <c r="B16" s="538" t="s">
        <v>990</v>
      </c>
      <c r="C16" s="539" t="s">
        <v>1005</v>
      </c>
      <c r="D16" s="60">
        <v>63</v>
      </c>
      <c r="E16" s="40">
        <f t="shared" si="0"/>
        <v>1213380</v>
      </c>
      <c r="F16" s="61">
        <v>19260</v>
      </c>
      <c r="G16" s="62">
        <v>44918</v>
      </c>
      <c r="H16" s="382">
        <v>40927</v>
      </c>
      <c r="I16" s="64">
        <v>19260</v>
      </c>
      <c r="J16" s="45">
        <f t="shared" si="1"/>
        <v>0</v>
      </c>
      <c r="K16" s="46">
        <v>58.5</v>
      </c>
      <c r="L16" s="65"/>
      <c r="M16" s="65"/>
      <c r="N16" s="48">
        <f t="shared" si="2"/>
        <v>1126710</v>
      </c>
      <c r="O16" s="377" t="s">
        <v>59</v>
      </c>
      <c r="P16" s="418">
        <v>44932</v>
      </c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6.25" customHeight="1" thickTop="1" thickBot="1" x14ac:dyDescent="0.35">
      <c r="A17" s="543" t="s">
        <v>106</v>
      </c>
      <c r="B17" s="538" t="s">
        <v>72</v>
      </c>
      <c r="C17" s="539" t="s">
        <v>1006</v>
      </c>
      <c r="D17" s="60">
        <v>63</v>
      </c>
      <c r="E17" s="40">
        <f t="shared" si="0"/>
        <v>1090530</v>
      </c>
      <c r="F17" s="61">
        <v>17310</v>
      </c>
      <c r="G17" s="62">
        <v>44922</v>
      </c>
      <c r="H17" s="382">
        <v>40961</v>
      </c>
      <c r="I17" s="64">
        <v>17310</v>
      </c>
      <c r="J17" s="45">
        <f t="shared" si="1"/>
        <v>0</v>
      </c>
      <c r="K17" s="46">
        <v>58.5</v>
      </c>
      <c r="L17" s="65"/>
      <c r="M17" s="65"/>
      <c r="N17" s="48">
        <f t="shared" si="2"/>
        <v>1012635</v>
      </c>
      <c r="O17" s="377" t="s">
        <v>61</v>
      </c>
      <c r="P17" s="418">
        <v>44935</v>
      </c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7.75" customHeight="1" thickTop="1" thickBot="1" x14ac:dyDescent="0.35">
      <c r="A18" s="540" t="s">
        <v>106</v>
      </c>
      <c r="B18" s="538" t="s">
        <v>991</v>
      </c>
      <c r="C18" s="544" t="s">
        <v>1007</v>
      </c>
      <c r="D18" s="60">
        <v>63</v>
      </c>
      <c r="E18" s="40">
        <f t="shared" si="0"/>
        <v>1085490</v>
      </c>
      <c r="F18" s="61">
        <v>17230</v>
      </c>
      <c r="G18" s="62">
        <v>44923</v>
      </c>
      <c r="H18" s="382">
        <v>40969</v>
      </c>
      <c r="I18" s="64">
        <v>17230</v>
      </c>
      <c r="J18" s="45">
        <f t="shared" si="1"/>
        <v>0</v>
      </c>
      <c r="K18" s="46">
        <v>58.5</v>
      </c>
      <c r="L18" s="65"/>
      <c r="M18" s="65"/>
      <c r="N18" s="48">
        <f t="shared" si="2"/>
        <v>1007955</v>
      </c>
      <c r="O18" s="377" t="s">
        <v>61</v>
      </c>
      <c r="P18" s="418">
        <v>44937</v>
      </c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28.5" customHeight="1" thickTop="1" thickBot="1" x14ac:dyDescent="0.35">
      <c r="A19" s="545" t="s">
        <v>106</v>
      </c>
      <c r="B19" s="538" t="s">
        <v>476</v>
      </c>
      <c r="C19" s="539" t="s">
        <v>1008</v>
      </c>
      <c r="D19" s="60">
        <v>63</v>
      </c>
      <c r="E19" s="40">
        <f t="shared" si="0"/>
        <v>1548540</v>
      </c>
      <c r="F19" s="61">
        <v>24580</v>
      </c>
      <c r="G19" s="62">
        <v>44924</v>
      </c>
      <c r="H19" s="382">
        <v>40990</v>
      </c>
      <c r="I19" s="64">
        <v>24580</v>
      </c>
      <c r="J19" s="45">
        <f t="shared" si="1"/>
        <v>0</v>
      </c>
      <c r="K19" s="76">
        <v>58.5</v>
      </c>
      <c r="L19" s="65"/>
      <c r="M19" s="65"/>
      <c r="N19" s="48">
        <f t="shared" si="2"/>
        <v>1437930</v>
      </c>
      <c r="O19" s="377" t="s">
        <v>59</v>
      </c>
      <c r="P19" s="418">
        <v>44939</v>
      </c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3.75" customHeight="1" thickTop="1" thickBot="1" x14ac:dyDescent="0.35">
      <c r="A20" s="547" t="s">
        <v>106</v>
      </c>
      <c r="B20" s="538" t="s">
        <v>900</v>
      </c>
      <c r="C20" s="541" t="s">
        <v>1009</v>
      </c>
      <c r="D20" s="60">
        <v>63</v>
      </c>
      <c r="E20" s="40">
        <f t="shared" si="0"/>
        <v>1360170</v>
      </c>
      <c r="F20" s="61">
        <v>21590</v>
      </c>
      <c r="G20" s="62">
        <v>44925</v>
      </c>
      <c r="H20" s="382">
        <v>41002</v>
      </c>
      <c r="I20" s="64">
        <v>21590</v>
      </c>
      <c r="J20" s="45">
        <f t="shared" si="1"/>
        <v>0</v>
      </c>
      <c r="K20" s="76">
        <v>58.5</v>
      </c>
      <c r="L20" s="65"/>
      <c r="M20" s="65"/>
      <c r="N20" s="48">
        <f t="shared" si="2"/>
        <v>1263015</v>
      </c>
      <c r="O20" s="377" t="s">
        <v>59</v>
      </c>
      <c r="P20" s="418">
        <v>44942</v>
      </c>
      <c r="Q20" s="66"/>
      <c r="R20" s="67"/>
      <c r="S20" s="51"/>
      <c r="T20" s="92"/>
      <c r="U20" s="53"/>
      <c r="V20" s="54"/>
      <c r="W20" s="53"/>
      <c r="X20" s="56">
        <v>0</v>
      </c>
    </row>
    <row r="21" spans="1:24" ht="30" customHeight="1" thickTop="1" thickBot="1" x14ac:dyDescent="0.35">
      <c r="A21" s="545"/>
      <c r="B21" s="538"/>
      <c r="C21" s="549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365"/>
      <c r="P21" s="366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27" customHeight="1" thickTop="1" thickBot="1" x14ac:dyDescent="0.35">
      <c r="A22" s="550"/>
      <c r="B22" s="538"/>
      <c r="C22" s="551"/>
      <c r="D22" s="514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0"/>
      <c r="B23" s="538"/>
      <c r="C23" s="539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18.75" thickTop="1" thickBot="1" x14ac:dyDescent="0.35">
      <c r="A24" s="550"/>
      <c r="B24" s="538"/>
      <c r="C24" s="539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7.75" customHeight="1" thickTop="1" thickBot="1" x14ac:dyDescent="0.35">
      <c r="A25" s="550"/>
      <c r="B25" s="538"/>
      <c r="C25" s="539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56">
        <v>0</v>
      </c>
    </row>
    <row r="26" spans="1:24" ht="28.5" customHeight="1" thickTop="1" thickBot="1" x14ac:dyDescent="0.35">
      <c r="A26" s="550"/>
      <c r="B26" s="538"/>
      <c r="C26" s="539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365"/>
      <c r="P26" s="90"/>
      <c r="Q26" s="79"/>
      <c r="R26" s="67"/>
      <c r="S26" s="9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40"/>
      <c r="B27" s="538"/>
      <c r="C27" s="539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2"/>
      <c r="B28" s="538"/>
      <c r="C28" s="539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5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0"/>
      <c r="B29" s="538"/>
      <c r="C29" s="539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79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50"/>
      <c r="B30" s="538"/>
      <c r="C30" s="539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66"/>
      <c r="R30" s="67"/>
      <c r="S30" s="91"/>
      <c r="T30" s="92"/>
      <c r="U30" s="53"/>
      <c r="V30" s="54"/>
      <c r="W30" s="53"/>
      <c r="X30" s="56">
        <v>0</v>
      </c>
    </row>
    <row r="31" spans="1:24" ht="22.5" customHeight="1" thickTop="1" thickBot="1" x14ac:dyDescent="0.35">
      <c r="A31" s="537"/>
      <c r="B31" s="553"/>
      <c r="C31" s="53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89"/>
      <c r="P31" s="90"/>
      <c r="Q31" s="410"/>
      <c r="R31" s="95"/>
      <c r="S31" s="91"/>
      <c r="T31" s="92"/>
      <c r="U31" s="53"/>
      <c r="V31" s="54"/>
      <c r="W31" s="53"/>
      <c r="X31" s="56">
        <v>0</v>
      </c>
    </row>
    <row r="32" spans="1:24" ht="20.25" thickTop="1" thickBot="1" x14ac:dyDescent="0.35">
      <c r="A32" s="46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363"/>
      <c r="P32" s="364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30.7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5.5" customHeight="1" thickTop="1" thickBot="1" x14ac:dyDescent="0.35">
      <c r="A34" s="71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56">
        <v>0</v>
      </c>
    </row>
    <row r="35" spans="1:24" ht="20.25" customHeight="1" thickTop="1" thickBot="1" x14ac:dyDescent="0.35">
      <c r="A35" s="83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4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6.25" customHeight="1" thickTop="1" thickBot="1" x14ac:dyDescent="0.35">
      <c r="A37" s="82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57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70"/>
    </row>
    <row r="39" spans="1:24" ht="20.25" customHeight="1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89"/>
      <c r="P39" s="90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98"/>
      <c r="P40" s="99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1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100"/>
      <c r="P41" s="101"/>
      <c r="Q41" s="94"/>
      <c r="R41" s="95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82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53"/>
      <c r="X42" s="103"/>
    </row>
    <row r="43" spans="1:24" ht="18.75" thickTop="1" thickBot="1" x14ac:dyDescent="0.35">
      <c r="A43" s="78"/>
      <c r="B43" s="93"/>
      <c r="C43" s="59"/>
      <c r="D43" s="60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6"/>
      <c r="R43" s="97"/>
      <c r="S43" s="91"/>
      <c r="T43" s="92"/>
      <c r="U43" s="53"/>
      <c r="V43" s="54"/>
      <c r="W43" s="102"/>
      <c r="X43" s="103"/>
    </row>
    <row r="44" spans="1:24" ht="18.75" thickTop="1" thickBot="1" x14ac:dyDescent="0.35">
      <c r="A44" s="104"/>
      <c r="B44" s="93"/>
      <c r="C44" s="105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82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93"/>
      <c r="C48" s="59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82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94"/>
      <c r="R49" s="95"/>
      <c r="S49" s="91"/>
      <c r="T49" s="92"/>
      <c r="U49" s="53"/>
      <c r="V49" s="54"/>
      <c r="W49" s="102"/>
      <c r="X49" s="107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90"/>
      <c r="Q50" s="109"/>
      <c r="R50" s="110"/>
      <c r="S50" s="91"/>
      <c r="T50" s="92"/>
      <c r="U50" s="53"/>
      <c r="V50" s="54"/>
      <c r="X50" s="111"/>
    </row>
    <row r="51" spans="1:24" ht="18.75" thickTop="1" thickBot="1" x14ac:dyDescent="0.35">
      <c r="A51" s="57"/>
      <c r="B51" s="57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3"/>
      <c r="R51" s="114"/>
      <c r="S51" s="92"/>
      <c r="T51" s="92"/>
      <c r="U51" s="53"/>
      <c r="V51" s="54"/>
      <c r="X51" s="115"/>
    </row>
    <row r="52" spans="1:24" ht="18.75" thickTop="1" thickBot="1" x14ac:dyDescent="0.35">
      <c r="A52" s="82"/>
      <c r="B52" s="83"/>
      <c r="C52" s="108"/>
      <c r="D52" s="106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1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82"/>
      <c r="B54" s="83"/>
      <c r="C54" s="108"/>
      <c r="D54" s="108"/>
      <c r="E54" s="40">
        <f t="shared" si="0"/>
        <v>0</v>
      </c>
      <c r="F54" s="64"/>
      <c r="G54" s="62"/>
      <c r="H54" s="63"/>
      <c r="I54" s="64"/>
      <c r="J54" s="45">
        <f t="shared" si="1"/>
        <v>0</v>
      </c>
      <c r="K54" s="76"/>
      <c r="L54" s="65"/>
      <c r="M54" s="65"/>
      <c r="N54" s="48">
        <f t="shared" si="2"/>
        <v>0</v>
      </c>
      <c r="O54" s="89"/>
      <c r="P54" s="112"/>
      <c r="Q54" s="116"/>
      <c r="R54" s="117"/>
      <c r="S54" s="92"/>
      <c r="T54" s="92"/>
      <c r="U54" s="53"/>
      <c r="V54" s="54"/>
    </row>
    <row r="55" spans="1:24" ht="18.75" thickTop="1" thickBot="1" x14ac:dyDescent="0.35">
      <c r="A55" s="118"/>
      <c r="B55" s="119"/>
      <c r="C55" s="120"/>
      <c r="D55" s="120"/>
      <c r="E55" s="40">
        <f t="shared" si="0"/>
        <v>0</v>
      </c>
      <c r="F55" s="121"/>
      <c r="G55" s="122"/>
      <c r="H55" s="123"/>
      <c r="I55" s="124"/>
      <c r="J55" s="45">
        <f t="shared" si="1"/>
        <v>0</v>
      </c>
      <c r="K55" s="125"/>
      <c r="L55" s="126"/>
      <c r="M55" s="126"/>
      <c r="N55" s="48">
        <f t="shared" si="2"/>
        <v>0</v>
      </c>
      <c r="O55" s="128"/>
      <c r="P55" s="129"/>
      <c r="Q55" s="130"/>
      <c r="R55" s="131"/>
      <c r="S55" s="132"/>
      <c r="T55" s="132"/>
      <c r="U55" s="133"/>
      <c r="V55" s="134"/>
    </row>
    <row r="56" spans="1:24" ht="18" thickTop="1" x14ac:dyDescent="0.3">
      <c r="A56" s="135"/>
      <c r="B56" s="394"/>
      <c r="C56" s="566"/>
      <c r="D56" s="138"/>
      <c r="E56" s="40"/>
      <c r="F56" s="352"/>
      <c r="G56" s="163"/>
      <c r="H56" s="350"/>
      <c r="I56" s="352"/>
      <c r="J56" s="45">
        <f t="shared" si="1"/>
        <v>0</v>
      </c>
      <c r="K56" s="46"/>
      <c r="L56" s="65"/>
      <c r="M56" s="65"/>
      <c r="N56" s="48">
        <f t="shared" si="2"/>
        <v>0</v>
      </c>
      <c r="O56" s="142"/>
      <c r="P56" s="143"/>
      <c r="Q56" s="144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178"/>
      <c r="D57" s="10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16"/>
      <c r="R57" s="117"/>
      <c r="S57" s="92"/>
      <c r="T57" s="92"/>
      <c r="U57" s="53"/>
      <c r="V57" s="54"/>
    </row>
    <row r="58" spans="1:24" ht="47.25" x14ac:dyDescent="0.3">
      <c r="A58" s="80" t="s">
        <v>934</v>
      </c>
      <c r="B58" s="395" t="s">
        <v>23</v>
      </c>
      <c r="C58" s="567" t="s">
        <v>1024</v>
      </c>
      <c r="D58" s="148"/>
      <c r="E58" s="60"/>
      <c r="F58" s="139">
        <v>543.4</v>
      </c>
      <c r="G58" s="140">
        <v>44907</v>
      </c>
      <c r="H58" s="501" t="s">
        <v>1025</v>
      </c>
      <c r="I58" s="139">
        <v>543.4</v>
      </c>
      <c r="J58" s="45">
        <f t="shared" si="1"/>
        <v>0</v>
      </c>
      <c r="K58" s="46">
        <v>89</v>
      </c>
      <c r="L58" s="65"/>
      <c r="M58" s="65"/>
      <c r="N58" s="48">
        <f t="shared" si="2"/>
        <v>48362.6</v>
      </c>
      <c r="O58" s="495" t="s">
        <v>59</v>
      </c>
      <c r="P58" s="407">
        <v>44947</v>
      </c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492"/>
      <c r="D59" s="148"/>
      <c r="E59" s="60"/>
      <c r="F59" s="139"/>
      <c r="G59" s="140"/>
      <c r="H59" s="367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8.75" customHeight="1" x14ac:dyDescent="0.3">
      <c r="A60" s="78"/>
      <c r="B60" s="395" t="s">
        <v>23</v>
      </c>
      <c r="C60" s="396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7.25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21" customHeight="1" thickBot="1" x14ac:dyDescent="0.35">
      <c r="A62" s="575"/>
      <c r="B62" s="395" t="s">
        <v>23</v>
      </c>
      <c r="C62" s="397"/>
      <c r="D62" s="148"/>
      <c r="E62" s="60"/>
      <c r="F62" s="139"/>
      <c r="G62" s="140"/>
      <c r="H62" s="358"/>
      <c r="I62" s="139"/>
      <c r="J62" s="45">
        <f t="shared" si="1"/>
        <v>0</v>
      </c>
      <c r="K62" s="46"/>
      <c r="L62" s="65"/>
      <c r="M62" s="65"/>
      <c r="N62" s="48">
        <f t="shared" si="2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666" t="s">
        <v>106</v>
      </c>
      <c r="B63" s="574" t="s">
        <v>1010</v>
      </c>
      <c r="C63" s="178"/>
      <c r="D63" s="148"/>
      <c r="E63" s="60"/>
      <c r="F63" s="139">
        <v>169.2</v>
      </c>
      <c r="G63" s="140">
        <v>44918</v>
      </c>
      <c r="H63" s="590">
        <v>40900</v>
      </c>
      <c r="I63" s="139">
        <v>169.2</v>
      </c>
      <c r="J63" s="45">
        <f t="shared" si="1"/>
        <v>0</v>
      </c>
      <c r="K63" s="46">
        <v>84</v>
      </c>
      <c r="L63" s="65"/>
      <c r="M63" s="65"/>
      <c r="N63" s="48">
        <f t="shared" si="2"/>
        <v>14212.8</v>
      </c>
      <c r="O63" s="686" t="s">
        <v>61</v>
      </c>
      <c r="P63" s="613">
        <v>44937</v>
      </c>
      <c r="Q63" s="147"/>
      <c r="R63" s="117"/>
      <c r="S63" s="92"/>
      <c r="T63" s="92"/>
      <c r="U63" s="53"/>
      <c r="V63" s="54"/>
    </row>
    <row r="64" spans="1:24" ht="17.25" x14ac:dyDescent="0.3">
      <c r="A64" s="685"/>
      <c r="B64" s="574" t="s">
        <v>1011</v>
      </c>
      <c r="C64" s="160"/>
      <c r="D64" s="148"/>
      <c r="E64" s="60"/>
      <c r="F64" s="139">
        <v>332.8</v>
      </c>
      <c r="G64" s="140">
        <v>44918</v>
      </c>
      <c r="H64" s="663"/>
      <c r="I64" s="139">
        <v>332.8</v>
      </c>
      <c r="J64" s="45">
        <f t="shared" si="1"/>
        <v>0</v>
      </c>
      <c r="K64" s="46">
        <v>48</v>
      </c>
      <c r="L64" s="65"/>
      <c r="M64" s="65"/>
      <c r="N64" s="48">
        <v>14976</v>
      </c>
      <c r="O64" s="687"/>
      <c r="P64" s="689"/>
      <c r="Q64" s="147"/>
      <c r="R64" s="117"/>
      <c r="S64" s="92"/>
      <c r="T64" s="92"/>
      <c r="U64" s="53"/>
      <c r="V64" s="54"/>
    </row>
    <row r="65" spans="1:22" ht="18" thickBot="1" x14ac:dyDescent="0.35">
      <c r="A65" s="667"/>
      <c r="B65" s="574" t="s">
        <v>1012</v>
      </c>
      <c r="C65" s="424"/>
      <c r="D65" s="151"/>
      <c r="E65" s="60"/>
      <c r="F65" s="139">
        <v>100</v>
      </c>
      <c r="G65" s="140">
        <v>44918</v>
      </c>
      <c r="H65" s="591"/>
      <c r="I65" s="139">
        <v>100</v>
      </c>
      <c r="J65" s="45">
        <f>I65-F65</f>
        <v>0</v>
      </c>
      <c r="K65" s="46">
        <v>320</v>
      </c>
      <c r="L65" s="65"/>
      <c r="M65" s="65"/>
      <c r="N65" s="48">
        <f>K65*I65</f>
        <v>32000</v>
      </c>
      <c r="O65" s="688"/>
      <c r="P65" s="614"/>
      <c r="Q65" s="147"/>
      <c r="R65" s="117"/>
      <c r="S65" s="92"/>
      <c r="T65" s="92"/>
      <c r="U65" s="53"/>
      <c r="V65" s="54"/>
    </row>
    <row r="66" spans="1:22" ht="18" customHeight="1" x14ac:dyDescent="0.3">
      <c r="A66" s="420" t="s">
        <v>1020</v>
      </c>
      <c r="B66" s="156" t="s">
        <v>697</v>
      </c>
      <c r="C66" s="160"/>
      <c r="D66" s="151"/>
      <c r="E66" s="60"/>
      <c r="F66" s="139">
        <f>878.6+936.7</f>
        <v>1815.3000000000002</v>
      </c>
      <c r="G66" s="140">
        <v>44924</v>
      </c>
      <c r="H66" s="384" t="s">
        <v>1021</v>
      </c>
      <c r="I66" s="139">
        <v>1815.3</v>
      </c>
      <c r="J66" s="45">
        <f>I66-F66</f>
        <v>0</v>
      </c>
      <c r="K66" s="46">
        <v>45.5</v>
      </c>
      <c r="L66" s="65"/>
      <c r="M66" s="65"/>
      <c r="N66" s="48">
        <f>K66*I66</f>
        <v>82596.149999999994</v>
      </c>
      <c r="O66" s="495" t="s">
        <v>59</v>
      </c>
      <c r="P66" s="407">
        <v>44946</v>
      </c>
      <c r="Q66" s="147"/>
      <c r="R66" s="117"/>
      <c r="S66" s="158"/>
      <c r="T66" s="52"/>
      <c r="U66" s="53"/>
      <c r="V66" s="54"/>
    </row>
    <row r="67" spans="1:22" ht="17.25" x14ac:dyDescent="0.3">
      <c r="A67" s="82"/>
      <c r="B67" s="156"/>
      <c r="C67" s="160"/>
      <c r="D67" s="148"/>
      <c r="E67" s="60"/>
      <c r="F67" s="139"/>
      <c r="G67" s="140"/>
      <c r="H67" s="63"/>
      <c r="I67" s="139"/>
      <c r="J67" s="45">
        <f>I67-F67</f>
        <v>0</v>
      </c>
      <c r="K67" s="46"/>
      <c r="L67" s="65"/>
      <c r="M67" s="65"/>
      <c r="N67" s="48">
        <f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135"/>
      <c r="B68" s="161"/>
      <c r="C68" s="157"/>
      <c r="D68" s="148"/>
      <c r="E68" s="60"/>
      <c r="F68" s="139"/>
      <c r="G68" s="140"/>
      <c r="H68" s="466"/>
      <c r="I68" s="139"/>
      <c r="J68" s="45">
        <f t="shared" ref="J68:J71" si="3">I68-F68</f>
        <v>0</v>
      </c>
      <c r="K68" s="46"/>
      <c r="L68" s="65"/>
      <c r="M68" s="65"/>
      <c r="N68" s="48">
        <f t="shared" ref="N68:N71" si="4">K68*I68</f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67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174"/>
      <c r="D71" s="151"/>
      <c r="E71" s="60"/>
      <c r="F71" s="139"/>
      <c r="G71" s="140"/>
      <c r="H71" s="358"/>
      <c r="I71" s="139"/>
      <c r="J71" s="45">
        <f t="shared" si="3"/>
        <v>0</v>
      </c>
      <c r="K71" s="46"/>
      <c r="L71" s="65"/>
      <c r="M71" s="65"/>
      <c r="N71" s="48">
        <f t="shared" si="4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/>
      <c r="F74" s="139"/>
      <c r="G74" s="140"/>
      <c r="H74" s="141"/>
      <c r="I74" s="139"/>
      <c r="J74" s="45">
        <f t="shared" si="1"/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2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1"/>
        <v>0</v>
      </c>
      <c r="K80" s="4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ref="E85:E150" si="5">D85*F85</f>
        <v>0</v>
      </c>
      <c r="F85" s="139"/>
      <c r="G85" s="140"/>
      <c r="H85" s="358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5"/>
        <v>0</v>
      </c>
      <c r="F88" s="139"/>
      <c r="G88" s="140"/>
      <c r="H88" s="141"/>
      <c r="I88" s="139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65"/>
      <c r="M89" s="65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600"/>
      <c r="M90" s="601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600"/>
      <c r="M91" s="601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177"/>
      <c r="M93" s="177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84"/>
      <c r="P97" s="594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585"/>
      <c r="P98" s="595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5"/>
        <v>0</v>
      </c>
      <c r="F111" s="64"/>
      <c r="G111" s="62"/>
      <c r="H111" s="63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5"/>
        <v>0</v>
      </c>
      <c r="F112" s="44"/>
      <c r="G112" s="42"/>
      <c r="H112" s="568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si="2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ref="N118:N181" si="6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5"/>
        <v>0</v>
      </c>
      <c r="F124" s="64"/>
      <c r="G124" s="62"/>
      <c r="H124" s="63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5"/>
        <v>0</v>
      </c>
      <c r="F128" s="64"/>
      <c r="G128" s="62"/>
      <c r="H128" s="184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5"/>
        <v>0</v>
      </c>
      <c r="F132" s="64"/>
      <c r="G132" s="62"/>
      <c r="H132" s="193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84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3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9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5"/>
        <v>0</v>
      </c>
      <c r="F147" s="64"/>
      <c r="G147" s="62"/>
      <c r="H147" s="184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5"/>
        <v>0</v>
      </c>
      <c r="F148" s="64"/>
      <c r="G148" s="62"/>
      <c r="H148" s="196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5"/>
        <v>0</v>
      </c>
      <c r="F149" s="64"/>
      <c r="G149" s="202"/>
      <c r="H149" s="203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5"/>
        <v>0</v>
      </c>
      <c r="F150" s="64"/>
      <c r="G150" s="205"/>
      <c r="H150" s="196"/>
      <c r="I150" s="64"/>
      <c r="J150" s="45">
        <f t="shared" si="1"/>
        <v>0</v>
      </c>
      <c r="K150" s="76"/>
      <c r="L150" s="65"/>
      <c r="M150" s="65"/>
      <c r="N150" s="48">
        <f t="shared" si="6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ref="E151:E220" si="7">D151*F151</f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 t="s">
        <v>25</v>
      </c>
      <c r="N151" s="48">
        <f t="shared" si="6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1"/>
        <v>0</v>
      </c>
      <c r="K152" s="206"/>
      <c r="L152" s="65"/>
      <c r="M152" s="65"/>
      <c r="N152" s="48">
        <f t="shared" si="6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1"/>
        <v>0</v>
      </c>
      <c r="K153" s="76"/>
      <c r="L153" s="65"/>
      <c r="M153" s="65"/>
      <c r="N153" s="48">
        <f t="shared" si="6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8">I154-F154</f>
        <v>0</v>
      </c>
      <c r="K154" s="206"/>
      <c r="L154" s="212"/>
      <c r="M154" s="212"/>
      <c r="N154" s="48">
        <f t="shared" si="6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8"/>
        <v>0</v>
      </c>
      <c r="K155" s="206"/>
      <c r="L155" s="212"/>
      <c r="M155" s="212"/>
      <c r="N155" s="48">
        <f t="shared" si="6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8"/>
        <v>0</v>
      </c>
      <c r="K156" s="214"/>
      <c r="L156" s="212"/>
      <c r="M156" s="212"/>
      <c r="N156" s="48">
        <f t="shared" si="6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8"/>
        <v>0</v>
      </c>
      <c r="K157" s="216"/>
      <c r="L157" s="217"/>
      <c r="M157" s="217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8"/>
        <v>0</v>
      </c>
      <c r="K158" s="216"/>
      <c r="L158" s="220"/>
      <c r="M158" s="220"/>
      <c r="N158" s="48">
        <f t="shared" si="6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8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8"/>
        <v>0</v>
      </c>
      <c r="K160" s="7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8"/>
        <v>0</v>
      </c>
      <c r="K162" s="216"/>
      <c r="L162" s="212"/>
      <c r="M162" s="212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216"/>
      <c r="L165" s="224"/>
      <c r="M165" s="224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8"/>
        <v>0</v>
      </c>
      <c r="K177" s="76"/>
      <c r="L177" s="65"/>
      <c r="M177" s="65"/>
      <c r="N177" s="48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8"/>
        <v>0</v>
      </c>
      <c r="N179" s="48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7"/>
        <v>0</v>
      </c>
      <c r="F181" s="64"/>
      <c r="G181" s="205"/>
      <c r="H181" s="208"/>
      <c r="I181" s="64"/>
      <c r="J181" s="45">
        <f t="shared" si="8"/>
        <v>0</v>
      </c>
      <c r="K181" s="76"/>
      <c r="L181" s="65"/>
      <c r="M181" s="65"/>
      <c r="N181" s="48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ref="N182:N245" si="9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7"/>
        <v>0</v>
      </c>
      <c r="F186" s="64"/>
      <c r="G186" s="234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7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7"/>
        <v>0</v>
      </c>
      <c r="F192" s="64"/>
      <c r="G192" s="62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64"/>
      <c r="G195" s="205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251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7"/>
        <v>0</v>
      </c>
      <c r="F203" s="64"/>
      <c r="G203" s="234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8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10">I218-F218</f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ref="E221:E265" si="11">D221*F221</f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1"/>
        <v>0</v>
      </c>
      <c r="F238" s="64"/>
      <c r="G238" s="205"/>
      <c r="H238" s="208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63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1"/>
        <v>0</v>
      </c>
      <c r="F242" s="64"/>
      <c r="G242" s="205"/>
      <c r="H242" s="208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65"/>
      <c r="M243" s="65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11"/>
        <v>0</v>
      </c>
      <c r="F244" s="64"/>
      <c r="G244" s="205"/>
      <c r="H244" s="222"/>
      <c r="I244" s="64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ref="N246:N265" si="12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1"/>
        <v>0</v>
      </c>
      <c r="F249" s="174"/>
      <c r="G249" s="259"/>
      <c r="H249" s="260"/>
      <c r="I249" s="61"/>
      <c r="J249" s="45">
        <f t="shared" si="10"/>
        <v>0</v>
      </c>
      <c r="K249" s="76"/>
      <c r="L249" s="256"/>
      <c r="M249" s="257"/>
      <c r="N249" s="48">
        <f t="shared" si="12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1"/>
        <v>0</v>
      </c>
      <c r="F250" s="44"/>
      <c r="G250" s="264"/>
      <c r="H250" s="265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1"/>
        <v>0</v>
      </c>
      <c r="F253" s="64"/>
      <c r="G253" s="205"/>
      <c r="H253" s="222"/>
      <c r="I253" s="64"/>
      <c r="J253" s="45">
        <f t="shared" si="10"/>
        <v>0</v>
      </c>
      <c r="K253" s="76"/>
      <c r="L253" s="256"/>
      <c r="M253" s="266"/>
      <c r="N253" s="48">
        <f t="shared" si="12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39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1"/>
        <v>0</v>
      </c>
      <c r="F257" s="238"/>
      <c r="G257" s="205"/>
      <c r="H257" s="275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1"/>
        <v>0</v>
      </c>
      <c r="F258" s="238"/>
      <c r="G258" s="205"/>
      <c r="H258" s="277"/>
      <c r="I258" s="238">
        <v>0</v>
      </c>
      <c r="J258" s="45">
        <f t="shared" si="10"/>
        <v>0</v>
      </c>
      <c r="K258" s="269"/>
      <c r="L258" s="269"/>
      <c r="M258" s="269"/>
      <c r="N258" s="48">
        <f t="shared" si="12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H259" s="283"/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1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1"/>
        <v>0</v>
      </c>
      <c r="I261" s="286">
        <v>0</v>
      </c>
      <c r="J261" s="45">
        <f t="shared" si="10"/>
        <v>0</v>
      </c>
      <c r="K261" s="284"/>
      <c r="L261" s="284"/>
      <c r="M261" s="284"/>
      <c r="N261" s="48">
        <f t="shared" si="12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1"/>
        <v>#VALUE!</v>
      </c>
      <c r="F262" s="596" t="s">
        <v>26</v>
      </c>
      <c r="G262" s="596"/>
      <c r="H262" s="597"/>
      <c r="I262" s="287">
        <f>SUM(I4:I261)</f>
        <v>331900.7</v>
      </c>
      <c r="J262" s="288"/>
      <c r="K262" s="284"/>
      <c r="L262" s="289"/>
      <c r="M262" s="284"/>
      <c r="N262" s="48">
        <f t="shared" si="12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1"/>
        <v>0</v>
      </c>
      <c r="I263" s="292"/>
      <c r="J263" s="288"/>
      <c r="K263" s="284"/>
      <c r="L263" s="289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84"/>
      <c r="L264" s="284"/>
      <c r="M264" s="284"/>
      <c r="N264" s="48">
        <f t="shared" si="12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1"/>
        <v>0</v>
      </c>
      <c r="J265" s="281"/>
      <c r="K265" s="298"/>
      <c r="N265" s="48">
        <f t="shared" si="12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19687849.550000001</v>
      </c>
      <c r="O266" s="308"/>
      <c r="Q266" s="309">
        <f>SUM(Q4:Q265)</f>
        <v>0</v>
      </c>
      <c r="R266" s="8"/>
      <c r="S266" s="310">
        <f>SUM(S19:S265)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19687849.550000001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12">
    <mergeCell ref="F262:H262"/>
    <mergeCell ref="A1:J2"/>
    <mergeCell ref="S1:T2"/>
    <mergeCell ref="W1:X1"/>
    <mergeCell ref="O3:P3"/>
    <mergeCell ref="L90:M91"/>
    <mergeCell ref="O97:O98"/>
    <mergeCell ref="P97:P98"/>
    <mergeCell ref="A63:A65"/>
    <mergeCell ref="H63:H65"/>
    <mergeCell ref="O63:O65"/>
    <mergeCell ref="P63:P65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2" t="s">
        <v>104</v>
      </c>
      <c r="B1" s="602"/>
      <c r="C1" s="602"/>
      <c r="D1" s="602"/>
      <c r="E1" s="602"/>
      <c r="F1" s="602"/>
      <c r="G1" s="602"/>
      <c r="H1" s="602"/>
      <c r="I1" s="602"/>
      <c r="J1" s="602"/>
      <c r="K1" s="345"/>
      <c r="L1" s="345"/>
      <c r="M1" s="345"/>
      <c r="N1" s="345"/>
      <c r="O1" s="346"/>
      <c r="S1" s="621" t="s">
        <v>142</v>
      </c>
      <c r="T1" s="621"/>
      <c r="U1" s="6" t="s">
        <v>0</v>
      </c>
      <c r="V1" s="7" t="s">
        <v>1</v>
      </c>
      <c r="W1" s="603" t="s">
        <v>2</v>
      </c>
      <c r="X1" s="604"/>
    </row>
    <row r="2" spans="1:24" thickBot="1" x14ac:dyDescent="0.3">
      <c r="A2" s="602"/>
      <c r="B2" s="602"/>
      <c r="C2" s="602"/>
      <c r="D2" s="602"/>
      <c r="E2" s="602"/>
      <c r="F2" s="602"/>
      <c r="G2" s="602"/>
      <c r="H2" s="602"/>
      <c r="I2" s="602"/>
      <c r="J2" s="602"/>
      <c r="K2" s="347"/>
      <c r="L2" s="347"/>
      <c r="M2" s="347"/>
      <c r="N2" s="348"/>
      <c r="O2" s="349"/>
      <c r="Q2" s="10"/>
      <c r="R2" s="11"/>
      <c r="S2" s="622"/>
      <c r="T2" s="62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5" t="s">
        <v>15</v>
      </c>
      <c r="P3" s="60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623" t="s">
        <v>41</v>
      </c>
      <c r="B55" s="136" t="s">
        <v>23</v>
      </c>
      <c r="C55" s="588" t="s">
        <v>160</v>
      </c>
      <c r="D55" s="138"/>
      <c r="E55" s="40"/>
      <c r="F55" s="139">
        <v>1331.6</v>
      </c>
      <c r="G55" s="140">
        <v>44599</v>
      </c>
      <c r="H55" s="582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624"/>
      <c r="B56" s="136" t="s">
        <v>24</v>
      </c>
      <c r="C56" s="589"/>
      <c r="D56" s="145"/>
      <c r="E56" s="40"/>
      <c r="F56" s="139">
        <v>194.4</v>
      </c>
      <c r="G56" s="140">
        <v>44599</v>
      </c>
      <c r="H56" s="583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615" t="s">
        <v>41</v>
      </c>
      <c r="B57" s="136" t="s">
        <v>24</v>
      </c>
      <c r="C57" s="617" t="s">
        <v>162</v>
      </c>
      <c r="D57" s="145"/>
      <c r="E57" s="40"/>
      <c r="F57" s="139">
        <v>344</v>
      </c>
      <c r="G57" s="140">
        <v>44606</v>
      </c>
      <c r="H57" s="582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84" t="s">
        <v>59</v>
      </c>
      <c r="P57" s="578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616"/>
      <c r="B58" s="136" t="s">
        <v>23</v>
      </c>
      <c r="C58" s="618"/>
      <c r="D58" s="145"/>
      <c r="E58" s="40"/>
      <c r="F58" s="139">
        <v>627.6</v>
      </c>
      <c r="G58" s="140">
        <v>44606</v>
      </c>
      <c r="H58" s="583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619"/>
      <c r="P58" s="620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582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583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84"/>
      <c r="P79" s="598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85"/>
      <c r="P80" s="59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84"/>
      <c r="P81" s="598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85"/>
      <c r="P82" s="599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600"/>
      <c r="M87" s="601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600"/>
      <c r="M88" s="601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84"/>
      <c r="P94" s="594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85"/>
      <c r="P95" s="595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96" t="s">
        <v>26</v>
      </c>
      <c r="G259" s="596"/>
      <c r="H259" s="597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2" t="s">
        <v>189</v>
      </c>
      <c r="B1" s="602"/>
      <c r="C1" s="602"/>
      <c r="D1" s="602"/>
      <c r="E1" s="602"/>
      <c r="F1" s="602"/>
      <c r="G1" s="602"/>
      <c r="H1" s="602"/>
      <c r="I1" s="602"/>
      <c r="J1" s="602"/>
      <c r="K1" s="345"/>
      <c r="L1" s="345"/>
      <c r="M1" s="345"/>
      <c r="N1" s="345"/>
      <c r="O1" s="346"/>
      <c r="S1" s="621" t="s">
        <v>142</v>
      </c>
      <c r="T1" s="621"/>
      <c r="U1" s="6" t="s">
        <v>0</v>
      </c>
      <c r="V1" s="7" t="s">
        <v>1</v>
      </c>
      <c r="W1" s="603" t="s">
        <v>2</v>
      </c>
      <c r="X1" s="604"/>
    </row>
    <row r="2" spans="1:24" thickBot="1" x14ac:dyDescent="0.3">
      <c r="A2" s="602"/>
      <c r="B2" s="602"/>
      <c r="C2" s="602"/>
      <c r="D2" s="602"/>
      <c r="E2" s="602"/>
      <c r="F2" s="602"/>
      <c r="G2" s="602"/>
      <c r="H2" s="602"/>
      <c r="I2" s="602"/>
      <c r="J2" s="602"/>
      <c r="K2" s="347"/>
      <c r="L2" s="347"/>
      <c r="M2" s="347"/>
      <c r="N2" s="348"/>
      <c r="O2" s="349"/>
      <c r="Q2" s="10"/>
      <c r="R2" s="11"/>
      <c r="S2" s="622"/>
      <c r="T2" s="62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5" t="s">
        <v>15</v>
      </c>
      <c r="P3" s="60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623" t="s">
        <v>41</v>
      </c>
      <c r="B55" s="395" t="s">
        <v>24</v>
      </c>
      <c r="C55" s="588" t="s">
        <v>229</v>
      </c>
      <c r="D55" s="108"/>
      <c r="E55" s="60"/>
      <c r="F55" s="139">
        <v>181.6</v>
      </c>
      <c r="G55" s="140">
        <v>44627</v>
      </c>
      <c r="H55" s="628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84" t="s">
        <v>59</v>
      </c>
      <c r="P55" s="578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627"/>
      <c r="B56" s="395" t="s">
        <v>24</v>
      </c>
      <c r="C56" s="589"/>
      <c r="D56" s="148"/>
      <c r="E56" s="60"/>
      <c r="F56" s="139">
        <v>967</v>
      </c>
      <c r="G56" s="140">
        <v>44627</v>
      </c>
      <c r="H56" s="629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85"/>
      <c r="P56" s="579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611" t="s">
        <v>41</v>
      </c>
      <c r="B58" s="150" t="s">
        <v>24</v>
      </c>
      <c r="C58" s="625" t="s">
        <v>319</v>
      </c>
      <c r="D58" s="145"/>
      <c r="E58" s="60"/>
      <c r="F58" s="139">
        <v>332.6</v>
      </c>
      <c r="G58" s="140">
        <v>44648</v>
      </c>
      <c r="H58" s="636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92" t="s">
        <v>59</v>
      </c>
      <c r="P58" s="613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612"/>
      <c r="B59" s="150" t="s">
        <v>23</v>
      </c>
      <c r="C59" s="626"/>
      <c r="D59" s="145"/>
      <c r="E59" s="60"/>
      <c r="F59" s="139">
        <v>719</v>
      </c>
      <c r="G59" s="140">
        <v>44648</v>
      </c>
      <c r="H59" s="637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93"/>
      <c r="P59" s="614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630" t="s">
        <v>106</v>
      </c>
      <c r="B62" s="156" t="s">
        <v>237</v>
      </c>
      <c r="C62" s="632" t="s">
        <v>238</v>
      </c>
      <c r="D62" s="148"/>
      <c r="E62" s="60"/>
      <c r="F62" s="139">
        <v>152.6</v>
      </c>
      <c r="G62" s="140">
        <v>44622</v>
      </c>
      <c r="H62" s="634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84" t="s">
        <v>61</v>
      </c>
      <c r="P62" s="578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631"/>
      <c r="B63" s="156" t="s">
        <v>239</v>
      </c>
      <c r="C63" s="633"/>
      <c r="D63" s="148"/>
      <c r="E63" s="60"/>
      <c r="F63" s="139">
        <v>204.8</v>
      </c>
      <c r="G63" s="140">
        <v>44622</v>
      </c>
      <c r="H63" s="635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85"/>
      <c r="P63" s="579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84"/>
      <c r="P79" s="598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85"/>
      <c r="P80" s="59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84"/>
      <c r="P81" s="598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85"/>
      <c r="P82" s="599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600"/>
      <c r="M87" s="601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600"/>
      <c r="M88" s="601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84"/>
      <c r="P94" s="594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85"/>
      <c r="P95" s="595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96" t="s">
        <v>26</v>
      </c>
      <c r="G259" s="596"/>
      <c r="H259" s="597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2" t="s">
        <v>288</v>
      </c>
      <c r="B1" s="602"/>
      <c r="C1" s="602"/>
      <c r="D1" s="602"/>
      <c r="E1" s="602"/>
      <c r="F1" s="602"/>
      <c r="G1" s="602"/>
      <c r="H1" s="602"/>
      <c r="I1" s="602"/>
      <c r="J1" s="602"/>
      <c r="K1" s="345"/>
      <c r="L1" s="345"/>
      <c r="M1" s="345"/>
      <c r="N1" s="345"/>
      <c r="O1" s="346"/>
      <c r="S1" s="621" t="s">
        <v>142</v>
      </c>
      <c r="T1" s="621"/>
      <c r="U1" s="6" t="s">
        <v>0</v>
      </c>
      <c r="V1" s="7" t="s">
        <v>1</v>
      </c>
      <c r="W1" s="603" t="s">
        <v>2</v>
      </c>
      <c r="X1" s="604"/>
    </row>
    <row r="2" spans="1:24" ht="15.75" thickBot="1" x14ac:dyDescent="0.3">
      <c r="A2" s="602"/>
      <c r="B2" s="602"/>
      <c r="C2" s="602"/>
      <c r="D2" s="602"/>
      <c r="E2" s="602"/>
      <c r="F2" s="602"/>
      <c r="G2" s="602"/>
      <c r="H2" s="602"/>
      <c r="I2" s="602"/>
      <c r="J2" s="602"/>
      <c r="K2" s="347"/>
      <c r="L2" s="347"/>
      <c r="M2" s="347"/>
      <c r="N2" s="348"/>
      <c r="O2" s="349"/>
      <c r="Q2" s="10"/>
      <c r="R2" s="11"/>
      <c r="S2" s="622"/>
      <c r="T2" s="62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5" t="s">
        <v>15</v>
      </c>
      <c r="P3" s="60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623" t="s">
        <v>111</v>
      </c>
      <c r="B64" s="156" t="s">
        <v>464</v>
      </c>
      <c r="C64" s="632" t="s">
        <v>465</v>
      </c>
      <c r="D64" s="151"/>
      <c r="E64" s="60"/>
      <c r="F64" s="139">
        <v>302.5</v>
      </c>
      <c r="G64" s="446">
        <v>44681</v>
      </c>
      <c r="H64" s="638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640" t="s">
        <v>59</v>
      </c>
      <c r="P64" s="642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627"/>
      <c r="B65" s="156" t="s">
        <v>240</v>
      </c>
      <c r="C65" s="633"/>
      <c r="D65" s="151"/>
      <c r="E65" s="60"/>
      <c r="F65" s="139">
        <v>508</v>
      </c>
      <c r="G65" s="446">
        <v>44681</v>
      </c>
      <c r="H65" s="639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641"/>
      <c r="P65" s="643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84"/>
      <c r="P79" s="598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85"/>
      <c r="P80" s="59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84"/>
      <c r="P81" s="598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85"/>
      <c r="P82" s="599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600"/>
      <c r="M87" s="601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600"/>
      <c r="M88" s="601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84"/>
      <c r="P94" s="594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85"/>
      <c r="P95" s="595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96" t="s">
        <v>26</v>
      </c>
      <c r="G259" s="596"/>
      <c r="H259" s="597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2" t="s">
        <v>402</v>
      </c>
      <c r="B1" s="602"/>
      <c r="C1" s="602"/>
      <c r="D1" s="602"/>
      <c r="E1" s="602"/>
      <c r="F1" s="602"/>
      <c r="G1" s="602"/>
      <c r="H1" s="602"/>
      <c r="I1" s="602"/>
      <c r="J1" s="602"/>
      <c r="K1" s="345"/>
      <c r="L1" s="345"/>
      <c r="M1" s="345"/>
      <c r="N1" s="345"/>
      <c r="O1" s="346"/>
      <c r="S1" s="621" t="s">
        <v>142</v>
      </c>
      <c r="T1" s="621"/>
      <c r="U1" s="6" t="s">
        <v>0</v>
      </c>
      <c r="V1" s="7" t="s">
        <v>1</v>
      </c>
      <c r="W1" s="603" t="s">
        <v>2</v>
      </c>
      <c r="X1" s="604"/>
    </row>
    <row r="2" spans="1:24" thickBot="1" x14ac:dyDescent="0.3">
      <c r="A2" s="602"/>
      <c r="B2" s="602"/>
      <c r="C2" s="602"/>
      <c r="D2" s="602"/>
      <c r="E2" s="602"/>
      <c r="F2" s="602"/>
      <c r="G2" s="602"/>
      <c r="H2" s="602"/>
      <c r="I2" s="602"/>
      <c r="J2" s="602"/>
      <c r="K2" s="347"/>
      <c r="L2" s="347"/>
      <c r="M2" s="347"/>
      <c r="N2" s="348"/>
      <c r="O2" s="349"/>
      <c r="Q2" s="10"/>
      <c r="R2" s="11"/>
      <c r="S2" s="622"/>
      <c r="T2" s="62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5" t="s">
        <v>15</v>
      </c>
      <c r="P3" s="60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600"/>
      <c r="M87" s="601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600"/>
      <c r="M88" s="601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84"/>
      <c r="P94" s="594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85"/>
      <c r="P95" s="595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96" t="s">
        <v>26</v>
      </c>
      <c r="G259" s="596"/>
      <c r="H259" s="597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2" t="s">
        <v>482</v>
      </c>
      <c r="B1" s="602"/>
      <c r="C1" s="602"/>
      <c r="D1" s="602"/>
      <c r="E1" s="602"/>
      <c r="F1" s="602"/>
      <c r="G1" s="602"/>
      <c r="H1" s="602"/>
      <c r="I1" s="602"/>
      <c r="J1" s="602"/>
      <c r="K1" s="345"/>
      <c r="L1" s="345"/>
      <c r="M1" s="345"/>
      <c r="N1" s="345"/>
      <c r="O1" s="346"/>
      <c r="S1" s="621" t="s">
        <v>142</v>
      </c>
      <c r="T1" s="621"/>
      <c r="U1" s="6" t="s">
        <v>0</v>
      </c>
      <c r="V1" s="7" t="s">
        <v>1</v>
      </c>
      <c r="W1" s="603" t="s">
        <v>2</v>
      </c>
      <c r="X1" s="604"/>
    </row>
    <row r="2" spans="1:24" thickBot="1" x14ac:dyDescent="0.3">
      <c r="A2" s="602"/>
      <c r="B2" s="602"/>
      <c r="C2" s="602"/>
      <c r="D2" s="602"/>
      <c r="E2" s="602"/>
      <c r="F2" s="602"/>
      <c r="G2" s="602"/>
      <c r="H2" s="602"/>
      <c r="I2" s="602"/>
      <c r="J2" s="602"/>
      <c r="K2" s="347"/>
      <c r="L2" s="347"/>
      <c r="M2" s="347"/>
      <c r="N2" s="348"/>
      <c r="O2" s="349"/>
      <c r="Q2" s="10"/>
      <c r="R2" s="11"/>
      <c r="S2" s="622"/>
      <c r="T2" s="62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5" t="s">
        <v>15</v>
      </c>
      <c r="P3" s="60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648" t="s">
        <v>41</v>
      </c>
      <c r="B55" s="462" t="s">
        <v>23</v>
      </c>
      <c r="C55" s="650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90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52" t="s">
        <v>59</v>
      </c>
      <c r="P55" s="654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649"/>
      <c r="B56" s="136" t="s">
        <v>600</v>
      </c>
      <c r="C56" s="651"/>
      <c r="D56" s="108"/>
      <c r="E56" s="40"/>
      <c r="F56" s="447">
        <v>130.6</v>
      </c>
      <c r="G56" s="140">
        <v>44718</v>
      </c>
      <c r="H56" s="591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53"/>
      <c r="P56" s="655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644" t="s">
        <v>59</v>
      </c>
      <c r="P65" s="646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645"/>
      <c r="P66" s="647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00"/>
      <c r="M89" s="601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600"/>
      <c r="M90" s="601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84"/>
      <c r="P96" s="594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85"/>
      <c r="P97" s="595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96" t="s">
        <v>26</v>
      </c>
      <c r="G261" s="596"/>
      <c r="H261" s="597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2" t="s">
        <v>571</v>
      </c>
      <c r="B1" s="602"/>
      <c r="C1" s="602"/>
      <c r="D1" s="602"/>
      <c r="E1" s="602"/>
      <c r="F1" s="602"/>
      <c r="G1" s="602"/>
      <c r="H1" s="602"/>
      <c r="I1" s="602"/>
      <c r="J1" s="602"/>
      <c r="K1" s="345"/>
      <c r="L1" s="345"/>
      <c r="M1" s="345"/>
      <c r="N1" s="345"/>
      <c r="O1" s="346"/>
      <c r="S1" s="621" t="s">
        <v>142</v>
      </c>
      <c r="T1" s="621"/>
      <c r="U1" s="6" t="s">
        <v>0</v>
      </c>
      <c r="V1" s="7" t="s">
        <v>1</v>
      </c>
      <c r="W1" s="603" t="s">
        <v>2</v>
      </c>
      <c r="X1" s="604"/>
    </row>
    <row r="2" spans="1:24" thickBot="1" x14ac:dyDescent="0.3">
      <c r="A2" s="602"/>
      <c r="B2" s="602"/>
      <c r="C2" s="602"/>
      <c r="D2" s="602"/>
      <c r="E2" s="602"/>
      <c r="F2" s="602"/>
      <c r="G2" s="602"/>
      <c r="H2" s="602"/>
      <c r="I2" s="602"/>
      <c r="J2" s="602"/>
      <c r="K2" s="347"/>
      <c r="L2" s="347"/>
      <c r="M2" s="347"/>
      <c r="N2" s="348"/>
      <c r="O2" s="349"/>
      <c r="Q2" s="10"/>
      <c r="R2" s="11"/>
      <c r="S2" s="622"/>
      <c r="T2" s="62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5" t="s">
        <v>15</v>
      </c>
      <c r="P3" s="60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623" t="s">
        <v>41</v>
      </c>
      <c r="B55" s="395" t="s">
        <v>23</v>
      </c>
      <c r="C55" s="588" t="s">
        <v>663</v>
      </c>
      <c r="D55" s="108"/>
      <c r="E55" s="60"/>
      <c r="F55" s="139">
        <v>1114</v>
      </c>
      <c r="G55" s="661">
        <v>44760</v>
      </c>
      <c r="H55" s="590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84" t="s">
        <v>159</v>
      </c>
      <c r="P55" s="578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58"/>
      <c r="B56" s="395" t="s">
        <v>24</v>
      </c>
      <c r="C56" s="659"/>
      <c r="D56" s="148"/>
      <c r="E56" s="60"/>
      <c r="F56" s="139">
        <v>265.60000000000002</v>
      </c>
      <c r="G56" s="662"/>
      <c r="H56" s="663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85"/>
      <c r="P56" s="579"/>
      <c r="Q56" s="146"/>
      <c r="R56" s="117"/>
      <c r="S56" s="92"/>
      <c r="T56" s="92"/>
      <c r="U56" s="53"/>
      <c r="V56" s="54"/>
    </row>
    <row r="57" spans="1:24" ht="26.25" customHeight="1" x14ac:dyDescent="0.3">
      <c r="A57" s="666" t="s">
        <v>41</v>
      </c>
      <c r="B57" s="136" t="s">
        <v>23</v>
      </c>
      <c r="C57" s="625" t="s">
        <v>664</v>
      </c>
      <c r="D57" s="145"/>
      <c r="E57" s="60"/>
      <c r="F57" s="472">
        <f>199+360.8</f>
        <v>559.79999999999995</v>
      </c>
      <c r="G57" s="664">
        <v>44767</v>
      </c>
      <c r="H57" s="656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84" t="s">
        <v>59</v>
      </c>
      <c r="P57" s="578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67"/>
      <c r="B58" s="136" t="s">
        <v>665</v>
      </c>
      <c r="C58" s="626"/>
      <c r="D58" s="145"/>
      <c r="E58" s="60"/>
      <c r="F58" s="472">
        <v>74.400000000000006</v>
      </c>
      <c r="G58" s="665"/>
      <c r="H58" s="657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85"/>
      <c r="P58" s="579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623" t="s">
        <v>579</v>
      </c>
      <c r="B67" s="156" t="s">
        <v>585</v>
      </c>
      <c r="C67" s="588" t="s">
        <v>586</v>
      </c>
      <c r="D67" s="151"/>
      <c r="E67" s="60"/>
      <c r="F67" s="139">
        <v>58855</v>
      </c>
      <c r="G67" s="140">
        <v>44748</v>
      </c>
      <c r="H67" s="582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68" t="s">
        <v>59</v>
      </c>
      <c r="P67" s="646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58"/>
      <c r="B68" s="156" t="s">
        <v>588</v>
      </c>
      <c r="C68" s="659"/>
      <c r="D68" s="151"/>
      <c r="E68" s="60"/>
      <c r="F68" s="139">
        <v>28199</v>
      </c>
      <c r="G68" s="140">
        <v>44748</v>
      </c>
      <c r="H68" s="660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69"/>
      <c r="P68" s="671"/>
      <c r="Q68" s="147"/>
      <c r="R68" s="117"/>
      <c r="S68" s="158"/>
      <c r="T68" s="52"/>
      <c r="U68" s="53"/>
      <c r="V68" s="54"/>
    </row>
    <row r="69" spans="1:22" ht="18" thickBot="1" x14ac:dyDescent="0.35">
      <c r="A69" s="627"/>
      <c r="B69" s="156" t="s">
        <v>589</v>
      </c>
      <c r="C69" s="589"/>
      <c r="D69" s="151"/>
      <c r="E69" s="60"/>
      <c r="F69" s="139">
        <v>26810</v>
      </c>
      <c r="G69" s="140">
        <v>44748</v>
      </c>
      <c r="H69" s="583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70"/>
      <c r="P69" s="647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00"/>
      <c r="M89" s="601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600"/>
      <c r="M90" s="601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84"/>
      <c r="P96" s="594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85"/>
      <c r="P97" s="595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96" t="s">
        <v>26</v>
      </c>
      <c r="G261" s="596"/>
      <c r="H261" s="597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I55" activePane="bottomRight" state="frozen"/>
      <selection pane="topRight" activeCell="I1" sqref="I1"/>
      <selection pane="bottomLeft" activeCell="A4" sqref="A4"/>
      <selection pane="bottomRight" activeCell="C58" sqref="C5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2" t="s">
        <v>654</v>
      </c>
      <c r="B1" s="602"/>
      <c r="C1" s="602"/>
      <c r="D1" s="602"/>
      <c r="E1" s="602"/>
      <c r="F1" s="602"/>
      <c r="G1" s="602"/>
      <c r="H1" s="602"/>
      <c r="I1" s="602"/>
      <c r="J1" s="602"/>
      <c r="K1" s="345"/>
      <c r="L1" s="345"/>
      <c r="M1" s="345"/>
      <c r="N1" s="345"/>
      <c r="O1" s="346"/>
      <c r="S1" s="621" t="s">
        <v>142</v>
      </c>
      <c r="T1" s="621"/>
      <c r="U1" s="6" t="s">
        <v>0</v>
      </c>
      <c r="V1" s="7" t="s">
        <v>1</v>
      </c>
      <c r="W1" s="603" t="s">
        <v>2</v>
      </c>
      <c r="X1" s="604"/>
    </row>
    <row r="2" spans="1:24" thickBot="1" x14ac:dyDescent="0.3">
      <c r="A2" s="602"/>
      <c r="B2" s="602"/>
      <c r="C2" s="602"/>
      <c r="D2" s="602"/>
      <c r="E2" s="602"/>
      <c r="F2" s="602"/>
      <c r="G2" s="602"/>
      <c r="H2" s="602"/>
      <c r="I2" s="602"/>
      <c r="J2" s="602"/>
      <c r="K2" s="347"/>
      <c r="L2" s="347"/>
      <c r="M2" s="347"/>
      <c r="N2" s="348"/>
      <c r="O2" s="349"/>
      <c r="Q2" s="10"/>
      <c r="R2" s="11"/>
      <c r="S2" s="622"/>
      <c r="T2" s="62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5" t="s">
        <v>15</v>
      </c>
      <c r="P3" s="60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623" t="s">
        <v>41</v>
      </c>
      <c r="B55" s="395" t="s">
        <v>23</v>
      </c>
      <c r="C55" s="588" t="s">
        <v>473</v>
      </c>
      <c r="D55" s="108"/>
      <c r="E55" s="60"/>
      <c r="F55" s="139">
        <v>967</v>
      </c>
      <c r="G55" s="140">
        <v>44774</v>
      </c>
      <c r="H55" s="590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84" t="s">
        <v>59</v>
      </c>
      <c r="P55" s="578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627"/>
      <c r="B56" s="395" t="s">
        <v>665</v>
      </c>
      <c r="C56" s="589"/>
      <c r="D56" s="148"/>
      <c r="E56" s="60"/>
      <c r="F56" s="139">
        <v>75</v>
      </c>
      <c r="G56" s="163">
        <v>44774</v>
      </c>
      <c r="H56" s="663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85"/>
      <c r="P56" s="579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52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908</v>
      </c>
      <c r="D58" s="674" t="s">
        <v>933</v>
      </c>
      <c r="E58" s="675"/>
      <c r="F58" s="472">
        <v>555.79999999999995</v>
      </c>
      <c r="G58" s="497">
        <v>44776</v>
      </c>
      <c r="H58" s="498" t="s">
        <v>909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526" t="s">
        <v>59</v>
      </c>
      <c r="P58" s="527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611" t="s">
        <v>41</v>
      </c>
      <c r="B59" s="395" t="s">
        <v>24</v>
      </c>
      <c r="C59" s="580" t="s">
        <v>750</v>
      </c>
      <c r="D59" s="148"/>
      <c r="E59" s="60"/>
      <c r="F59" s="472">
        <v>133.19999999999999</v>
      </c>
      <c r="G59" s="664">
        <v>44788</v>
      </c>
      <c r="H59" s="672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92" t="s">
        <v>59</v>
      </c>
      <c r="P59" s="613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612"/>
      <c r="B60" s="395" t="s">
        <v>23</v>
      </c>
      <c r="C60" s="581"/>
      <c r="D60" s="148"/>
      <c r="E60" s="60"/>
      <c r="F60" s="472">
        <v>999.8</v>
      </c>
      <c r="G60" s="665"/>
      <c r="H60" s="673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93"/>
      <c r="P60" s="614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529" t="s">
        <v>910</v>
      </c>
      <c r="D61" s="148"/>
      <c r="E61" s="60"/>
      <c r="F61" s="139">
        <v>520.20000000000005</v>
      </c>
      <c r="G61" s="473">
        <v>44795</v>
      </c>
      <c r="H61" s="496" t="s">
        <v>911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600"/>
      <c r="M90" s="601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600"/>
      <c r="M91" s="601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84"/>
      <c r="P97" s="594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585"/>
      <c r="P98" s="595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596" t="s">
        <v>26</v>
      </c>
      <c r="G262" s="596"/>
      <c r="H262" s="597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20"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  <mergeCell ref="D58:E58"/>
    <mergeCell ref="S1:T2"/>
    <mergeCell ref="W1:X1"/>
    <mergeCell ref="O3:P3"/>
    <mergeCell ref="L90:M91"/>
    <mergeCell ref="O97:O98"/>
    <mergeCell ref="P97:P98"/>
    <mergeCell ref="P55:P56"/>
    <mergeCell ref="P59:P6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O28" activePane="bottomRight" state="frozen"/>
      <selection pane="topRight" activeCell="H1" sqref="H1"/>
      <selection pane="bottomLeft" activeCell="A4" sqref="A4"/>
      <selection pane="bottomRight" activeCell="A31" sqref="A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2" t="s">
        <v>732</v>
      </c>
      <c r="B1" s="602"/>
      <c r="C1" s="602"/>
      <c r="D1" s="602"/>
      <c r="E1" s="602"/>
      <c r="F1" s="602"/>
      <c r="G1" s="602"/>
      <c r="H1" s="602"/>
      <c r="I1" s="602"/>
      <c r="J1" s="602"/>
      <c r="K1" s="345"/>
      <c r="L1" s="345"/>
      <c r="M1" s="345"/>
      <c r="N1" s="345"/>
      <c r="O1" s="346"/>
      <c r="S1" s="621" t="s">
        <v>142</v>
      </c>
      <c r="T1" s="621"/>
      <c r="U1" s="6" t="s">
        <v>0</v>
      </c>
      <c r="V1" s="7" t="s">
        <v>1</v>
      </c>
      <c r="W1" s="603" t="s">
        <v>2</v>
      </c>
      <c r="X1" s="604"/>
    </row>
    <row r="2" spans="1:24" thickBot="1" x14ac:dyDescent="0.3">
      <c r="A2" s="602"/>
      <c r="B2" s="602"/>
      <c r="C2" s="602"/>
      <c r="D2" s="602"/>
      <c r="E2" s="602"/>
      <c r="F2" s="602"/>
      <c r="G2" s="602"/>
      <c r="H2" s="602"/>
      <c r="I2" s="602"/>
      <c r="J2" s="602"/>
      <c r="K2" s="347"/>
      <c r="L2" s="347"/>
      <c r="M2" s="347"/>
      <c r="N2" s="348"/>
      <c r="O2" s="349"/>
      <c r="Q2" s="10"/>
      <c r="R2" s="11"/>
      <c r="S2" s="622"/>
      <c r="T2" s="62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5" t="s">
        <v>15</v>
      </c>
      <c r="P3" s="60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 t="s">
        <v>220</v>
      </c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0" t="s">
        <v>912</v>
      </c>
      <c r="V18" s="531">
        <v>6496</v>
      </c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0" t="s">
        <v>912</v>
      </c>
      <c r="V19" s="531">
        <v>6496</v>
      </c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0" t="s">
        <v>912</v>
      </c>
      <c r="V20" s="531">
        <v>0</v>
      </c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0" t="s">
        <v>912</v>
      </c>
      <c r="V21" s="531">
        <v>6496</v>
      </c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0" t="s">
        <v>912</v>
      </c>
      <c r="V22" s="531">
        <v>0</v>
      </c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0" t="s">
        <v>912</v>
      </c>
      <c r="V23" s="531">
        <v>6496</v>
      </c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0" t="s">
        <v>912</v>
      </c>
      <c r="V24" s="531">
        <v>0</v>
      </c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0" t="s">
        <v>912</v>
      </c>
      <c r="V25" s="531">
        <v>6496</v>
      </c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0" t="s">
        <v>912</v>
      </c>
      <c r="V26" s="531">
        <v>0</v>
      </c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0" t="s">
        <v>912</v>
      </c>
      <c r="V27" s="531">
        <v>6496</v>
      </c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0" t="s">
        <v>912</v>
      </c>
      <c r="V28" s="531">
        <v>0</v>
      </c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0" t="s">
        <v>912</v>
      </c>
      <c r="V29" s="531">
        <v>6496</v>
      </c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0" t="s">
        <v>912</v>
      </c>
      <c r="V30" s="531">
        <v>0</v>
      </c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80" t="s">
        <v>934</v>
      </c>
      <c r="B55" s="395" t="s">
        <v>23</v>
      </c>
      <c r="C55" s="554" t="s">
        <v>935</v>
      </c>
      <c r="D55" s="108"/>
      <c r="E55" s="60"/>
      <c r="F55" s="139">
        <v>583.6</v>
      </c>
      <c r="G55" s="140">
        <v>44812</v>
      </c>
      <c r="H55" s="501" t="s">
        <v>936</v>
      </c>
      <c r="I55" s="139">
        <v>583.6</v>
      </c>
      <c r="J55" s="45">
        <f t="shared" si="0"/>
        <v>0</v>
      </c>
      <c r="K55" s="46">
        <v>91</v>
      </c>
      <c r="L55" s="65"/>
      <c r="M55" s="65"/>
      <c r="N55" s="48">
        <f t="shared" si="1"/>
        <v>53107.6</v>
      </c>
      <c r="O55" s="556" t="s">
        <v>937</v>
      </c>
      <c r="P55" s="676" t="s">
        <v>938</v>
      </c>
      <c r="Q55" s="677"/>
      <c r="R55" s="677"/>
      <c r="S55" s="678"/>
      <c r="T55" s="92"/>
      <c r="U55" s="53"/>
      <c r="V55" s="54"/>
    </row>
    <row r="56" spans="1:24" ht="47.25" x14ac:dyDescent="0.3">
      <c r="A56" s="80" t="s">
        <v>934</v>
      </c>
      <c r="B56" s="395" t="s">
        <v>23</v>
      </c>
      <c r="C56" s="426" t="s">
        <v>939</v>
      </c>
      <c r="D56" s="148"/>
      <c r="E56" s="60"/>
      <c r="F56" s="139">
        <v>730.6</v>
      </c>
      <c r="G56" s="140">
        <v>44823</v>
      </c>
      <c r="H56" s="501" t="s">
        <v>940</v>
      </c>
      <c r="I56" s="139">
        <v>730.6</v>
      </c>
      <c r="J56" s="45">
        <f t="shared" si="0"/>
        <v>0</v>
      </c>
      <c r="K56" s="46">
        <v>89</v>
      </c>
      <c r="L56" s="65"/>
      <c r="M56" s="65"/>
      <c r="N56" s="48">
        <f t="shared" si="1"/>
        <v>65023.4</v>
      </c>
      <c r="O56" s="557" t="s">
        <v>941</v>
      </c>
      <c r="P56" s="407">
        <v>44875</v>
      </c>
      <c r="Q56" s="146"/>
      <c r="R56" s="117"/>
      <c r="S56" s="92"/>
      <c r="T56" s="92"/>
      <c r="U56" s="53"/>
      <c r="V56" s="54"/>
    </row>
    <row r="57" spans="1:24" ht="45" x14ac:dyDescent="0.3">
      <c r="A57" s="78" t="s">
        <v>934</v>
      </c>
      <c r="B57" s="395" t="s">
        <v>23</v>
      </c>
      <c r="C57" s="492" t="s">
        <v>942</v>
      </c>
      <c r="D57" s="148"/>
      <c r="E57" s="60"/>
      <c r="F57" s="139">
        <v>1517.2</v>
      </c>
      <c r="G57" s="140">
        <v>44830</v>
      </c>
      <c r="H57" s="419" t="s">
        <v>943</v>
      </c>
      <c r="I57" s="139">
        <v>1517.2</v>
      </c>
      <c r="J57" s="45">
        <f t="shared" si="0"/>
        <v>0</v>
      </c>
      <c r="K57" s="46">
        <v>89</v>
      </c>
      <c r="L57" s="65"/>
      <c r="M57" s="65"/>
      <c r="N57" s="48">
        <f t="shared" si="1"/>
        <v>135030.80000000002</v>
      </c>
      <c r="O57" s="557" t="s">
        <v>59</v>
      </c>
      <c r="P57" s="407">
        <v>44875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600"/>
      <c r="M88" s="601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600"/>
      <c r="M89" s="601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84"/>
      <c r="P95" s="594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85"/>
      <c r="P96" s="595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96" t="s">
        <v>26</v>
      </c>
      <c r="G260" s="596"/>
      <c r="H260" s="597"/>
      <c r="I260" s="287">
        <f>SUM(I4:I259)</f>
        <v>459142.86129999993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20989999.7806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21585573.2806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9">
    <mergeCell ref="F260:H260"/>
    <mergeCell ref="A1:J2"/>
    <mergeCell ref="S1:T2"/>
    <mergeCell ref="W1:X1"/>
    <mergeCell ref="O3:P3"/>
    <mergeCell ref="L88:M89"/>
    <mergeCell ref="O95:O96"/>
    <mergeCell ref="P95:P96"/>
    <mergeCell ref="P55:S5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  CANALES  NOVIEMBRE  2022   </vt:lpstr>
      <vt:lpstr> CANALES DICIEMBRE  2022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2022-11-17T15:00:14Z</cp:lastPrinted>
  <dcterms:created xsi:type="dcterms:W3CDTF">2022-01-15T21:14:38Z</dcterms:created>
  <dcterms:modified xsi:type="dcterms:W3CDTF">2023-03-03T17:48:02Z</dcterms:modified>
</cp:coreProperties>
</file>