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5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2" l="1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<sst xmlns="http://schemas.openxmlformats.org/spreadsheetml/2006/main" count="1862" uniqueCount="1027">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</sst>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73" fillId="0" borderId="0" xfId="0" applyFont="1"/>
    <xf numFmtId="44" fontId="33" fillId="0" borderId="0" xfId="1" applyFont="1"/>
    <xf numFmtId="0" fontId="34" fillId="0" borderId="0" xfId="0" applyFont="1"/>
    <xf numFmtId="164" fontId="33" fillId="0" borderId="0" xfId="0" applyNumberFormat="1" applyFon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CCFF"/>
      <color rgb="FFCCFF66"/>
      <color rgb="FFFF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88"/>
      <c r="C1" s="690" t="s">
        <v>25</v>
      </c>
      <c r="D1" s="691"/>
      <c r="E1" s="691"/>
      <c r="F1" s="691"/>
      <c r="G1" s="691"/>
      <c r="H1" s="691"/>
      <c r="I1" s="691"/>
      <c r="J1" s="691"/>
      <c r="K1" s="691"/>
      <c r="L1" s="691"/>
      <c r="M1" s="691"/>
    </row>
    <row r="2" spans="1:19" ht="16.5" thickBot="1" x14ac:dyDescent="0.3">
      <c r="B2" s="689"/>
      <c r="C2" s="3"/>
      <c r="H2" s="5"/>
      <c r="I2" s="6"/>
      <c r="J2" s="7"/>
      <c r="L2" s="8"/>
      <c r="M2" s="6"/>
      <c r="N2" s="9"/>
    </row>
    <row r="3" spans="1:19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04" t="s">
        <v>6</v>
      </c>
      <c r="Q4" s="70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06">
        <f>SUM(M5:M38)</f>
        <v>247061</v>
      </c>
      <c r="N39" s="70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07"/>
      <c r="N40" s="70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10" t="s">
        <v>11</v>
      </c>
      <c r="I52" s="711"/>
      <c r="J52" s="100"/>
      <c r="K52" s="712">
        <f>I50+L50</f>
        <v>53873.49</v>
      </c>
      <c r="L52" s="713"/>
      <c r="M52" s="714">
        <f>N39+M39</f>
        <v>419924</v>
      </c>
      <c r="N52" s="715"/>
      <c r="P52" s="34"/>
      <c r="Q52" s="9"/>
    </row>
    <row r="53" spans="1:17" ht="15.75" x14ac:dyDescent="0.25">
      <c r="D53" s="716" t="s">
        <v>12</v>
      </c>
      <c r="E53" s="71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16" t="s">
        <v>95</v>
      </c>
      <c r="E54" s="716"/>
      <c r="F54" s="96">
        <v>-549976.4</v>
      </c>
      <c r="I54" s="717" t="s">
        <v>13</v>
      </c>
      <c r="J54" s="718"/>
      <c r="K54" s="719">
        <f>F56+F57+F58</f>
        <v>-24577.400000000023</v>
      </c>
      <c r="L54" s="72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21">
        <f>-C4</f>
        <v>0</v>
      </c>
      <c r="L56" s="72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99" t="s">
        <v>18</v>
      </c>
      <c r="E58" s="700"/>
      <c r="F58" s="113">
        <v>567389.35</v>
      </c>
      <c r="I58" s="701" t="s">
        <v>97</v>
      </c>
      <c r="J58" s="702"/>
      <c r="K58" s="703">
        <f>K54+K56</f>
        <v>-24577.400000000023</v>
      </c>
      <c r="L58" s="70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4" t="s">
        <v>597</v>
      </c>
      <c r="J76" s="78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6"/>
      <c r="J77" s="78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5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51"/>
      <c r="K81" s="1"/>
      <c r="L81" s="97"/>
      <c r="M81" s="3"/>
      <c r="N81" s="1"/>
    </row>
    <row r="82" spans="1:14" ht="18.75" x14ac:dyDescent="0.3">
      <c r="A82" s="435"/>
      <c r="B82" s="783" t="s">
        <v>595</v>
      </c>
      <c r="C82" s="78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754" t="s">
        <v>451</v>
      </c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32"/>
      <c r="Q4" s="322" t="s">
        <v>217</v>
      </c>
      <c r="R4" s="753"/>
      <c r="W4" s="741" t="s">
        <v>124</v>
      </c>
      <c r="X4" s="74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41"/>
      <c r="X5" s="74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4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4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47"/>
      <c r="X21" s="74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48"/>
      <c r="X23" s="74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48"/>
      <c r="X24" s="74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49"/>
      <c r="X25" s="74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49"/>
      <c r="X26" s="74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42"/>
      <c r="X27" s="743"/>
      <c r="Y27" s="74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43"/>
      <c r="X28" s="743"/>
      <c r="Y28" s="74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33">
        <f>SUM(M5:M35)</f>
        <v>2220612.02</v>
      </c>
      <c r="N36" s="735">
        <f>SUM(N5:N35)</f>
        <v>833865</v>
      </c>
      <c r="O36" s="276"/>
      <c r="P36" s="277">
        <v>0</v>
      </c>
      <c r="Q36" s="77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34"/>
      <c r="N37" s="736"/>
      <c r="O37" s="276"/>
      <c r="P37" s="277">
        <v>0</v>
      </c>
      <c r="Q37" s="780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81">
        <f>M36+N36</f>
        <v>3054477.02</v>
      </c>
      <c r="N39" s="78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10" t="s">
        <v>11</v>
      </c>
      <c r="I68" s="711"/>
      <c r="J68" s="100"/>
      <c r="K68" s="712">
        <f>I66+L66</f>
        <v>314868.39999999997</v>
      </c>
      <c r="L68" s="739"/>
      <c r="M68" s="272"/>
      <c r="N68" s="272"/>
      <c r="P68" s="34"/>
      <c r="Q68" s="13"/>
    </row>
    <row r="69" spans="1:17" x14ac:dyDescent="0.25">
      <c r="D69" s="716" t="s">
        <v>12</v>
      </c>
      <c r="E69" s="716"/>
      <c r="F69" s="312">
        <f>F66-K68-C66</f>
        <v>1594593.8500000003</v>
      </c>
      <c r="I69" s="102"/>
      <c r="J69" s="103"/>
    </row>
    <row r="70" spans="1:17" ht="18.75" x14ac:dyDescent="0.3">
      <c r="D70" s="740" t="s">
        <v>95</v>
      </c>
      <c r="E70" s="740"/>
      <c r="F70" s="111">
        <v>-1360260.32</v>
      </c>
      <c r="I70" s="717" t="s">
        <v>13</v>
      </c>
      <c r="J70" s="718"/>
      <c r="K70" s="719">
        <f>F72+F73+F74</f>
        <v>1938640.11</v>
      </c>
      <c r="L70" s="71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21">
        <f>-C4</f>
        <v>-1266568.45</v>
      </c>
      <c r="L72" s="72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99" t="s">
        <v>18</v>
      </c>
      <c r="E74" s="700"/>
      <c r="F74" s="113">
        <v>1792817.68</v>
      </c>
      <c r="I74" s="701" t="s">
        <v>198</v>
      </c>
      <c r="J74" s="702"/>
      <c r="K74" s="703">
        <f>K70+K72</f>
        <v>672071.66000000015</v>
      </c>
      <c r="L74" s="70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5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5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8" t="s">
        <v>594</v>
      </c>
      <c r="J83" s="789"/>
    </row>
    <row r="84" spans="1:14" ht="19.5" thickBot="1" x14ac:dyDescent="0.35">
      <c r="A84" s="514" t="s">
        <v>598</v>
      </c>
      <c r="B84" s="515"/>
      <c r="C84" s="516"/>
      <c r="D84" s="491"/>
      <c r="I84" s="790"/>
      <c r="J84" s="79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34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754" t="s">
        <v>620</v>
      </c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32"/>
      <c r="Q4" s="322" t="s">
        <v>217</v>
      </c>
      <c r="R4" s="753"/>
      <c r="W4" s="741" t="s">
        <v>124</v>
      </c>
      <c r="X4" s="74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41"/>
      <c r="X5" s="74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4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4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47"/>
      <c r="X21" s="74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48"/>
      <c r="X23" s="74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48"/>
      <c r="X24" s="74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49"/>
      <c r="X25" s="74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49"/>
      <c r="X26" s="74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42"/>
      <c r="X27" s="743"/>
      <c r="Y27" s="74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43"/>
      <c r="X28" s="743"/>
      <c r="Y28" s="74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33">
        <f>SUM(M5:M40)</f>
        <v>2479367.6100000003</v>
      </c>
      <c r="N41" s="733">
        <f>SUM(N5:N40)</f>
        <v>1195667</v>
      </c>
      <c r="P41" s="506">
        <f>SUM(P5:P40)</f>
        <v>4355326.74</v>
      </c>
      <c r="Q41" s="792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34"/>
      <c r="N42" s="734"/>
      <c r="P42" s="34"/>
      <c r="Q42" s="793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4">
        <f>M41+N41</f>
        <v>3675034.6100000003</v>
      </c>
      <c r="N45" s="795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10" t="s">
        <v>11</v>
      </c>
      <c r="I70" s="711"/>
      <c r="J70" s="100"/>
      <c r="K70" s="712">
        <f>I68+L68</f>
        <v>428155.54000000004</v>
      </c>
      <c r="L70" s="739"/>
      <c r="M70" s="272"/>
      <c r="N70" s="272"/>
      <c r="P70" s="34"/>
      <c r="Q70" s="13"/>
    </row>
    <row r="71" spans="1:17" x14ac:dyDescent="0.25">
      <c r="D71" s="716" t="s">
        <v>12</v>
      </c>
      <c r="E71" s="716"/>
      <c r="F71" s="312">
        <f>F68-K70-C68</f>
        <v>1631087.67</v>
      </c>
      <c r="I71" s="102"/>
      <c r="J71" s="103"/>
      <c r="P71" s="34"/>
    </row>
    <row r="72" spans="1:17" ht="18.75" x14ac:dyDescent="0.3">
      <c r="D72" s="740" t="s">
        <v>95</v>
      </c>
      <c r="E72" s="740"/>
      <c r="F72" s="111">
        <v>-1884975.46</v>
      </c>
      <c r="I72" s="717" t="s">
        <v>13</v>
      </c>
      <c r="J72" s="718"/>
      <c r="K72" s="719">
        <f>F74+F75+F76</f>
        <v>1777829.89</v>
      </c>
      <c r="L72" s="71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21">
        <f>-C4</f>
        <v>-1792817.68</v>
      </c>
      <c r="L74" s="72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99" t="s">
        <v>18</v>
      </c>
      <c r="E76" s="700"/>
      <c r="F76" s="113">
        <v>2112071.92</v>
      </c>
      <c r="I76" s="701" t="s">
        <v>854</v>
      </c>
      <c r="J76" s="702"/>
      <c r="K76" s="703">
        <f>K72+K74</f>
        <v>-14987.790000000037</v>
      </c>
      <c r="L76" s="70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50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51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8" t="s">
        <v>594</v>
      </c>
      <c r="J93" s="789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90"/>
      <c r="J94" s="79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6">
        <f>SUM(D106:D129)</f>
        <v>759581.99999999988</v>
      </c>
      <c r="D130" s="797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2" t="s">
        <v>752</v>
      </c>
      <c r="G2" s="803"/>
      <c r="H2" s="804"/>
    </row>
    <row r="3" spans="2:8" ht="27.75" customHeight="1" thickBot="1" x14ac:dyDescent="0.3">
      <c r="B3" s="799" t="s">
        <v>748</v>
      </c>
      <c r="C3" s="800"/>
      <c r="D3" s="801"/>
      <c r="F3" s="805"/>
      <c r="G3" s="806"/>
      <c r="H3" s="807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8">
        <f>SUM(H5:H10)</f>
        <v>334337</v>
      </c>
      <c r="H11" s="809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2" t="s">
        <v>750</v>
      </c>
      <c r="D15" s="810">
        <f>D11-D13</f>
        <v>-69877</v>
      </c>
    </row>
    <row r="16" spans="2:8" ht="18.75" customHeight="1" thickBot="1" x14ac:dyDescent="0.3">
      <c r="C16" s="813"/>
      <c r="D16" s="811"/>
    </row>
    <row r="17" spans="3:4" ht="18.75" x14ac:dyDescent="0.3">
      <c r="C17" s="798" t="s">
        <v>753</v>
      </c>
      <c r="D17" s="798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754" t="s">
        <v>754</v>
      </c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556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5" t="s">
        <v>2</v>
      </c>
      <c r="F4" s="696"/>
      <c r="H4" s="697" t="s">
        <v>3</v>
      </c>
      <c r="I4" s="698"/>
      <c r="J4" s="559"/>
      <c r="K4" s="565"/>
      <c r="L4" s="566"/>
      <c r="M4" s="21" t="s">
        <v>4</v>
      </c>
      <c r="N4" s="22" t="s">
        <v>5</v>
      </c>
      <c r="P4" s="732"/>
      <c r="Q4" s="322" t="s">
        <v>217</v>
      </c>
      <c r="R4" s="753"/>
      <c r="U4" s="34"/>
      <c r="V4" s="128"/>
      <c r="W4" s="814"/>
      <c r="X4" s="81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4"/>
      <c r="X5" s="81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5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47"/>
      <c r="X21" s="74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48"/>
      <c r="X23" s="74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48"/>
      <c r="X24" s="74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49"/>
      <c r="X25" s="74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49"/>
      <c r="X26" s="74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42"/>
      <c r="X27" s="743"/>
      <c r="Y27" s="74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43"/>
      <c r="X28" s="743"/>
      <c r="Y28" s="74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33">
        <f>SUM(M5:M40)</f>
        <v>1509924.1</v>
      </c>
      <c r="N41" s="733">
        <f>SUM(N5:N40)</f>
        <v>1012291</v>
      </c>
      <c r="P41" s="506">
        <f>SUM(P5:P40)</f>
        <v>4043205.8900000006</v>
      </c>
      <c r="Q41" s="792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34"/>
      <c r="N42" s="734"/>
      <c r="P42" s="34"/>
      <c r="Q42" s="793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4">
        <f>M41+N41</f>
        <v>2522215.1</v>
      </c>
      <c r="N45" s="795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10" t="s">
        <v>11</v>
      </c>
      <c r="I63" s="711"/>
      <c r="J63" s="562"/>
      <c r="K63" s="820">
        <f>I61+L61</f>
        <v>340912.75</v>
      </c>
      <c r="L63" s="821"/>
      <c r="M63" s="272"/>
      <c r="N63" s="272"/>
      <c r="P63" s="34"/>
      <c r="Q63" s="13"/>
    </row>
    <row r="64" spans="1:17" x14ac:dyDescent="0.25">
      <c r="D64" s="716" t="s">
        <v>12</v>
      </c>
      <c r="E64" s="716"/>
      <c r="F64" s="312">
        <f>F61-K63-C61</f>
        <v>1458827.53</v>
      </c>
      <c r="I64" s="102"/>
      <c r="J64" s="563"/>
    </row>
    <row r="65" spans="2:17" ht="18.75" x14ac:dyDescent="0.3">
      <c r="D65" s="740" t="s">
        <v>95</v>
      </c>
      <c r="E65" s="740"/>
      <c r="F65" s="111">
        <v>-1572197.3</v>
      </c>
      <c r="I65" s="717" t="s">
        <v>13</v>
      </c>
      <c r="J65" s="718"/>
      <c r="K65" s="719">
        <f>F67+F68+F69</f>
        <v>2392765.5300000003</v>
      </c>
      <c r="L65" s="719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6">
        <f>-C4</f>
        <v>-2112071.92</v>
      </c>
      <c r="L67" s="71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99" t="s">
        <v>18</v>
      </c>
      <c r="E69" s="700"/>
      <c r="F69" s="113">
        <v>2546982.16</v>
      </c>
      <c r="I69" s="817" t="s">
        <v>198</v>
      </c>
      <c r="J69" s="818"/>
      <c r="K69" s="819">
        <f>K65+K67</f>
        <v>280693.61000000034</v>
      </c>
      <c r="L69" s="81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50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51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8" t="s">
        <v>594</v>
      </c>
      <c r="J74" s="789"/>
    </row>
    <row r="75" spans="1:14" ht="19.5" thickBot="1" x14ac:dyDescent="0.35">
      <c r="A75" s="456"/>
      <c r="B75" s="653"/>
      <c r="C75" s="233"/>
      <c r="D75" s="654"/>
      <c r="E75" s="520"/>
      <c r="F75" s="111"/>
      <c r="I75" s="790"/>
      <c r="J75" s="791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4" t="s">
        <v>806</v>
      </c>
      <c r="B89" s="825"/>
      <c r="C89" s="825"/>
      <c r="E89"/>
      <c r="F89" s="111"/>
      <c r="I89"/>
      <c r="J89" s="194"/>
      <c r="M89"/>
      <c r="N89"/>
    </row>
    <row r="90" spans="1:14" ht="18.75" x14ac:dyDescent="0.3">
      <c r="A90" s="454"/>
      <c r="B90" s="826" t="s">
        <v>807</v>
      </c>
      <c r="C90" s="827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2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3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abSelected="1" topLeftCell="A58" workbookViewId="0">
      <selection activeCell="H82" sqref="H8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88"/>
      <c r="C1" s="754" t="s">
        <v>884</v>
      </c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18" ht="16.5" thickBot="1" x14ac:dyDescent="0.3">
      <c r="B2" s="689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2" t="s">
        <v>0</v>
      </c>
      <c r="C3" s="693"/>
      <c r="D3" s="10"/>
      <c r="E3" s="556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5" t="s">
        <v>2</v>
      </c>
      <c r="F4" s="696"/>
      <c r="H4" s="697" t="s">
        <v>3</v>
      </c>
      <c r="I4" s="698"/>
      <c r="J4" s="559"/>
      <c r="K4" s="565"/>
      <c r="L4" s="566"/>
      <c r="M4" s="21" t="s">
        <v>4</v>
      </c>
      <c r="N4" s="22" t="s">
        <v>5</v>
      </c>
      <c r="P4" s="732"/>
      <c r="Q4" s="322" t="s">
        <v>217</v>
      </c>
      <c r="R4" s="75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33">
        <f>SUM(M5:M40)</f>
        <v>1737024</v>
      </c>
      <c r="N41" s="733">
        <f>SUM(N5:N40)</f>
        <v>1314313</v>
      </c>
      <c r="P41" s="506">
        <f>SUM(P5:P40)</f>
        <v>3810957.55</v>
      </c>
      <c r="Q41" s="79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34"/>
      <c r="N42" s="734"/>
      <c r="P42" s="34"/>
      <c r="Q42" s="79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4">
        <f>M41+N41</f>
        <v>3051337</v>
      </c>
      <c r="N45" s="79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10" t="s">
        <v>11</v>
      </c>
      <c r="I69" s="711"/>
      <c r="J69" s="562"/>
      <c r="K69" s="820">
        <f>I67+L67</f>
        <v>534683.29</v>
      </c>
      <c r="L69" s="821"/>
      <c r="M69" s="272"/>
      <c r="N69" s="272"/>
      <c r="P69" s="34"/>
      <c r="Q69" s="13"/>
    </row>
    <row r="70" spans="1:17" x14ac:dyDescent="0.25">
      <c r="D70" s="716" t="s">
        <v>12</v>
      </c>
      <c r="E70" s="716"/>
      <c r="F70" s="312">
        <f>F67-K69-C67</f>
        <v>1683028.8699999999</v>
      </c>
      <c r="I70" s="102"/>
      <c r="J70" s="563"/>
    </row>
    <row r="71" spans="1:17" ht="18.75" x14ac:dyDescent="0.3">
      <c r="D71" s="740" t="s">
        <v>95</v>
      </c>
      <c r="E71" s="740"/>
      <c r="F71" s="111">
        <v>-2122394.9</v>
      </c>
      <c r="I71" s="717" t="s">
        <v>13</v>
      </c>
      <c r="J71" s="718"/>
      <c r="K71" s="719">
        <f>F73+F74+F75</f>
        <v>2167293.46</v>
      </c>
      <c r="L71" s="719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6">
        <f>-C4</f>
        <v>-2546982.16</v>
      </c>
      <c r="L73" s="71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99" t="s">
        <v>18</v>
      </c>
      <c r="E75" s="700"/>
      <c r="F75" s="113">
        <v>2355426.54</v>
      </c>
      <c r="I75" s="701" t="s">
        <v>97</v>
      </c>
      <c r="J75" s="702"/>
      <c r="K75" s="703">
        <f>K71+K73</f>
        <v>-379688.70000000019</v>
      </c>
      <c r="L75" s="70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H81" s="555">
        <v>2</v>
      </c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4" workbookViewId="0">
      <selection activeCell="B73" sqref="B7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412"/>
      <c r="E3" s="111"/>
      <c r="F3" s="410">
        <f>C3-E3</f>
        <v>66303.14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412"/>
      <c r="E5" s="111"/>
      <c r="F5" s="547">
        <f t="shared" si="0"/>
        <v>5816.4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412"/>
      <c r="E6" s="111"/>
      <c r="F6" s="547">
        <f t="shared" si="0"/>
        <v>308.72000000000003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412"/>
      <c r="E7" s="111"/>
      <c r="F7" s="547">
        <f t="shared" si="0"/>
        <v>8698.7000000000007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412"/>
      <c r="E8" s="111"/>
      <c r="F8" s="547">
        <f t="shared" si="0"/>
        <v>32020.98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412"/>
      <c r="E9" s="111"/>
      <c r="F9" s="547">
        <f t="shared" si="0"/>
        <v>61048.800000000003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412"/>
      <c r="E10" s="111"/>
      <c r="F10" s="547">
        <f t="shared" si="0"/>
        <v>100170.2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412"/>
      <c r="E11" s="111"/>
      <c r="F11" s="547">
        <f t="shared" si="0"/>
        <v>49503.49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412"/>
      <c r="E12" s="111"/>
      <c r="F12" s="547">
        <f t="shared" si="0"/>
        <v>47878.06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412"/>
      <c r="E13" s="111"/>
      <c r="F13" s="547">
        <f t="shared" si="0"/>
        <v>15201.66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412"/>
      <c r="E14" s="111"/>
      <c r="F14" s="547">
        <f t="shared" si="0"/>
        <v>1710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412"/>
      <c r="E15" s="111"/>
      <c r="F15" s="547">
        <f t="shared" si="0"/>
        <v>45293.1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412"/>
      <c r="E16" s="111"/>
      <c r="F16" s="547">
        <f t="shared" si="0"/>
        <v>45940.800000000003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412"/>
      <c r="E17" s="111"/>
      <c r="F17" s="547">
        <f t="shared" si="0"/>
        <v>69162.899999999994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412"/>
      <c r="E18" s="111"/>
      <c r="F18" s="547">
        <f t="shared" si="0"/>
        <v>157826.47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88" t="s">
        <v>594</v>
      </c>
      <c r="I67" s="789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0" t="s">
        <v>207</v>
      </c>
      <c r="H68" s="790"/>
      <c r="I68" s="791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1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K6" sqref="K6"/>
    </sheetView>
  </sheetViews>
  <sheetFormatPr baseColWidth="10" defaultRowHeight="21" x14ac:dyDescent="0.35"/>
  <cols>
    <col min="2" max="2" width="20.28515625" bestFit="1" customWidth="1"/>
    <col min="6" max="6" width="15.42578125" style="687" bestFit="1" customWidth="1"/>
    <col min="7" max="7" width="18.85546875" style="685" bestFit="1" customWidth="1"/>
  </cols>
  <sheetData>
    <row r="4" spans="2:7" ht="23.25" x14ac:dyDescent="0.35">
      <c r="B4" s="684"/>
      <c r="F4" s="687">
        <v>44711</v>
      </c>
      <c r="G4" s="685">
        <v>4959.8999999999996</v>
      </c>
    </row>
    <row r="5" spans="2:7" ht="23.25" x14ac:dyDescent="0.35">
      <c r="B5" s="684"/>
    </row>
    <row r="6" spans="2:7" ht="23.25" x14ac:dyDescent="0.35">
      <c r="B6" s="686"/>
      <c r="F6" s="687">
        <v>44711</v>
      </c>
      <c r="G6" s="685">
        <v>4673.8500000000004</v>
      </c>
    </row>
    <row r="7" spans="2:7" ht="23.25" x14ac:dyDescent="0.35">
      <c r="B7" s="684"/>
      <c r="F7" s="687">
        <v>44711</v>
      </c>
      <c r="G7" s="685">
        <v>1771.2</v>
      </c>
    </row>
    <row r="9" spans="2:7" ht="23.25" x14ac:dyDescent="0.35">
      <c r="B9" s="684"/>
      <c r="F9" s="687">
        <v>44743</v>
      </c>
      <c r="G9" s="685">
        <v>200000</v>
      </c>
    </row>
    <row r="10" spans="2:7" ht="23.25" x14ac:dyDescent="0.35">
      <c r="B10" s="684"/>
    </row>
    <row r="11" spans="2:7" ht="23.25" x14ac:dyDescent="0.35">
      <c r="B11" s="684"/>
    </row>
    <row r="12" spans="2:7" ht="23.25" x14ac:dyDescent="0.35">
      <c r="B12" s="684"/>
    </row>
    <row r="13" spans="2:7" ht="23.25" x14ac:dyDescent="0.35">
      <c r="B13" s="684"/>
    </row>
    <row r="14" spans="2:7" ht="23.25" x14ac:dyDescent="0.35">
      <c r="B14" s="684"/>
    </row>
    <row r="15" spans="2:7" ht="23.25" x14ac:dyDescent="0.35">
      <c r="B15" s="684"/>
    </row>
    <row r="16" spans="2:7" ht="23.25" x14ac:dyDescent="0.35">
      <c r="B16" s="684"/>
    </row>
    <row r="17" spans="2:2" ht="23.25" x14ac:dyDescent="0.35">
      <c r="B17" s="684"/>
    </row>
    <row r="18" spans="2:2" ht="23.25" x14ac:dyDescent="0.35">
      <c r="B18" s="68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690" t="s">
        <v>208</v>
      </c>
      <c r="D1" s="691"/>
      <c r="E1" s="691"/>
      <c r="F1" s="691"/>
      <c r="G1" s="691"/>
      <c r="H1" s="691"/>
      <c r="I1" s="691"/>
      <c r="J1" s="691"/>
      <c r="K1" s="691"/>
      <c r="L1" s="691"/>
      <c r="M1" s="691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  <c r="P3" s="73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32"/>
      <c r="Q4" s="286" t="s">
        <v>209</v>
      </c>
      <c r="W4" s="741" t="s">
        <v>124</v>
      </c>
      <c r="X4" s="74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41"/>
      <c r="X5" s="74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4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4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47"/>
      <c r="X21" s="74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48"/>
      <c r="X23" s="74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48"/>
      <c r="X24" s="74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49"/>
      <c r="X25" s="74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49"/>
      <c r="X26" s="74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42"/>
      <c r="X27" s="743"/>
      <c r="Y27" s="74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43"/>
      <c r="X28" s="743"/>
      <c r="Y28" s="74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33">
        <f>SUM(M5:M35)</f>
        <v>321168.83</v>
      </c>
      <c r="N36" s="735">
        <f>SUM(N5:N35)</f>
        <v>467016</v>
      </c>
      <c r="O36" s="276"/>
      <c r="P36" s="277">
        <v>0</v>
      </c>
      <c r="Q36" s="73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34"/>
      <c r="N37" s="736"/>
      <c r="O37" s="276"/>
      <c r="P37" s="277">
        <v>0</v>
      </c>
      <c r="Q37" s="73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0" t="s">
        <v>11</v>
      </c>
      <c r="I52" s="711"/>
      <c r="J52" s="100"/>
      <c r="K52" s="712">
        <f>I50+L50</f>
        <v>71911.59</v>
      </c>
      <c r="L52" s="739"/>
      <c r="M52" s="272"/>
      <c r="N52" s="272"/>
      <c r="P52" s="34"/>
      <c r="Q52" s="13"/>
    </row>
    <row r="53" spans="1:17" ht="16.5" thickBot="1" x14ac:dyDescent="0.3">
      <c r="D53" s="716" t="s">
        <v>12</v>
      </c>
      <c r="E53" s="716"/>
      <c r="F53" s="312">
        <f>F50-K52-C50</f>
        <v>-25952.549999999814</v>
      </c>
      <c r="I53" s="102"/>
      <c r="J53" s="103"/>
    </row>
    <row r="54" spans="1:17" ht="18.75" x14ac:dyDescent="0.3">
      <c r="D54" s="740" t="s">
        <v>95</v>
      </c>
      <c r="E54" s="740"/>
      <c r="F54" s="111">
        <v>-706888.38</v>
      </c>
      <c r="I54" s="717" t="s">
        <v>13</v>
      </c>
      <c r="J54" s="718"/>
      <c r="K54" s="719">
        <f>F56+F57+F58</f>
        <v>1308778.3500000003</v>
      </c>
      <c r="L54" s="719"/>
      <c r="M54" s="725" t="s">
        <v>211</v>
      </c>
      <c r="N54" s="726"/>
      <c r="O54" s="726"/>
      <c r="P54" s="726"/>
      <c r="Q54" s="72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28"/>
      <c r="N55" s="729"/>
      <c r="O55" s="729"/>
      <c r="P55" s="729"/>
      <c r="Q55" s="73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21">
        <f>-C4</f>
        <v>-567389.35</v>
      </c>
      <c r="L56" s="72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99" t="s">
        <v>18</v>
      </c>
      <c r="E58" s="700"/>
      <c r="F58" s="113">
        <v>2142307.62</v>
      </c>
      <c r="I58" s="701" t="s">
        <v>198</v>
      </c>
      <c r="J58" s="702"/>
      <c r="K58" s="703">
        <f>K54+K56</f>
        <v>741389.00000000035</v>
      </c>
      <c r="L58" s="7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5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5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690" t="s">
        <v>208</v>
      </c>
      <c r="D1" s="691"/>
      <c r="E1" s="691"/>
      <c r="F1" s="691"/>
      <c r="G1" s="691"/>
      <c r="H1" s="691"/>
      <c r="I1" s="691"/>
      <c r="J1" s="691"/>
      <c r="K1" s="691"/>
      <c r="L1" s="691"/>
      <c r="M1" s="691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32"/>
      <c r="Q4" s="322" t="s">
        <v>217</v>
      </c>
      <c r="R4" s="753"/>
      <c r="W4" s="741" t="s">
        <v>124</v>
      </c>
      <c r="X4" s="74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41"/>
      <c r="X5" s="74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4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4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47"/>
      <c r="X21" s="74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48"/>
      <c r="X23" s="74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48"/>
      <c r="X24" s="74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49"/>
      <c r="X25" s="74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49"/>
      <c r="X26" s="74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42"/>
      <c r="X27" s="743"/>
      <c r="Y27" s="74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43"/>
      <c r="X28" s="743"/>
      <c r="Y28" s="74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33">
        <f>SUM(M5:M35)</f>
        <v>1077791.3</v>
      </c>
      <c r="N36" s="735">
        <f>SUM(N5:N35)</f>
        <v>936398</v>
      </c>
      <c r="O36" s="276"/>
      <c r="P36" s="277">
        <v>0</v>
      </c>
      <c r="Q36" s="73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34"/>
      <c r="N37" s="736"/>
      <c r="O37" s="276"/>
      <c r="P37" s="277">
        <v>0</v>
      </c>
      <c r="Q37" s="73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0" t="s">
        <v>11</v>
      </c>
      <c r="I52" s="711"/>
      <c r="J52" s="100"/>
      <c r="K52" s="712">
        <f>I50+L50</f>
        <v>90750.75</v>
      </c>
      <c r="L52" s="739"/>
      <c r="M52" s="272"/>
      <c r="N52" s="272"/>
      <c r="P52" s="34"/>
      <c r="Q52" s="13"/>
    </row>
    <row r="53" spans="1:17" ht="16.5" thickBot="1" x14ac:dyDescent="0.3">
      <c r="D53" s="716" t="s">
        <v>12</v>
      </c>
      <c r="E53" s="716"/>
      <c r="F53" s="312">
        <f>F50-K52-C50</f>
        <v>1739855.03</v>
      </c>
      <c r="I53" s="102"/>
      <c r="J53" s="103"/>
    </row>
    <row r="54" spans="1:17" ht="18.75" x14ac:dyDescent="0.3">
      <c r="D54" s="740" t="s">
        <v>95</v>
      </c>
      <c r="E54" s="740"/>
      <c r="F54" s="111">
        <v>-1567070.66</v>
      </c>
      <c r="I54" s="717" t="s">
        <v>13</v>
      </c>
      <c r="J54" s="718"/>
      <c r="K54" s="719">
        <f>F56+F57+F58</f>
        <v>703192.8600000001</v>
      </c>
      <c r="L54" s="719"/>
      <c r="M54" s="725" t="s">
        <v>211</v>
      </c>
      <c r="N54" s="726"/>
      <c r="O54" s="726"/>
      <c r="P54" s="726"/>
      <c r="Q54" s="72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28"/>
      <c r="N55" s="729"/>
      <c r="O55" s="729"/>
      <c r="P55" s="729"/>
      <c r="Q55" s="73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21">
        <f>-C4</f>
        <v>-567389.35</v>
      </c>
      <c r="L56" s="72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99" t="s">
        <v>18</v>
      </c>
      <c r="E58" s="700"/>
      <c r="F58" s="113">
        <v>754143.23</v>
      </c>
      <c r="I58" s="701" t="s">
        <v>198</v>
      </c>
      <c r="J58" s="702"/>
      <c r="K58" s="703">
        <f>K54+K56</f>
        <v>135803.51000000013</v>
      </c>
      <c r="L58" s="7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5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5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754" t="s">
        <v>316</v>
      </c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32"/>
      <c r="Q4" s="322" t="s">
        <v>217</v>
      </c>
      <c r="R4" s="753"/>
      <c r="W4" s="741" t="s">
        <v>124</v>
      </c>
      <c r="X4" s="74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41"/>
      <c r="X5" s="74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4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4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47"/>
      <c r="X21" s="74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48"/>
      <c r="X23" s="74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48"/>
      <c r="X24" s="74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49"/>
      <c r="X25" s="74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49"/>
      <c r="X26" s="74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42"/>
      <c r="X27" s="743"/>
      <c r="Y27" s="74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43"/>
      <c r="X28" s="743"/>
      <c r="Y28" s="74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33">
        <f>SUM(M5:M35)</f>
        <v>1818445.73</v>
      </c>
      <c r="N36" s="735">
        <f>SUM(N5:N35)</f>
        <v>739014</v>
      </c>
      <c r="O36" s="276"/>
      <c r="P36" s="277">
        <v>0</v>
      </c>
      <c r="Q36" s="73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34"/>
      <c r="N37" s="736"/>
      <c r="O37" s="276"/>
      <c r="P37" s="277">
        <v>0</v>
      </c>
      <c r="Q37" s="73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0" t="s">
        <v>11</v>
      </c>
      <c r="I52" s="711"/>
      <c r="J52" s="100"/>
      <c r="K52" s="712">
        <f>I50+L50</f>
        <v>158798.12</v>
      </c>
      <c r="L52" s="739"/>
      <c r="M52" s="272"/>
      <c r="N52" s="272"/>
      <c r="P52" s="34"/>
      <c r="Q52" s="13"/>
    </row>
    <row r="53" spans="1:17" x14ac:dyDescent="0.25">
      <c r="D53" s="716" t="s">
        <v>12</v>
      </c>
      <c r="E53" s="716"/>
      <c r="F53" s="312">
        <f>F50-K52-C50</f>
        <v>2078470.75</v>
      </c>
      <c r="I53" s="102"/>
      <c r="J53" s="103"/>
    </row>
    <row r="54" spans="1:17" ht="18.75" x14ac:dyDescent="0.3">
      <c r="D54" s="740" t="s">
        <v>95</v>
      </c>
      <c r="E54" s="740"/>
      <c r="F54" s="111">
        <v>-1448401.2</v>
      </c>
      <c r="I54" s="717" t="s">
        <v>13</v>
      </c>
      <c r="J54" s="718"/>
      <c r="K54" s="719">
        <f>F56+F57+F58</f>
        <v>1025960.7</v>
      </c>
      <c r="L54" s="7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21">
        <f>-C4</f>
        <v>-754143.23</v>
      </c>
      <c r="L56" s="72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99" t="s">
        <v>18</v>
      </c>
      <c r="E58" s="700"/>
      <c r="F58" s="113">
        <v>1149740.4099999999</v>
      </c>
      <c r="I58" s="701" t="s">
        <v>198</v>
      </c>
      <c r="J58" s="702"/>
      <c r="K58" s="703">
        <f>K54+K56</f>
        <v>271817.46999999997</v>
      </c>
      <c r="L58" s="7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6" t="s">
        <v>413</v>
      </c>
      <c r="C43" s="757"/>
      <c r="D43" s="757"/>
      <c r="E43" s="75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9"/>
      <c r="C44" s="760"/>
      <c r="D44" s="760"/>
      <c r="E44" s="76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2"/>
      <c r="C45" s="763"/>
      <c r="D45" s="763"/>
      <c r="E45" s="76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71" t="s">
        <v>593</v>
      </c>
      <c r="C47" s="77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3"/>
      <c r="C48" s="774"/>
      <c r="D48" s="253"/>
      <c r="E48" s="69"/>
      <c r="F48" s="137">
        <f t="shared" si="2"/>
        <v>0</v>
      </c>
      <c r="I48" s="348"/>
      <c r="J48" s="765" t="s">
        <v>414</v>
      </c>
      <c r="K48" s="766"/>
      <c r="L48" s="76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8"/>
      <c r="K49" s="769"/>
      <c r="L49" s="77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5" t="s">
        <v>594</v>
      </c>
      <c r="J50" s="77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5"/>
      <c r="J51" s="77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5"/>
      <c r="J52" s="77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5"/>
      <c r="J53" s="77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5"/>
      <c r="J54" s="77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5"/>
      <c r="J55" s="77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5"/>
      <c r="J56" s="77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5"/>
      <c r="J57" s="77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5"/>
      <c r="J58" s="77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5"/>
      <c r="J59" s="77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5"/>
      <c r="J60" s="77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5"/>
      <c r="J61" s="77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5"/>
      <c r="J62" s="77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5"/>
      <c r="J63" s="77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5"/>
      <c r="J64" s="77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5"/>
      <c r="J65" s="77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5"/>
      <c r="J66" s="77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5"/>
      <c r="J67" s="77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5"/>
      <c r="J68" s="77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5"/>
      <c r="J69" s="77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5"/>
      <c r="J70" s="77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5"/>
      <c r="J71" s="77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5"/>
      <c r="J72" s="77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5"/>
      <c r="J73" s="77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5"/>
      <c r="J74" s="77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5"/>
      <c r="J75" s="77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5"/>
      <c r="J76" s="77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5"/>
      <c r="J77" s="77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7"/>
      <c r="J78" s="77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5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5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8"/>
      <c r="C1" s="754" t="s">
        <v>646</v>
      </c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25" ht="16.5" thickBot="1" x14ac:dyDescent="0.3">
      <c r="B2" s="6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2" t="s">
        <v>0</v>
      </c>
      <c r="C3" s="693"/>
      <c r="D3" s="10"/>
      <c r="E3" s="11"/>
      <c r="F3" s="11"/>
      <c r="H3" s="694" t="s">
        <v>26</v>
      </c>
      <c r="I3" s="694"/>
      <c r="K3" s="165"/>
      <c r="L3" s="13"/>
      <c r="M3" s="14"/>
      <c r="P3" s="731" t="s">
        <v>6</v>
      </c>
      <c r="R3" s="75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5" t="s">
        <v>2</v>
      </c>
      <c r="F4" s="696"/>
      <c r="H4" s="697" t="s">
        <v>3</v>
      </c>
      <c r="I4" s="698"/>
      <c r="J4" s="19"/>
      <c r="K4" s="166"/>
      <c r="L4" s="20"/>
      <c r="M4" s="21" t="s">
        <v>4</v>
      </c>
      <c r="N4" s="22" t="s">
        <v>5</v>
      </c>
      <c r="P4" s="732"/>
      <c r="Q4" s="322" t="s">
        <v>217</v>
      </c>
      <c r="R4" s="753"/>
      <c r="W4" s="741" t="s">
        <v>124</v>
      </c>
      <c r="X4" s="74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41"/>
      <c r="X5" s="74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4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4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47"/>
      <c r="X21" s="74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48"/>
      <c r="X23" s="74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48"/>
      <c r="X24" s="74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49"/>
      <c r="X25" s="74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49"/>
      <c r="X26" s="74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42"/>
      <c r="X27" s="743"/>
      <c r="Y27" s="74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43"/>
      <c r="X28" s="743"/>
      <c r="Y28" s="74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33">
        <f>SUM(M5:M35)</f>
        <v>2143864.4900000002</v>
      </c>
      <c r="N36" s="735">
        <f>SUM(N5:N35)</f>
        <v>791108</v>
      </c>
      <c r="O36" s="276"/>
      <c r="P36" s="277">
        <v>0</v>
      </c>
      <c r="Q36" s="77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34"/>
      <c r="N37" s="736"/>
      <c r="O37" s="276"/>
      <c r="P37" s="277">
        <v>0</v>
      </c>
      <c r="Q37" s="78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81">
        <f>M36+N36</f>
        <v>2934972.49</v>
      </c>
      <c r="N39" s="78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0" t="s">
        <v>11</v>
      </c>
      <c r="I52" s="711"/>
      <c r="J52" s="100"/>
      <c r="K52" s="712">
        <f>I50+L50</f>
        <v>197471.8</v>
      </c>
      <c r="L52" s="739"/>
      <c r="M52" s="272"/>
      <c r="N52" s="272"/>
      <c r="P52" s="34"/>
      <c r="Q52" s="13"/>
    </row>
    <row r="53" spans="1:17" x14ac:dyDescent="0.25">
      <c r="D53" s="716" t="s">
        <v>12</v>
      </c>
      <c r="E53" s="716"/>
      <c r="F53" s="312">
        <f>F50-K52-C50</f>
        <v>2057786.11</v>
      </c>
      <c r="I53" s="102"/>
      <c r="J53" s="103"/>
    </row>
    <row r="54" spans="1:17" ht="18.75" x14ac:dyDescent="0.3">
      <c r="D54" s="740" t="s">
        <v>95</v>
      </c>
      <c r="E54" s="740"/>
      <c r="F54" s="111">
        <v>-1702928.14</v>
      </c>
      <c r="I54" s="717" t="s">
        <v>13</v>
      </c>
      <c r="J54" s="718"/>
      <c r="K54" s="719">
        <f>F56+F57+F58</f>
        <v>1147965.3400000003</v>
      </c>
      <c r="L54" s="71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21">
        <f>-C4</f>
        <v>-1149740.4099999999</v>
      </c>
      <c r="L56" s="72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99" t="s">
        <v>18</v>
      </c>
      <c r="E58" s="700"/>
      <c r="F58" s="113">
        <v>1266568.45</v>
      </c>
      <c r="I58" s="701" t="s">
        <v>97</v>
      </c>
      <c r="J58" s="702"/>
      <c r="K58" s="703">
        <f>K54+K56</f>
        <v>-1775.0699999995995</v>
      </c>
      <c r="L58" s="70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2022-07-08T16:25:23Z</cp:lastPrinted>
  <dcterms:created xsi:type="dcterms:W3CDTF">2021-11-04T19:08:42Z</dcterms:created>
  <dcterms:modified xsi:type="dcterms:W3CDTF">2022-07-08T20:56:53Z</dcterms:modified>
</cp:coreProperties>
</file>