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e\OneDrive\Escritorio\NORMA LEDO 2022\INVENTARIOS\"/>
    </mc:Choice>
  </mc:AlternateContent>
  <bookViews>
    <workbookView xWindow="0" yWindow="0" windowWidth="20490" windowHeight="7530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2" i="1" l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4" i="1"/>
  <c r="H29" i="1"/>
  <c r="H43" i="1"/>
  <c r="H23" i="1"/>
  <c r="H14" i="1"/>
  <c r="H48" i="1"/>
  <c r="H18" i="1"/>
  <c r="H38" i="1"/>
  <c r="H32" i="1"/>
  <c r="H10" i="1"/>
  <c r="H24" i="1"/>
  <c r="H31" i="1"/>
  <c r="H25" i="1"/>
  <c r="H16" i="1"/>
  <c r="H26" i="1"/>
  <c r="H9" i="1"/>
  <c r="H22" i="1"/>
  <c r="H49" i="1"/>
  <c r="H41" i="1"/>
  <c r="H45" i="1"/>
  <c r="H40" i="1"/>
  <c r="H15" i="1"/>
  <c r="H17" i="1"/>
  <c r="E5" i="1"/>
  <c r="E6" i="1"/>
  <c r="E20" i="1"/>
  <c r="E7" i="1"/>
  <c r="E8" i="1"/>
  <c r="E9" i="1"/>
  <c r="E10" i="1"/>
  <c r="E11" i="1"/>
  <c r="E12" i="1"/>
  <c r="E14" i="1"/>
  <c r="E16" i="1"/>
  <c r="E17" i="1"/>
  <c r="E13" i="1"/>
  <c r="E18" i="1"/>
  <c r="E15" i="1"/>
  <c r="E19" i="1"/>
  <c r="E21" i="1"/>
  <c r="E4" i="1"/>
  <c r="E23" i="1" l="1"/>
</calcChain>
</file>

<file path=xl/sharedStrings.xml><?xml version="1.0" encoding="utf-8"?>
<sst xmlns="http://schemas.openxmlformats.org/spreadsheetml/2006/main" count="79" uniqueCount="68">
  <si>
    <t>PRODUCTO</t>
  </si>
  <si>
    <t>KILOS</t>
  </si>
  <si>
    <t>CAJAS/PZAS</t>
  </si>
  <si>
    <t>PRECIO</t>
  </si>
  <si>
    <t>COSTO</t>
  </si>
  <si>
    <t>Abierta</t>
  </si>
  <si>
    <t>Arrachera Taquera</t>
  </si>
  <si>
    <t>Ablandador</t>
  </si>
  <si>
    <t>Buche</t>
  </si>
  <si>
    <t>Contra</t>
  </si>
  <si>
    <t>Carrillera</t>
  </si>
  <si>
    <t>Cebo</t>
  </si>
  <si>
    <t>Filete Tilapia</t>
  </si>
  <si>
    <t>Codillo</t>
  </si>
  <si>
    <t>Manita</t>
  </si>
  <si>
    <t>Menudo</t>
  </si>
  <si>
    <t>Pulpa Negra</t>
  </si>
  <si>
    <t>Combos</t>
  </si>
  <si>
    <t>Cuero Canal</t>
  </si>
  <si>
    <t>Tampiqueña</t>
  </si>
  <si>
    <t>Cuero Papel</t>
  </si>
  <si>
    <t>VALOR TOTAL</t>
  </si>
  <si>
    <t>Descarne</t>
  </si>
  <si>
    <t>Espinazo Largo</t>
  </si>
  <si>
    <t>Grasa</t>
  </si>
  <si>
    <t>Hueso Carnudo</t>
  </si>
  <si>
    <t>Manteca</t>
  </si>
  <si>
    <t>Papada</t>
  </si>
  <si>
    <t>Pecho</t>
  </si>
  <si>
    <t>Plancha</t>
  </si>
  <si>
    <t>Tocino Salado</t>
  </si>
  <si>
    <t>Tripas</t>
  </si>
  <si>
    <t>Unto</t>
  </si>
  <si>
    <t>Vaciada</t>
  </si>
  <si>
    <t>Camaron 100/200</t>
  </si>
  <si>
    <t>Camaron 41/50</t>
  </si>
  <si>
    <t>Atun</t>
  </si>
  <si>
    <t>ArracherA Texana</t>
  </si>
  <si>
    <t>Cabeza de Lomo</t>
  </si>
  <si>
    <t>Chambarete</t>
  </si>
  <si>
    <t>Espaldilla s/h</t>
  </si>
  <si>
    <t>Espaldilla de Carnero</t>
  </si>
  <si>
    <t xml:space="preserve">Manita </t>
  </si>
  <si>
    <t>Filete de Puerco</t>
  </si>
  <si>
    <t>INVENTARIO DEL MES DE JUNIO</t>
  </si>
  <si>
    <t>ALMACEN  03/07/22</t>
  </si>
  <si>
    <t>Punta de Chuleta</t>
  </si>
  <si>
    <t>Chuleta Americana</t>
  </si>
  <si>
    <t>Chuleta Mariposa</t>
  </si>
  <si>
    <t>Barriga</t>
  </si>
  <si>
    <t xml:space="preserve">Cabeza </t>
  </si>
  <si>
    <t>Gallina</t>
  </si>
  <si>
    <t>Espaldilla c/h</t>
  </si>
  <si>
    <t>Puntas s/h</t>
  </si>
  <si>
    <t>Cuero de Pierna</t>
  </si>
  <si>
    <t>Pecho Pelon</t>
  </si>
  <si>
    <t>Punta de Tocino</t>
  </si>
  <si>
    <t>Falda de Puerco</t>
  </si>
  <si>
    <t>Capotes</t>
  </si>
  <si>
    <t>Codillo Deshuesado</t>
  </si>
  <si>
    <t>Abierta Limpia</t>
  </si>
  <si>
    <t>Cabeza de Lomo Abierta</t>
  </si>
  <si>
    <t>Canales</t>
  </si>
  <si>
    <t>Molida de Res</t>
  </si>
  <si>
    <t>Para Moler</t>
  </si>
  <si>
    <t>Espinazo</t>
  </si>
  <si>
    <t>Hueso de Res</t>
  </si>
  <si>
    <t>OBRADOR    03/07/22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</si>
</sst>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43" formatCode="_-* #,##0.00_-;\-* #,##0.00_-;_-* &quot;-&quot;??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35">
    <xf numFmtId="0" fontId="0" fillId="0" borderId="0" xfId="0"/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43" fontId="0" fillId="0" borderId="1" xfId="1" applyFont="1" applyFill="1" applyBorder="1"/>
    <xf numFmtId="44" fontId="0" fillId="0" borderId="1" xfId="2" applyFont="1" applyFill="1" applyBorder="1"/>
    <xf numFmtId="0" fontId="0" fillId="0" borderId="1" xfId="0" applyFill="1" applyBorder="1"/>
    <xf numFmtId="0" fontId="0" fillId="2" borderId="1" xfId="0" applyFill="1" applyBorder="1"/>
    <xf numFmtId="43" fontId="0" fillId="2" borderId="1" xfId="1" applyFont="1" applyFill="1" applyBorder="1"/>
    <xf numFmtId="44" fontId="0" fillId="2" borderId="1" xfId="2" applyFont="1" applyFill="1" applyBorder="1"/>
    <xf numFmtId="44" fontId="0" fillId="0" borderId="0" xfId="0" applyNumberFormat="1"/>
    <xf numFmtId="43" fontId="0" fillId="0" borderId="0" xfId="0" applyNumberFormat="1"/>
    <xf numFmtId="0" fontId="0" fillId="0" borderId="6" xfId="0" applyFill="1" applyBorder="1"/>
    <xf numFmtId="0" fontId="0" fillId="0" borderId="7" xfId="0" applyFill="1" applyBorder="1"/>
    <xf numFmtId="44" fontId="0" fillId="0" borderId="7" xfId="2" applyFont="1" applyFill="1" applyBorder="1"/>
    <xf numFmtId="43" fontId="0" fillId="0" borderId="8" xfId="1" applyFont="1" applyFill="1" applyBorder="1"/>
    <xf numFmtId="0" fontId="0" fillId="0" borderId="8" xfId="0" applyFill="1" applyBorder="1"/>
    <xf numFmtId="44" fontId="0" fillId="0" borderId="8" xfId="2" applyFont="1" applyFill="1" applyBorder="1"/>
    <xf numFmtId="0" fontId="0" fillId="0" borderId="9" xfId="0" applyFill="1" applyBorder="1"/>
    <xf numFmtId="43" fontId="0" fillId="0" borderId="0" xfId="1" applyFont="1" applyFill="1" applyBorder="1"/>
    <xf numFmtId="44" fontId="0" fillId="0" borderId="0" xfId="2" applyFont="1" applyFill="1" applyBorder="1"/>
    <xf numFmtId="0" fontId="2" fillId="0" borderId="1" xfId="0" applyFont="1" applyBorder="1" applyAlignment="1">
      <alignment horizontal="center"/>
    </xf>
    <xf numFmtId="44" fontId="2" fillId="0" borderId="1" xfId="0" applyNumberFormat="1" applyFont="1" applyBorder="1"/>
    <xf numFmtId="43" fontId="0" fillId="0" borderId="0" xfId="1" applyFont="1" applyBorder="1"/>
    <xf numFmtId="44" fontId="0" fillId="0" borderId="0" xfId="2" applyFont="1" applyBorder="1"/>
    <xf numFmtId="0" fontId="0" fillId="0" borderId="0" xfId="0" applyFill="1"/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3" fontId="0" fillId="3" borderId="1" xfId="1" applyFont="1" applyFill="1" applyBorder="1"/>
    <xf numFmtId="0" fontId="0" fillId="3" borderId="1" xfId="0" applyFill="1" applyBorder="1"/>
    <xf numFmtId="44" fontId="0" fillId="3" borderId="1" xfId="2" applyFont="1" applyFill="1" applyBorder="1"/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2"/>
  <sheetViews>
    <sheetView tabSelected="1" zoomScaleNormal="100" workbookViewId="0">
      <selection activeCell="A16" sqref="A16:E16"/>
    </sheetView>
  </sheetViews>
  <sheetFormatPr baseColWidth="10" defaultRowHeight="15" x14ac:dyDescent="0.25"/>
  <cols>
    <col min="1" max="1" width="30.85546875" bestFit="1" customWidth="1"/>
    <col min="3" max="3" width="11.7109375" bestFit="1" customWidth="1"/>
    <col min="4" max="4" width="12.5703125" bestFit="1" customWidth="1"/>
    <col min="5" max="5" width="17.85546875" bestFit="1" customWidth="1"/>
    <col min="7" max="7" width="27" bestFit="1" customWidth="1"/>
    <col min="10" max="10" width="14.140625" bestFit="1" customWidth="1"/>
  </cols>
  <sheetData>
    <row r="1" spans="1:12" ht="15.75" x14ac:dyDescent="0.25">
      <c r="A1" s="1" t="s">
        <v>44</v>
      </c>
      <c r="B1" s="1"/>
      <c r="C1" s="1"/>
      <c r="D1" s="1"/>
      <c r="E1" s="1"/>
      <c r="G1" s="2" t="s">
        <v>44</v>
      </c>
      <c r="H1" s="3"/>
      <c r="I1" s="3"/>
      <c r="J1" s="4"/>
    </row>
    <row r="2" spans="1:12" ht="15.75" x14ac:dyDescent="0.25">
      <c r="A2" s="1" t="s">
        <v>45</v>
      </c>
      <c r="B2" s="1"/>
      <c r="C2" s="1"/>
      <c r="D2" s="1"/>
      <c r="E2" s="1"/>
      <c r="G2" s="2" t="s">
        <v>67</v>
      </c>
      <c r="H2" s="3"/>
      <c r="I2" s="3"/>
      <c r="J2" s="4"/>
    </row>
    <row r="3" spans="1:12" x14ac:dyDescent="0.25">
      <c r="A3" s="5" t="s">
        <v>0</v>
      </c>
      <c r="B3" s="5" t="s">
        <v>1</v>
      </c>
      <c r="C3" s="5" t="s">
        <v>2</v>
      </c>
      <c r="D3" s="5" t="s">
        <v>3</v>
      </c>
      <c r="E3" s="5" t="s">
        <v>4</v>
      </c>
      <c r="F3" s="6"/>
      <c r="G3" s="5" t="s">
        <v>0</v>
      </c>
      <c r="H3" s="5" t="s">
        <v>1</v>
      </c>
      <c r="I3" s="5" t="s">
        <v>3</v>
      </c>
      <c r="J3" s="5" t="s">
        <v>4</v>
      </c>
    </row>
    <row r="4" spans="1:12" x14ac:dyDescent="0.25">
      <c r="A4" s="9" t="s">
        <v>36</v>
      </c>
      <c r="B4" s="7">
        <v>80</v>
      </c>
      <c r="C4" s="9">
        <v>4</v>
      </c>
      <c r="D4" s="8">
        <v>195</v>
      </c>
      <c r="E4" s="8">
        <f>B4*D4</f>
        <v>15600</v>
      </c>
      <c r="G4" s="9" t="s">
        <v>5</v>
      </c>
      <c r="H4" s="7">
        <v>914</v>
      </c>
      <c r="I4" s="8">
        <v>72</v>
      </c>
      <c r="J4" s="8">
        <f>H4*I4</f>
        <v>65808</v>
      </c>
    </row>
    <row r="5" spans="1:12" x14ac:dyDescent="0.25">
      <c r="A5" s="10" t="s">
        <v>6</v>
      </c>
      <c r="B5" s="11">
        <v>288.33</v>
      </c>
      <c r="C5" s="10">
        <v>24</v>
      </c>
      <c r="D5" s="12">
        <v>93</v>
      </c>
      <c r="E5" s="12">
        <f>B5*D5</f>
        <v>26814.69</v>
      </c>
      <c r="F5" s="13"/>
      <c r="G5" s="10" t="s">
        <v>60</v>
      </c>
      <c r="H5" s="11">
        <v>31</v>
      </c>
      <c r="I5" s="12">
        <v>72</v>
      </c>
      <c r="J5" s="12">
        <f t="shared" ref="J5:J49" si="0">H5*I5</f>
        <v>2232</v>
      </c>
    </row>
    <row r="6" spans="1:12" x14ac:dyDescent="0.25">
      <c r="A6" s="9" t="s">
        <v>37</v>
      </c>
      <c r="B6" s="7">
        <v>298.8</v>
      </c>
      <c r="C6" s="9">
        <v>26</v>
      </c>
      <c r="D6" s="8">
        <v>98</v>
      </c>
      <c r="E6" s="8">
        <f>B6*D6</f>
        <v>29282.400000000001</v>
      </c>
      <c r="F6" s="13"/>
      <c r="G6" s="9" t="s">
        <v>7</v>
      </c>
      <c r="H6" s="7">
        <v>9</v>
      </c>
      <c r="I6" s="8">
        <v>180</v>
      </c>
      <c r="J6" s="8">
        <f t="shared" si="0"/>
        <v>1620</v>
      </c>
    </row>
    <row r="7" spans="1:12" x14ac:dyDescent="0.25">
      <c r="A7" s="10" t="s">
        <v>8</v>
      </c>
      <c r="B7" s="11">
        <v>496.18</v>
      </c>
      <c r="C7" s="10">
        <v>26</v>
      </c>
      <c r="D7" s="12">
        <v>52</v>
      </c>
      <c r="E7" s="12">
        <f>B7*D7</f>
        <v>25801.360000000001</v>
      </c>
      <c r="G7" s="10" t="s">
        <v>49</v>
      </c>
      <c r="H7" s="11">
        <v>50</v>
      </c>
      <c r="I7" s="12">
        <v>70</v>
      </c>
      <c r="J7" s="12">
        <f t="shared" si="0"/>
        <v>3500</v>
      </c>
    </row>
    <row r="8" spans="1:12" x14ac:dyDescent="0.25">
      <c r="A8" s="9" t="s">
        <v>38</v>
      </c>
      <c r="B8" s="7">
        <v>2690.9</v>
      </c>
      <c r="C8" s="9">
        <v>93</v>
      </c>
      <c r="D8" s="8">
        <v>74</v>
      </c>
      <c r="E8" s="8">
        <f>B8*D8</f>
        <v>199126.6</v>
      </c>
      <c r="G8" s="9" t="s">
        <v>8</v>
      </c>
      <c r="H8" s="7">
        <v>95.08</v>
      </c>
      <c r="I8" s="8">
        <v>66</v>
      </c>
      <c r="J8" s="8">
        <f t="shared" si="0"/>
        <v>6275.28</v>
      </c>
    </row>
    <row r="9" spans="1:12" x14ac:dyDescent="0.25">
      <c r="A9" s="10" t="s">
        <v>34</v>
      </c>
      <c r="B9" s="11">
        <v>200</v>
      </c>
      <c r="C9" s="10">
        <v>20</v>
      </c>
      <c r="D9" s="12">
        <v>100</v>
      </c>
      <c r="E9" s="12">
        <f>B9*D9</f>
        <v>20000</v>
      </c>
      <c r="G9" s="10" t="s">
        <v>50</v>
      </c>
      <c r="H9" s="11">
        <f>SUM(509.4+635.2+401.2+565.6+282.2+654+495.4+566+396.1+390.6+649.8+561.6+556.8+648.2+622.4+495+655+372+451)</f>
        <v>9907.5</v>
      </c>
      <c r="I9" s="12">
        <v>40</v>
      </c>
      <c r="J9" s="12">
        <f t="shared" si="0"/>
        <v>396300</v>
      </c>
    </row>
    <row r="10" spans="1:12" x14ac:dyDescent="0.25">
      <c r="A10" s="9" t="s">
        <v>35</v>
      </c>
      <c r="B10" s="7">
        <v>80</v>
      </c>
      <c r="C10" s="9">
        <v>8</v>
      </c>
      <c r="D10" s="8">
        <v>115</v>
      </c>
      <c r="E10" s="8">
        <f>B10*D10</f>
        <v>9200</v>
      </c>
      <c r="F10" s="13"/>
      <c r="G10" s="9" t="s">
        <v>38</v>
      </c>
      <c r="H10" s="7">
        <f>SUM(81.6+606.42)</f>
        <v>688.02</v>
      </c>
      <c r="I10" s="8">
        <v>82</v>
      </c>
      <c r="J10" s="8">
        <f t="shared" si="0"/>
        <v>56417.64</v>
      </c>
    </row>
    <row r="11" spans="1:12" x14ac:dyDescent="0.25">
      <c r="A11" s="10" t="s">
        <v>39</v>
      </c>
      <c r="B11" s="11">
        <v>405.89</v>
      </c>
      <c r="C11" s="10">
        <v>14</v>
      </c>
      <c r="D11" s="12">
        <v>58</v>
      </c>
      <c r="E11" s="12">
        <f>B11*D11</f>
        <v>23541.62</v>
      </c>
      <c r="G11" s="10" t="s">
        <v>61</v>
      </c>
      <c r="H11" s="11">
        <v>108.6</v>
      </c>
      <c r="I11" s="12">
        <v>82</v>
      </c>
      <c r="J11" s="12">
        <f t="shared" si="0"/>
        <v>8905.1999999999989</v>
      </c>
    </row>
    <row r="12" spans="1:12" x14ac:dyDescent="0.25">
      <c r="A12" s="9" t="s">
        <v>9</v>
      </c>
      <c r="B12" s="7">
        <v>1917.1</v>
      </c>
      <c r="C12" s="9">
        <v>75</v>
      </c>
      <c r="D12" s="8">
        <v>125</v>
      </c>
      <c r="E12" s="8">
        <f>B12*D12</f>
        <v>239637.5</v>
      </c>
      <c r="G12" s="9" t="s">
        <v>62</v>
      </c>
      <c r="H12" s="7">
        <v>15263.4</v>
      </c>
      <c r="I12" s="8">
        <v>62</v>
      </c>
      <c r="J12" s="8">
        <f t="shared" si="0"/>
        <v>946330.79999999993</v>
      </c>
      <c r="L12" s="14"/>
    </row>
    <row r="13" spans="1:12" x14ac:dyDescent="0.25">
      <c r="A13" s="10" t="s">
        <v>41</v>
      </c>
      <c r="B13" s="11">
        <v>1731.26</v>
      </c>
      <c r="C13" s="10">
        <v>98</v>
      </c>
      <c r="D13" s="12">
        <v>148</v>
      </c>
      <c r="E13" s="12">
        <f>B13*D13</f>
        <v>256226.48</v>
      </c>
      <c r="F13" s="13"/>
      <c r="G13" s="10" t="s">
        <v>58</v>
      </c>
      <c r="H13" s="11">
        <v>1566.5</v>
      </c>
      <c r="I13" s="12">
        <v>74</v>
      </c>
      <c r="J13" s="12">
        <f t="shared" si="0"/>
        <v>115921</v>
      </c>
    </row>
    <row r="14" spans="1:12" x14ac:dyDescent="0.25">
      <c r="A14" s="9" t="s">
        <v>40</v>
      </c>
      <c r="B14" s="7">
        <v>253.56</v>
      </c>
      <c r="C14" s="9">
        <v>11</v>
      </c>
      <c r="D14" s="8">
        <v>64</v>
      </c>
      <c r="E14" s="8">
        <f>B14*D14</f>
        <v>16227.84</v>
      </c>
      <c r="F14" s="13"/>
      <c r="G14" s="9" t="s">
        <v>10</v>
      </c>
      <c r="H14" s="7">
        <f>SUM(27+41.2+32.6+4.6)</f>
        <v>105.4</v>
      </c>
      <c r="I14" s="8">
        <v>85</v>
      </c>
      <c r="J14" s="8">
        <f t="shared" si="0"/>
        <v>8959</v>
      </c>
    </row>
    <row r="15" spans="1:12" x14ac:dyDescent="0.25">
      <c r="A15" s="10" t="s">
        <v>43</v>
      </c>
      <c r="B15" s="11">
        <v>296.94</v>
      </c>
      <c r="C15" s="10">
        <v>12</v>
      </c>
      <c r="D15" s="12">
        <v>92</v>
      </c>
      <c r="E15" s="12">
        <f>B15*D15</f>
        <v>27318.48</v>
      </c>
      <c r="G15" s="10" t="s">
        <v>11</v>
      </c>
      <c r="H15" s="11">
        <f>SUM(280.4+41.6)</f>
        <v>322</v>
      </c>
      <c r="I15" s="12">
        <v>8</v>
      </c>
      <c r="J15" s="12">
        <f t="shared" si="0"/>
        <v>2576</v>
      </c>
    </row>
    <row r="16" spans="1:12" x14ac:dyDescent="0.25">
      <c r="A16" s="33" t="s">
        <v>12</v>
      </c>
      <c r="B16" s="32">
        <v>576.38</v>
      </c>
      <c r="C16" s="33">
        <v>127</v>
      </c>
      <c r="D16" s="34">
        <v>58</v>
      </c>
      <c r="E16" s="34">
        <f>B16*D16</f>
        <v>33430.04</v>
      </c>
      <c r="G16" s="9" t="s">
        <v>47</v>
      </c>
      <c r="H16" s="7">
        <f>SUM(217.4+1240+128.8)</f>
        <v>1586.2</v>
      </c>
      <c r="I16" s="8">
        <v>78</v>
      </c>
      <c r="J16" s="8">
        <f t="shared" si="0"/>
        <v>123723.6</v>
      </c>
    </row>
    <row r="17" spans="1:10" x14ac:dyDescent="0.25">
      <c r="A17" s="10" t="s">
        <v>24</v>
      </c>
      <c r="B17" s="11">
        <v>899.46</v>
      </c>
      <c r="C17" s="10">
        <v>32</v>
      </c>
      <c r="D17" s="12">
        <v>31.5</v>
      </c>
      <c r="E17" s="12">
        <f>B17*D17</f>
        <v>28332.99</v>
      </c>
      <c r="G17" s="10" t="s">
        <v>48</v>
      </c>
      <c r="H17" s="11">
        <f>SUM(634+356.6)</f>
        <v>990.6</v>
      </c>
      <c r="I17" s="12">
        <v>76</v>
      </c>
      <c r="J17" s="12">
        <f t="shared" si="0"/>
        <v>75285.600000000006</v>
      </c>
    </row>
    <row r="18" spans="1:10" x14ac:dyDescent="0.25">
      <c r="A18" s="15" t="s">
        <v>42</v>
      </c>
      <c r="B18" s="16">
        <v>4344.3500000000004</v>
      </c>
      <c r="C18" s="16">
        <v>69</v>
      </c>
      <c r="D18" s="17">
        <v>150</v>
      </c>
      <c r="E18" s="8">
        <f>B18*D18</f>
        <v>651652.5</v>
      </c>
      <c r="G18" s="9" t="s">
        <v>13</v>
      </c>
      <c r="H18" s="7">
        <f>SUM(528.8+558.2+681.8+383.4+406+362+309.8+171.2+397.4+376.4+403.8+413.6+406+736.4+409.4+388+375.8+388.2+419.4+419.4+414.4+352.2+394.5+374.4+338.2+545.8+40.4+498.4+394.6+345+87)</f>
        <v>12319.9</v>
      </c>
      <c r="I18" s="8">
        <v>38</v>
      </c>
      <c r="J18" s="8">
        <f t="shared" si="0"/>
        <v>468156.2</v>
      </c>
    </row>
    <row r="19" spans="1:10" x14ac:dyDescent="0.25">
      <c r="A19" s="10" t="s">
        <v>15</v>
      </c>
      <c r="B19" s="11">
        <v>17829.099999999999</v>
      </c>
      <c r="C19" s="10">
        <v>655</v>
      </c>
      <c r="D19" s="12">
        <v>67</v>
      </c>
      <c r="E19" s="12">
        <f>B19*D19</f>
        <v>1194549.7</v>
      </c>
      <c r="G19" s="10" t="s">
        <v>59</v>
      </c>
      <c r="H19" s="11">
        <v>154.6</v>
      </c>
      <c r="I19" s="12">
        <v>38</v>
      </c>
      <c r="J19" s="12">
        <f t="shared" si="0"/>
        <v>5874.8</v>
      </c>
    </row>
    <row r="20" spans="1:10" x14ac:dyDescent="0.25">
      <c r="A20" s="15" t="s">
        <v>16</v>
      </c>
      <c r="B20" s="18">
        <v>74.17</v>
      </c>
      <c r="C20" s="19">
        <v>2</v>
      </c>
      <c r="D20" s="20">
        <v>150</v>
      </c>
      <c r="E20" s="8">
        <f>B20*D20</f>
        <v>11125.5</v>
      </c>
      <c r="G20" s="9" t="s">
        <v>17</v>
      </c>
      <c r="H20" s="7">
        <v>28927</v>
      </c>
      <c r="I20" s="8">
        <v>54</v>
      </c>
      <c r="J20" s="8">
        <f t="shared" si="0"/>
        <v>1562058</v>
      </c>
    </row>
    <row r="21" spans="1:10" x14ac:dyDescent="0.25">
      <c r="A21" s="10" t="s">
        <v>19</v>
      </c>
      <c r="B21" s="11">
        <v>79.36</v>
      </c>
      <c r="C21" s="10">
        <v>7</v>
      </c>
      <c r="D21" s="12">
        <v>105</v>
      </c>
      <c r="E21" s="12">
        <f>B21*D21</f>
        <v>8332.7999999999993</v>
      </c>
      <c r="G21" s="10" t="s">
        <v>9</v>
      </c>
      <c r="H21" s="11">
        <v>401.32</v>
      </c>
      <c r="I21" s="12">
        <v>135</v>
      </c>
      <c r="J21" s="12">
        <f t="shared" si="0"/>
        <v>54178.2</v>
      </c>
    </row>
    <row r="22" spans="1:10" x14ac:dyDescent="0.25">
      <c r="A22" s="21"/>
      <c r="B22" s="22"/>
      <c r="D22" s="23"/>
      <c r="E22" s="23"/>
      <c r="G22" s="9" t="s">
        <v>18</v>
      </c>
      <c r="H22" s="22">
        <f>SUM(2082.5+91.4)</f>
        <v>2173.9</v>
      </c>
      <c r="I22" s="8">
        <v>39</v>
      </c>
      <c r="J22" s="8">
        <f t="shared" si="0"/>
        <v>84782.1</v>
      </c>
    </row>
    <row r="23" spans="1:10" x14ac:dyDescent="0.25">
      <c r="A23" s="24" t="s">
        <v>21</v>
      </c>
      <c r="B23" s="24"/>
      <c r="C23" s="24"/>
      <c r="D23" s="24"/>
      <c r="E23" s="25">
        <f>SUM(E4:E21)</f>
        <v>2816200.5</v>
      </c>
      <c r="F23" s="13"/>
      <c r="G23" s="10" t="s">
        <v>54</v>
      </c>
      <c r="H23" s="10">
        <f>SUM(615.6+412.2+758+588+456.6+199+904+696.4+551.4+542.8+1474.8+803.4+340.2)</f>
        <v>8342.4</v>
      </c>
      <c r="I23" s="12">
        <v>30</v>
      </c>
      <c r="J23" s="12">
        <f t="shared" si="0"/>
        <v>250272</v>
      </c>
    </row>
    <row r="24" spans="1:10" x14ac:dyDescent="0.25">
      <c r="B24" s="22"/>
      <c r="D24" s="23"/>
      <c r="E24" s="23"/>
      <c r="G24" s="9" t="s">
        <v>20</v>
      </c>
      <c r="H24" s="7">
        <f>SUM(338+371.6+312.6+332.6+389.2+368.6+6412.4+404.2+429.6+368.6+445.4+361.6+350.2+403+419.2+340.2+357.8+382.6+462.2+389.1+382.2+123+541.2)</f>
        <v>14685.100000000006</v>
      </c>
      <c r="I24" s="8">
        <v>29</v>
      </c>
      <c r="J24" s="8">
        <f t="shared" si="0"/>
        <v>425867.90000000014</v>
      </c>
    </row>
    <row r="25" spans="1:10" x14ac:dyDescent="0.25">
      <c r="B25" s="22"/>
      <c r="C25" s="23"/>
      <c r="D25" s="23"/>
      <c r="E25" s="23"/>
      <c r="G25" s="10" t="s">
        <v>22</v>
      </c>
      <c r="H25" s="11">
        <f>SUM(170+4.2+85.8)</f>
        <v>260</v>
      </c>
      <c r="I25" s="12">
        <v>44</v>
      </c>
      <c r="J25" s="12">
        <f t="shared" si="0"/>
        <v>11440</v>
      </c>
    </row>
    <row r="26" spans="1:10" x14ac:dyDescent="0.25">
      <c r="G26" s="9" t="s">
        <v>52</v>
      </c>
      <c r="H26" s="7">
        <f>287.6-24+117.9</f>
        <v>381.5</v>
      </c>
      <c r="I26" s="8">
        <v>68</v>
      </c>
      <c r="J26" s="8">
        <f t="shared" si="0"/>
        <v>25942</v>
      </c>
    </row>
    <row r="27" spans="1:10" x14ac:dyDescent="0.25">
      <c r="G27" s="10" t="s">
        <v>65</v>
      </c>
      <c r="H27" s="11">
        <v>17.2</v>
      </c>
      <c r="I27" s="12">
        <v>66</v>
      </c>
      <c r="J27" s="12">
        <f t="shared" si="0"/>
        <v>1135.2</v>
      </c>
    </row>
    <row r="28" spans="1:10" x14ac:dyDescent="0.25">
      <c r="B28" s="26"/>
      <c r="D28" s="27"/>
      <c r="E28" s="27"/>
      <c r="G28" s="9" t="s">
        <v>23</v>
      </c>
      <c r="H28" s="7">
        <v>265</v>
      </c>
      <c r="I28" s="8">
        <v>66</v>
      </c>
      <c r="J28" s="8">
        <f t="shared" si="0"/>
        <v>17490</v>
      </c>
    </row>
    <row r="29" spans="1:10" ht="16.5" customHeight="1" x14ac:dyDescent="0.25">
      <c r="B29" s="26"/>
      <c r="D29" s="27"/>
      <c r="E29" s="27"/>
      <c r="G29" s="10" t="s">
        <v>57</v>
      </c>
      <c r="H29" s="11">
        <f>SUM(4.8+28+156.8)</f>
        <v>189.60000000000002</v>
      </c>
      <c r="I29" s="12">
        <v>94</v>
      </c>
      <c r="J29" s="12">
        <f t="shared" si="0"/>
        <v>17822.400000000001</v>
      </c>
    </row>
    <row r="30" spans="1:10" x14ac:dyDescent="0.25">
      <c r="B30" s="26"/>
      <c r="D30" s="27"/>
      <c r="E30" s="27"/>
      <c r="G30" s="9" t="s">
        <v>51</v>
      </c>
      <c r="H30" s="7">
        <v>32.799999999999997</v>
      </c>
      <c r="I30" s="8">
        <v>68</v>
      </c>
      <c r="J30" s="8">
        <f t="shared" si="0"/>
        <v>2230.3999999999996</v>
      </c>
    </row>
    <row r="31" spans="1:10" x14ac:dyDescent="0.25">
      <c r="B31" s="26"/>
      <c r="D31" s="27"/>
      <c r="E31" s="27"/>
      <c r="G31" s="10" t="s">
        <v>24</v>
      </c>
      <c r="H31" s="11">
        <f>SUM(192+53.6)</f>
        <v>245.6</v>
      </c>
      <c r="I31" s="12">
        <v>31</v>
      </c>
      <c r="J31" s="12">
        <f t="shared" si="0"/>
        <v>7613.5999999999995</v>
      </c>
    </row>
    <row r="32" spans="1:10" x14ac:dyDescent="0.25">
      <c r="B32" s="26"/>
      <c r="D32" s="27"/>
      <c r="E32" s="27"/>
      <c r="G32" s="9" t="s">
        <v>25</v>
      </c>
      <c r="H32" s="7">
        <f>SUM(825.2+655.6+877.6+698.6+78+103.2+144.6+1154)</f>
        <v>4536.7999999999993</v>
      </c>
      <c r="I32" s="8">
        <v>10</v>
      </c>
      <c r="J32" s="8">
        <f t="shared" si="0"/>
        <v>45367.999999999993</v>
      </c>
    </row>
    <row r="33" spans="2:11" x14ac:dyDescent="0.25">
      <c r="G33" s="10" t="s">
        <v>66</v>
      </c>
      <c r="H33" s="11">
        <v>19</v>
      </c>
      <c r="I33" s="12">
        <v>5</v>
      </c>
      <c r="J33" s="12">
        <f t="shared" si="0"/>
        <v>95</v>
      </c>
    </row>
    <row r="34" spans="2:11" x14ac:dyDescent="0.25">
      <c r="G34" s="9" t="s">
        <v>14</v>
      </c>
      <c r="H34" s="7">
        <v>34.4</v>
      </c>
      <c r="I34" s="8">
        <v>45</v>
      </c>
      <c r="J34" s="8">
        <f t="shared" si="0"/>
        <v>1548</v>
      </c>
    </row>
    <row r="35" spans="2:11" x14ac:dyDescent="0.25">
      <c r="B35" s="26"/>
      <c r="D35" s="27"/>
      <c r="E35" s="27"/>
      <c r="G35" s="10" t="s">
        <v>26</v>
      </c>
      <c r="H35" s="11">
        <v>1620</v>
      </c>
      <c r="I35" s="12">
        <v>39</v>
      </c>
      <c r="J35" s="12">
        <f t="shared" si="0"/>
        <v>63180</v>
      </c>
    </row>
    <row r="36" spans="2:11" x14ac:dyDescent="0.25">
      <c r="G36" s="9" t="s">
        <v>15</v>
      </c>
      <c r="H36" s="7">
        <v>462.74</v>
      </c>
      <c r="I36" s="8">
        <v>68</v>
      </c>
      <c r="J36" s="8">
        <f t="shared" si="0"/>
        <v>31466.32</v>
      </c>
    </row>
    <row r="37" spans="2:11" x14ac:dyDescent="0.25">
      <c r="G37" s="10" t="s">
        <v>63</v>
      </c>
      <c r="H37" s="11">
        <v>14.2</v>
      </c>
      <c r="I37" s="12">
        <v>176</v>
      </c>
      <c r="J37" s="12">
        <f t="shared" si="0"/>
        <v>2499.1999999999998</v>
      </c>
    </row>
    <row r="38" spans="2:11" x14ac:dyDescent="0.25">
      <c r="G38" s="9" t="s">
        <v>27</v>
      </c>
      <c r="H38" s="7">
        <f>SUM(183.8+98.4)</f>
        <v>282.20000000000005</v>
      </c>
      <c r="I38" s="8">
        <v>24</v>
      </c>
      <c r="J38" s="8">
        <f t="shared" si="0"/>
        <v>6772.8000000000011</v>
      </c>
    </row>
    <row r="39" spans="2:11" x14ac:dyDescent="0.25">
      <c r="G39" s="10" t="s">
        <v>64</v>
      </c>
      <c r="H39" s="11">
        <v>13</v>
      </c>
      <c r="I39" s="12">
        <v>55</v>
      </c>
      <c r="J39" s="12">
        <f t="shared" si="0"/>
        <v>715</v>
      </c>
    </row>
    <row r="40" spans="2:11" x14ac:dyDescent="0.25">
      <c r="G40" s="9" t="s">
        <v>28</v>
      </c>
      <c r="H40" s="7">
        <f>SUM(256.4+92.2+259+316.2+321.2+306+324.8+319.8-60)</f>
        <v>2135.6</v>
      </c>
      <c r="I40" s="8">
        <v>96</v>
      </c>
      <c r="J40" s="8">
        <f t="shared" si="0"/>
        <v>205017.59999999998</v>
      </c>
    </row>
    <row r="41" spans="2:11" x14ac:dyDescent="0.25">
      <c r="G41" s="10" t="s">
        <v>55</v>
      </c>
      <c r="H41" s="10">
        <f>SUM(201.4+50.8)</f>
        <v>252.2</v>
      </c>
      <c r="I41" s="12">
        <v>100</v>
      </c>
      <c r="J41" s="12">
        <f t="shared" si="0"/>
        <v>25220</v>
      </c>
    </row>
    <row r="42" spans="2:11" x14ac:dyDescent="0.25">
      <c r="G42" s="9" t="s">
        <v>29</v>
      </c>
      <c r="H42" s="7">
        <v>224.6</v>
      </c>
      <c r="I42" s="8">
        <v>99</v>
      </c>
      <c r="J42" s="8">
        <f t="shared" si="0"/>
        <v>22235.399999999998</v>
      </c>
    </row>
    <row r="43" spans="2:11" x14ac:dyDescent="0.25">
      <c r="G43" s="10" t="s">
        <v>46</v>
      </c>
      <c r="H43" s="11">
        <f>SUM(464+667.8+677+691.6+720.6+688.4+707.8+652+368+484.9+552+715.4+466.4+431.7+516+686.8+619.4+722.2+469.4+690.4+694.2+648.6+650.8+667.8+246.4+1795.3)</f>
        <v>16694.899999999998</v>
      </c>
      <c r="I43" s="12">
        <v>76</v>
      </c>
      <c r="J43" s="12">
        <f t="shared" si="0"/>
        <v>1268812.3999999999</v>
      </c>
    </row>
    <row r="44" spans="2:11" x14ac:dyDescent="0.25">
      <c r="G44" s="9" t="s">
        <v>56</v>
      </c>
      <c r="H44" s="7">
        <v>9.6</v>
      </c>
      <c r="I44" s="8">
        <v>100</v>
      </c>
      <c r="J44" s="8">
        <f t="shared" si="0"/>
        <v>960</v>
      </c>
    </row>
    <row r="45" spans="2:11" x14ac:dyDescent="0.25">
      <c r="G45" s="10" t="s">
        <v>53</v>
      </c>
      <c r="H45" s="11">
        <f>SUM(480.6+389.4+368+446.6+435.4+432+404.8+420.6+455.2+456.2+440)</f>
        <v>4728.8</v>
      </c>
      <c r="I45" s="12">
        <v>100</v>
      </c>
      <c r="J45" s="12">
        <f t="shared" si="0"/>
        <v>472880</v>
      </c>
      <c r="K45" s="28"/>
    </row>
    <row r="46" spans="2:11" x14ac:dyDescent="0.25">
      <c r="G46" s="9" t="s">
        <v>30</v>
      </c>
      <c r="H46" s="7">
        <v>16.8</v>
      </c>
      <c r="I46" s="8">
        <v>180</v>
      </c>
      <c r="J46" s="8">
        <f t="shared" si="0"/>
        <v>3024</v>
      </c>
    </row>
    <row r="47" spans="2:11" x14ac:dyDescent="0.25">
      <c r="G47" s="10" t="s">
        <v>31</v>
      </c>
      <c r="H47" s="11">
        <v>1780</v>
      </c>
      <c r="I47" s="12">
        <v>70</v>
      </c>
      <c r="J47" s="12">
        <f t="shared" si="0"/>
        <v>124600</v>
      </c>
    </row>
    <row r="48" spans="2:11" x14ac:dyDescent="0.25">
      <c r="G48" s="9" t="s">
        <v>32</v>
      </c>
      <c r="H48" s="7">
        <f>SUM(434.4+337.2+44.8+307+26+15)</f>
        <v>1164.3999999999999</v>
      </c>
      <c r="I48" s="8">
        <v>26</v>
      </c>
      <c r="J48" s="8">
        <f t="shared" si="0"/>
        <v>30274.399999999998</v>
      </c>
      <c r="K48" s="28"/>
    </row>
    <row r="49" spans="7:10" x14ac:dyDescent="0.25">
      <c r="G49" s="10" t="s">
        <v>33</v>
      </c>
      <c r="H49" s="11">
        <f>SUM(594.4+567.6+598+568.2+583.4+629.4+604.8+60+615.4+583+696.6+604.8+619.8+592.8+568.4+647+598+516.2+603.6+598.4+605.8+657.2+579+651+426.2+708.8+606.2+601+617+602.9+604+612.2+571+622.2+583+614.4+589-603.6)</f>
        <v>21097.100000000006</v>
      </c>
      <c r="I49" s="12">
        <v>74</v>
      </c>
      <c r="J49" s="12">
        <f t="shared" si="0"/>
        <v>1561185.4000000004</v>
      </c>
    </row>
    <row r="52" spans="7:10" x14ac:dyDescent="0.25">
      <c r="G52" s="29" t="s">
        <v>21</v>
      </c>
      <c r="H52" s="30"/>
      <c r="I52" s="31"/>
      <c r="J52" s="25">
        <f>SUM(J4:J49)</f>
        <v>8614570.4400000013</v>
      </c>
    </row>
  </sheetData>
  <sortState ref="G4:J51">
    <sortCondition ref="G4"/>
  </sortState>
  <mergeCells count="6">
    <mergeCell ref="A1:E1"/>
    <mergeCell ref="G1:J1"/>
    <mergeCell ref="A2:E2"/>
    <mergeCell ref="G2:J2"/>
    <mergeCell ref="A23:D23"/>
    <mergeCell ref="G52:I5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HP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Mariel villalobos Meza</dc:creator>
  <cp:lastModifiedBy>Mariel villalobos Meza</cp:lastModifiedBy>
  <dcterms:created xsi:type="dcterms:W3CDTF">2022-07-05T11:29:39Z</dcterms:created>
  <dcterms:modified xsi:type="dcterms:W3CDTF">2022-07-08T15:21:00Z</dcterms:modified>
</cp:coreProperties>
</file>