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OneDrive\Escritorio\NORMA LEDO 2022\INVENTARIOS\"/>
    </mc:Choice>
  </mc:AlternateContent>
  <bookViews>
    <workbookView xWindow="0" yWindow="0" windowWidth="10890" windowHeight="65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0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4" i="1"/>
  <c r="H52" i="1"/>
  <c r="H37" i="1"/>
  <c r="H24" i="1"/>
  <c r="H56" i="1"/>
  <c r="H31" i="1"/>
  <c r="H35" i="1"/>
  <c r="H34" i="1"/>
  <c r="H9" i="1"/>
  <c r="H33" i="1"/>
  <c r="H30" i="1"/>
  <c r="H21" i="1"/>
  <c r="H22" i="1"/>
  <c r="H23" i="1"/>
  <c r="H13" i="1"/>
  <c r="H12" i="1"/>
  <c r="H15" i="1"/>
  <c r="H26" i="1"/>
  <c r="H42" i="1"/>
  <c r="H8" i="1"/>
  <c r="H27" i="1"/>
  <c r="H17" i="1"/>
  <c r="H36" i="1"/>
  <c r="H14" i="1"/>
  <c r="H57" i="1"/>
  <c r="H58" i="1"/>
  <c r="E24" i="1"/>
  <c r="E23" i="1"/>
  <c r="E14" i="1"/>
  <c r="E25" i="1"/>
  <c r="E5" i="1"/>
  <c r="E6" i="1"/>
  <c r="E22" i="1"/>
  <c r="E7" i="1"/>
  <c r="E8" i="1"/>
  <c r="E9" i="1"/>
  <c r="E10" i="1"/>
  <c r="E11" i="1"/>
  <c r="E12" i="1"/>
  <c r="E13" i="1"/>
  <c r="E17" i="1"/>
  <c r="E18" i="1"/>
  <c r="E15" i="1"/>
  <c r="E19" i="1"/>
  <c r="E20" i="1"/>
  <c r="E16" i="1"/>
  <c r="E21" i="1"/>
  <c r="E4" i="1"/>
  <c r="E27" i="1" l="1"/>
</calcChain>
</file>

<file path=xl/sharedStrings.xml><?xml version="1.0" encoding="utf-8"?>
<sst xmlns="http://schemas.openxmlformats.org/spreadsheetml/2006/main" count="92" uniqueCount="82">
  <si>
    <t>PRODUCTO</t>
  </si>
  <si>
    <t>KILOS</t>
  </si>
  <si>
    <t>CAJAS/PZAS</t>
  </si>
  <si>
    <t>PRECIO</t>
  </si>
  <si>
    <t>COSTO</t>
  </si>
  <si>
    <t>Atun</t>
  </si>
  <si>
    <t>Abierta</t>
  </si>
  <si>
    <t>Arrachera Taquera</t>
  </si>
  <si>
    <t>Abierta Limpia</t>
  </si>
  <si>
    <t>Ablandador</t>
  </si>
  <si>
    <t>Buche</t>
  </si>
  <si>
    <t>Cabeza de Lomo</t>
  </si>
  <si>
    <t>Chambarete</t>
  </si>
  <si>
    <t>Espaldilla de Carnero</t>
  </si>
  <si>
    <t>Carrillera</t>
  </si>
  <si>
    <t>Filete de Puerco</t>
  </si>
  <si>
    <t>Filete Tilapia</t>
  </si>
  <si>
    <t>Chuleta Americana</t>
  </si>
  <si>
    <t>Grasa</t>
  </si>
  <si>
    <t>Chuleta Mariposa</t>
  </si>
  <si>
    <t>Codillo</t>
  </si>
  <si>
    <t>Menudo</t>
  </si>
  <si>
    <t>Pulpa Negra</t>
  </si>
  <si>
    <t>Tampiqueña</t>
  </si>
  <si>
    <t>Cuero Canal</t>
  </si>
  <si>
    <t>VALOR TOTAL</t>
  </si>
  <si>
    <t>Cuero de Pierna</t>
  </si>
  <si>
    <t>Cuero Papel</t>
  </si>
  <si>
    <t>Descarne</t>
  </si>
  <si>
    <t>Espinazo Largo</t>
  </si>
  <si>
    <t>Gallina</t>
  </si>
  <si>
    <t>Hueso Carnudo</t>
  </si>
  <si>
    <t>Hueso de Res</t>
  </si>
  <si>
    <t>Manita</t>
  </si>
  <si>
    <t>Manteca</t>
  </si>
  <si>
    <t>Molida de Res</t>
  </si>
  <si>
    <t>Papada</t>
  </si>
  <si>
    <t>Pecho</t>
  </si>
  <si>
    <t>Pecho Pelon</t>
  </si>
  <si>
    <t>Plancha</t>
  </si>
  <si>
    <t>Punta de Tocino</t>
  </si>
  <si>
    <t>Tocino Salado</t>
  </si>
  <si>
    <t>Tripas</t>
  </si>
  <si>
    <t>Unto</t>
  </si>
  <si>
    <t>Vaciada</t>
  </si>
  <si>
    <t>INVENTARIO DEL MES DE JULIO</t>
  </si>
  <si>
    <t>ALMACEN  31/07/22</t>
  </si>
  <si>
    <t>OBRADOR    31/07/22</t>
  </si>
  <si>
    <t>Arrachera Texana</t>
  </si>
  <si>
    <t>Camaron Chico</t>
  </si>
  <si>
    <t>Camaron Grande</t>
  </si>
  <si>
    <t>Chuleta Natural</t>
  </si>
  <si>
    <t xml:space="preserve">Contra </t>
  </si>
  <si>
    <t xml:space="preserve">Grasa </t>
  </si>
  <si>
    <t>Lomo de Caña</t>
  </si>
  <si>
    <t>Manita de Puerco</t>
  </si>
  <si>
    <t>Tocino Natural</t>
  </si>
  <si>
    <t>Corbata</t>
  </si>
  <si>
    <t>Sesos</t>
  </si>
  <si>
    <t>Hueso</t>
  </si>
  <si>
    <t>Tocino</t>
  </si>
  <si>
    <t>Cabeza de Puerco</t>
  </si>
  <si>
    <t>Espinazo Cola y Cabeza</t>
  </si>
  <si>
    <t>Puntas de Chuleta</t>
  </si>
  <si>
    <t>Cebo de Res</t>
  </si>
  <si>
    <t>Codillo S/ Hueso</t>
  </si>
  <si>
    <t>Jamon S/H</t>
  </si>
  <si>
    <t>Seso</t>
  </si>
  <si>
    <t>Molida de Puerco</t>
  </si>
  <si>
    <t>Chuleta Rebanada</t>
  </si>
  <si>
    <t>Cola de Res</t>
  </si>
  <si>
    <t>Pulpa de Espaldilla</t>
  </si>
  <si>
    <t>Tocino Winnis</t>
  </si>
  <si>
    <t>Prensado</t>
  </si>
  <si>
    <t>Jamon C/Grasa</t>
  </si>
  <si>
    <t>Combos (29)</t>
  </si>
  <si>
    <t>Capote (57)</t>
  </si>
  <si>
    <t>Puntas de Chuleta C/H</t>
  </si>
  <si>
    <t>Canal C/ Cabeza (7)</t>
  </si>
  <si>
    <t>Descarne de Degolladero</t>
  </si>
  <si>
    <t>Trozo de Puerco</t>
  </si>
  <si>
    <t xml:space="preserve">Pozole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</si>
</sst>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/>
    <xf numFmtId="43" fontId="0" fillId="0" borderId="1" xfId="1" applyFont="1" applyFill="1" applyBorder="1"/>
    <xf numFmtId="44" fontId="0" fillId="0" borderId="1" xfId="2" applyFont="1" applyFill="1" applyBorder="1"/>
    <xf numFmtId="44" fontId="0" fillId="0" borderId="0" xfId="0" applyNumberFormat="1"/>
    <xf numFmtId="43" fontId="0" fillId="0" borderId="0" xfId="0" applyNumberFormat="1"/>
    <xf numFmtId="0" fontId="0" fillId="0" borderId="6" xfId="0" applyFill="1" applyBorder="1"/>
    <xf numFmtId="0" fontId="0" fillId="0" borderId="7" xfId="0" applyFill="1" applyBorder="1"/>
    <xf numFmtId="44" fontId="0" fillId="0" borderId="7" xfId="2" applyFont="1" applyFill="1" applyBorder="1"/>
    <xf numFmtId="43" fontId="0" fillId="0" borderId="8" xfId="1" applyFont="1" applyFill="1" applyBorder="1"/>
    <xf numFmtId="0" fontId="0" fillId="0" borderId="8" xfId="0" applyFill="1" applyBorder="1"/>
    <xf numFmtId="44" fontId="0" fillId="0" borderId="8" xfId="2" applyFont="1" applyFill="1" applyBorder="1"/>
    <xf numFmtId="0" fontId="0" fillId="0" borderId="9" xfId="0" applyFill="1" applyBorder="1"/>
    <xf numFmtId="43" fontId="0" fillId="0" borderId="0" xfId="1" applyFont="1" applyFill="1" applyBorder="1"/>
    <xf numFmtId="44" fontId="0" fillId="0" borderId="0" xfId="2" applyFont="1" applyFill="1" applyBorder="1"/>
    <xf numFmtId="0" fontId="2" fillId="0" borderId="1" xfId="0" applyFont="1" applyBorder="1" applyAlignment="1">
      <alignment horizontal="center"/>
    </xf>
    <xf numFmtId="44" fontId="2" fillId="0" borderId="1" xfId="0" applyNumberFormat="1" applyFont="1" applyBorder="1"/>
    <xf numFmtId="43" fontId="0" fillId="0" borderId="0" xfId="1" applyFont="1" applyBorder="1"/>
    <xf numFmtId="44" fontId="0" fillId="0" borderId="0" xfId="2" applyFont="1" applyBorder="1"/>
    <xf numFmtId="0" fontId="0" fillId="0" borderId="0" xfId="0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0" fillId="0" borderId="7" xfId="1" applyFont="1" applyFill="1" applyBorder="1"/>
    <xf numFmtId="0" fontId="0" fillId="2" borderId="1" xfId="0" applyFill="1" applyBorder="1"/>
    <xf numFmtId="43" fontId="0" fillId="2" borderId="1" xfId="1" applyFont="1" applyFill="1" applyBorder="1"/>
    <xf numFmtId="44" fontId="0" fillId="2" borderId="1" xfId="2" applyFont="1" applyFill="1" applyBorder="1"/>
    <xf numFmtId="0" fontId="0" fillId="0" borderId="1" xfId="0" applyBorder="1"/>
    <xf numFmtId="44" fontId="0" fillId="0" borderId="1" xfId="2" applyFont="1" applyBorder="1"/>
    <xf numFmtId="43" fontId="0" fillId="0" borderId="1" xfId="1" applyFont="1" applyBorder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J61" sqref="J61"/>
    </sheetView>
  </sheetViews>
  <sheetFormatPr baseColWidth="10" defaultRowHeight="15" x14ac:dyDescent="0.25"/>
  <cols>
    <col min="1" max="1" width="30.85546875" bestFit="1" customWidth="1"/>
    <col min="3" max="3" width="11.7109375" bestFit="1" customWidth="1"/>
    <col min="4" max="4" width="12.5703125" bestFit="1" customWidth="1"/>
    <col min="5" max="5" width="17.85546875" bestFit="1" customWidth="1"/>
    <col min="7" max="7" width="27" bestFit="1" customWidth="1"/>
    <col min="10" max="10" width="14.140625" bestFit="1" customWidth="1"/>
  </cols>
  <sheetData>
    <row r="1" spans="1:12" ht="15.75" x14ac:dyDescent="0.25">
      <c r="A1" s="1" t="s">
        <v>45</v>
      </c>
      <c r="B1" s="1"/>
      <c r="C1" s="1"/>
      <c r="D1" s="1"/>
      <c r="E1" s="1"/>
      <c r="G1" s="2" t="s">
        <v>45</v>
      </c>
      <c r="H1" s="3"/>
      <c r="I1" s="3"/>
      <c r="J1" s="4"/>
    </row>
    <row r="2" spans="1:12" ht="15.75" x14ac:dyDescent="0.25">
      <c r="A2" s="1" t="s">
        <v>46</v>
      </c>
      <c r="B2" s="1"/>
      <c r="C2" s="1"/>
      <c r="D2" s="1"/>
      <c r="E2" s="1"/>
      <c r="G2" s="2" t="s">
        <v>47</v>
      </c>
      <c r="H2" s="3"/>
      <c r="I2" s="3"/>
      <c r="J2" s="4"/>
    </row>
    <row r="3" spans="1:12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/>
      <c r="G3" s="5" t="s">
        <v>0</v>
      </c>
      <c r="H3" s="5" t="s">
        <v>1</v>
      </c>
      <c r="I3" s="5" t="s">
        <v>3</v>
      </c>
      <c r="J3" s="5" t="s">
        <v>4</v>
      </c>
    </row>
    <row r="4" spans="1:12" x14ac:dyDescent="0.25">
      <c r="A4" s="7" t="s">
        <v>5</v>
      </c>
      <c r="B4" s="8">
        <v>20</v>
      </c>
      <c r="C4" s="7">
        <v>1</v>
      </c>
      <c r="D4" s="9">
        <v>195</v>
      </c>
      <c r="E4" s="9">
        <f>B4*D4</f>
        <v>3900</v>
      </c>
      <c r="G4" s="7" t="s">
        <v>6</v>
      </c>
      <c r="H4" s="8">
        <v>2184.6999999999998</v>
      </c>
      <c r="I4" s="34">
        <v>87</v>
      </c>
      <c r="J4" s="35">
        <f>H4*I4</f>
        <v>190068.9</v>
      </c>
    </row>
    <row r="5" spans="1:12" x14ac:dyDescent="0.25">
      <c r="A5" s="30" t="s">
        <v>7</v>
      </c>
      <c r="B5" s="31">
        <v>886.26</v>
      </c>
      <c r="C5" s="30">
        <v>74</v>
      </c>
      <c r="D5" s="32">
        <v>98</v>
      </c>
      <c r="E5" s="32">
        <f>B5*D5</f>
        <v>86853.48</v>
      </c>
      <c r="F5" s="10"/>
      <c r="G5" s="30" t="s">
        <v>8</v>
      </c>
      <c r="H5" s="31">
        <v>205.2</v>
      </c>
      <c r="I5" s="32">
        <v>85</v>
      </c>
      <c r="J5" s="31">
        <f t="shared" ref="J5:J58" si="0">H5*I5</f>
        <v>17442</v>
      </c>
    </row>
    <row r="6" spans="1:12" x14ac:dyDescent="0.25">
      <c r="A6" s="7" t="s">
        <v>48</v>
      </c>
      <c r="B6" s="8">
        <v>869.76</v>
      </c>
      <c r="C6" s="7">
        <v>75</v>
      </c>
      <c r="D6" s="9">
        <v>101</v>
      </c>
      <c r="E6" s="9">
        <f>B6*D6</f>
        <v>87845.759999999995</v>
      </c>
      <c r="F6" s="10"/>
      <c r="G6" s="7" t="s">
        <v>9</v>
      </c>
      <c r="H6" s="8">
        <v>8.3000000000000007</v>
      </c>
      <c r="I6" s="9">
        <v>70</v>
      </c>
      <c r="J6" s="35">
        <f t="shared" si="0"/>
        <v>581</v>
      </c>
    </row>
    <row r="7" spans="1:12" x14ac:dyDescent="0.25">
      <c r="A7" s="30" t="s">
        <v>10</v>
      </c>
      <c r="B7" s="31">
        <v>650.84</v>
      </c>
      <c r="C7" s="30">
        <v>35</v>
      </c>
      <c r="D7" s="32">
        <v>47</v>
      </c>
      <c r="E7" s="32">
        <f>B7*D7</f>
        <v>30589.480000000003</v>
      </c>
      <c r="G7" s="30" t="s">
        <v>10</v>
      </c>
      <c r="H7" s="31">
        <v>78.489999999999995</v>
      </c>
      <c r="I7" s="32">
        <v>53</v>
      </c>
      <c r="J7" s="31">
        <f t="shared" si="0"/>
        <v>4159.9699999999993</v>
      </c>
    </row>
    <row r="8" spans="1:12" x14ac:dyDescent="0.25">
      <c r="A8" s="7" t="s">
        <v>11</v>
      </c>
      <c r="B8" s="8">
        <v>3215.64</v>
      </c>
      <c r="C8" s="7">
        <v>110</v>
      </c>
      <c r="D8" s="9">
        <v>78</v>
      </c>
      <c r="E8" s="9">
        <f>B8*D8</f>
        <v>250819.91999999998</v>
      </c>
      <c r="G8" s="7" t="s">
        <v>11</v>
      </c>
      <c r="H8" s="8">
        <f>SUM(208.4+311.6)</f>
        <v>520</v>
      </c>
      <c r="I8" s="9">
        <v>88</v>
      </c>
      <c r="J8" s="35">
        <f t="shared" si="0"/>
        <v>45760</v>
      </c>
    </row>
    <row r="9" spans="1:12" x14ac:dyDescent="0.25">
      <c r="A9" s="30" t="s">
        <v>49</v>
      </c>
      <c r="B9" s="31">
        <v>160</v>
      </c>
      <c r="C9" s="30">
        <v>16</v>
      </c>
      <c r="D9" s="32">
        <v>100</v>
      </c>
      <c r="E9" s="32">
        <f>B9*D9</f>
        <v>16000</v>
      </c>
      <c r="G9" s="30" t="s">
        <v>61</v>
      </c>
      <c r="H9" s="31">
        <f>SUM(500.4+465+332.2+661+250+724.8+706+685.2+648.2+635.2+565.6+556.8+474.2+674.8+662+678.4+685.8+796.6+489.4+444+138.2+303.8+285)</f>
        <v>12362.599999999999</v>
      </c>
      <c r="I9" s="32">
        <v>40</v>
      </c>
      <c r="J9" s="31">
        <f t="shared" si="0"/>
        <v>494503.99999999994</v>
      </c>
    </row>
    <row r="10" spans="1:12" x14ac:dyDescent="0.25">
      <c r="A10" s="7" t="s">
        <v>50</v>
      </c>
      <c r="B10" s="8">
        <v>160</v>
      </c>
      <c r="C10" s="7">
        <v>16</v>
      </c>
      <c r="D10" s="9">
        <v>115</v>
      </c>
      <c r="E10" s="9">
        <f>B10*D10</f>
        <v>18400</v>
      </c>
      <c r="F10" s="10"/>
      <c r="G10" s="7" t="s">
        <v>78</v>
      </c>
      <c r="H10" s="8">
        <v>583.6</v>
      </c>
      <c r="I10" s="9">
        <v>74</v>
      </c>
      <c r="J10" s="35">
        <f t="shared" si="0"/>
        <v>43186.400000000001</v>
      </c>
    </row>
    <row r="11" spans="1:12" x14ac:dyDescent="0.25">
      <c r="A11" s="30" t="s">
        <v>12</v>
      </c>
      <c r="B11" s="31">
        <v>391.19</v>
      </c>
      <c r="C11" s="30">
        <v>14</v>
      </c>
      <c r="D11" s="32">
        <v>58</v>
      </c>
      <c r="E11" s="32">
        <f>B11*D11</f>
        <v>22689.02</v>
      </c>
      <c r="G11" s="30" t="s">
        <v>76</v>
      </c>
      <c r="H11" s="31">
        <v>2462</v>
      </c>
      <c r="I11" s="32">
        <v>77</v>
      </c>
      <c r="J11" s="31">
        <f t="shared" si="0"/>
        <v>189574</v>
      </c>
    </row>
    <row r="12" spans="1:12" x14ac:dyDescent="0.25">
      <c r="A12" s="7" t="s">
        <v>51</v>
      </c>
      <c r="B12" s="8">
        <v>3683.82</v>
      </c>
      <c r="C12" s="7">
        <v>183</v>
      </c>
      <c r="D12" s="9">
        <v>78</v>
      </c>
      <c r="E12" s="9">
        <f>B12*D12</f>
        <v>287337.96000000002</v>
      </c>
      <c r="G12" s="7" t="s">
        <v>14</v>
      </c>
      <c r="H12" s="8">
        <f>SUM(376.4+192.1+71.6+17.8)</f>
        <v>657.9</v>
      </c>
      <c r="I12" s="9">
        <v>90</v>
      </c>
      <c r="J12" s="35">
        <f t="shared" si="0"/>
        <v>59211</v>
      </c>
      <c r="L12" s="11"/>
    </row>
    <row r="13" spans="1:12" x14ac:dyDescent="0.25">
      <c r="A13" s="30" t="s">
        <v>52</v>
      </c>
      <c r="B13" s="31">
        <v>18001.13</v>
      </c>
      <c r="C13" s="30">
        <v>613</v>
      </c>
      <c r="D13" s="32">
        <v>133</v>
      </c>
      <c r="E13" s="32">
        <f>B13*D13</f>
        <v>2394150.29</v>
      </c>
      <c r="F13" s="10"/>
      <c r="G13" s="30" t="s">
        <v>64</v>
      </c>
      <c r="H13" s="31">
        <f>SUM(206+65.8-151.8+132.8+8.2)</f>
        <v>261</v>
      </c>
      <c r="I13" s="32">
        <v>8</v>
      </c>
      <c r="J13" s="31">
        <f t="shared" si="0"/>
        <v>2088</v>
      </c>
    </row>
    <row r="14" spans="1:12" x14ac:dyDescent="0.25">
      <c r="A14" s="7" t="s">
        <v>57</v>
      </c>
      <c r="B14" s="8">
        <v>428</v>
      </c>
      <c r="C14" s="7">
        <v>16</v>
      </c>
      <c r="D14" s="9">
        <v>54</v>
      </c>
      <c r="E14" s="9">
        <f>B14*D14</f>
        <v>23112</v>
      </c>
      <c r="F14" s="10"/>
      <c r="G14" s="7" t="s">
        <v>17</v>
      </c>
      <c r="H14" s="8">
        <f>SUM(356.8+407+344.4+363+359.1+366.8+360+372.8+392.4+378.2+349+357.8+346.2+362+3485+362.7+217.2+159.6+125.2+345.3+281.4+86-41.6)</f>
        <v>10136.300000000001</v>
      </c>
      <c r="I14" s="9">
        <v>93</v>
      </c>
      <c r="J14" s="35">
        <f t="shared" si="0"/>
        <v>942675.90000000014</v>
      </c>
    </row>
    <row r="15" spans="1:12" x14ac:dyDescent="0.25">
      <c r="A15" s="30" t="s">
        <v>13</v>
      </c>
      <c r="B15" s="31">
        <v>1204.1400000000001</v>
      </c>
      <c r="C15" s="30">
        <v>67</v>
      </c>
      <c r="D15" s="32">
        <v>148</v>
      </c>
      <c r="E15" s="32">
        <f>B15*D15</f>
        <v>178212.72</v>
      </c>
      <c r="G15" s="30" t="s">
        <v>19</v>
      </c>
      <c r="H15" s="31">
        <f>SUM(573.1+264+304-152+203.8)</f>
        <v>1192.8999999999999</v>
      </c>
      <c r="I15" s="32">
        <v>94</v>
      </c>
      <c r="J15" s="31">
        <f t="shared" si="0"/>
        <v>112132.59999999999</v>
      </c>
    </row>
    <row r="16" spans="1:12" x14ac:dyDescent="0.25">
      <c r="A16" s="7" t="s">
        <v>15</v>
      </c>
      <c r="B16" s="8">
        <v>517.05999999999995</v>
      </c>
      <c r="C16" s="7">
        <v>21</v>
      </c>
      <c r="D16" s="9">
        <v>92</v>
      </c>
      <c r="E16" s="9">
        <f>B16*D16</f>
        <v>47569.52</v>
      </c>
      <c r="G16" s="7" t="s">
        <v>69</v>
      </c>
      <c r="H16" s="8">
        <v>1.5</v>
      </c>
      <c r="I16" s="9">
        <v>93</v>
      </c>
      <c r="J16" s="35">
        <f t="shared" si="0"/>
        <v>139.5</v>
      </c>
    </row>
    <row r="17" spans="1:10" x14ac:dyDescent="0.25">
      <c r="A17" s="30" t="s">
        <v>16</v>
      </c>
      <c r="B17" s="31">
        <v>1062.3599999999999</v>
      </c>
      <c r="C17" s="30">
        <v>234</v>
      </c>
      <c r="D17" s="32">
        <v>58</v>
      </c>
      <c r="E17" s="32">
        <f>B17*D17</f>
        <v>61616.88</v>
      </c>
      <c r="G17" s="30" t="s">
        <v>20</v>
      </c>
      <c r="H17" s="31">
        <f>SUM(402+389.6+366+423.8+388.2+408.2+367.4+419.4+157.2+406.8+288.8+374.8+362+402.4+437.2+369.6+164+399+41)</f>
        <v>6567.4</v>
      </c>
      <c r="I17" s="32">
        <v>46</v>
      </c>
      <c r="J17" s="31">
        <f t="shared" si="0"/>
        <v>302100.39999999997</v>
      </c>
    </row>
    <row r="18" spans="1:10" x14ac:dyDescent="0.25">
      <c r="A18" s="12" t="s">
        <v>53</v>
      </c>
      <c r="B18" s="29">
        <v>279.36</v>
      </c>
      <c r="C18" s="13">
        <v>10</v>
      </c>
      <c r="D18" s="14">
        <v>31.5</v>
      </c>
      <c r="E18" s="9">
        <f>B18*D18</f>
        <v>8799.84</v>
      </c>
      <c r="G18" s="7" t="s">
        <v>65</v>
      </c>
      <c r="H18" s="8">
        <v>47.6</v>
      </c>
      <c r="I18" s="9">
        <v>84</v>
      </c>
      <c r="J18" s="35">
        <f t="shared" si="0"/>
        <v>3998.4</v>
      </c>
    </row>
    <row r="19" spans="1:10" x14ac:dyDescent="0.25">
      <c r="A19" s="30" t="s">
        <v>54</v>
      </c>
      <c r="B19" s="30">
        <v>5997.98</v>
      </c>
      <c r="C19" s="30">
        <v>236</v>
      </c>
      <c r="D19" s="32">
        <v>84</v>
      </c>
      <c r="E19" s="32">
        <f>B19*D19</f>
        <v>503830.31999999995</v>
      </c>
      <c r="G19" s="30" t="s">
        <v>70</v>
      </c>
      <c r="H19" s="31">
        <v>1.7</v>
      </c>
      <c r="I19" s="32">
        <v>108</v>
      </c>
      <c r="J19" s="31">
        <f t="shared" si="0"/>
        <v>183.6</v>
      </c>
    </row>
    <row r="20" spans="1:10" x14ac:dyDescent="0.25">
      <c r="A20" s="12" t="s">
        <v>55</v>
      </c>
      <c r="B20" s="15">
        <v>1983.68</v>
      </c>
      <c r="C20" s="16">
        <v>66</v>
      </c>
      <c r="D20" s="17">
        <v>35</v>
      </c>
      <c r="E20" s="9">
        <f>B20*D20</f>
        <v>69428.800000000003</v>
      </c>
      <c r="G20" s="7" t="s">
        <v>75</v>
      </c>
      <c r="H20" s="8">
        <v>26292.9</v>
      </c>
      <c r="I20" s="9">
        <v>66</v>
      </c>
      <c r="J20" s="35">
        <f t="shared" si="0"/>
        <v>1735331.4000000001</v>
      </c>
    </row>
    <row r="21" spans="1:10" x14ac:dyDescent="0.25">
      <c r="A21" s="30" t="s">
        <v>21</v>
      </c>
      <c r="B21" s="31">
        <v>8760.74</v>
      </c>
      <c r="C21" s="30">
        <v>322</v>
      </c>
      <c r="D21" s="32">
        <v>67</v>
      </c>
      <c r="E21" s="32">
        <f>B21*D21</f>
        <v>586969.57999999996</v>
      </c>
      <c r="G21" s="30" t="s">
        <v>24</v>
      </c>
      <c r="H21" s="31">
        <f>SUM(548.2+778.7+303.4+300+395.8+662.4+575.5)</f>
        <v>3564.0000000000005</v>
      </c>
      <c r="I21" s="32">
        <v>39</v>
      </c>
      <c r="J21" s="31">
        <f t="shared" si="0"/>
        <v>138996.00000000003</v>
      </c>
    </row>
    <row r="22" spans="1:10" x14ac:dyDescent="0.25">
      <c r="A22" s="7" t="s">
        <v>22</v>
      </c>
      <c r="B22" s="8">
        <v>41.33</v>
      </c>
      <c r="C22" s="7">
        <v>1</v>
      </c>
      <c r="D22" s="9">
        <v>150</v>
      </c>
      <c r="E22" s="9">
        <f>B22*D22</f>
        <v>6199.5</v>
      </c>
      <c r="G22" s="7" t="s">
        <v>26</v>
      </c>
      <c r="H22" s="8">
        <f>SUM(932.4+935.6+523+530+465.2+345.8+590.8+544.1+758.2+950.6+705.8+646+397.2+972.4+654.2+571+902.6+456.6+782+709.8+980.8+698+448.4+904.1+885.8+571.4+782.2+402.9+883+162+346.9+509.6+859.3+896.4+935.8+603+519.2+385.4+618+740.7+330.4+567.6+558.7+752+694.7+684.2+737.6+763+607.8)</f>
        <v>32202.200000000004</v>
      </c>
      <c r="I22" s="9">
        <v>30</v>
      </c>
      <c r="J22" s="35">
        <f t="shared" si="0"/>
        <v>966066.00000000012</v>
      </c>
    </row>
    <row r="23" spans="1:10" x14ac:dyDescent="0.25">
      <c r="A23" s="30" t="s">
        <v>58</v>
      </c>
      <c r="B23" s="31">
        <v>680</v>
      </c>
      <c r="C23" s="30">
        <v>62</v>
      </c>
      <c r="D23" s="32">
        <v>93</v>
      </c>
      <c r="E23" s="32">
        <f>B23*D23</f>
        <v>63240</v>
      </c>
      <c r="G23" s="30" t="s">
        <v>27</v>
      </c>
      <c r="H23" s="31">
        <f>SUM(437.8+401+548.8+466.6+465.2+478.8+469.8+467.4+416.2+489+537.8+506.2+382+428.2+399.6+559.8+148.6)</f>
        <v>7602.8000000000011</v>
      </c>
      <c r="I23" s="32">
        <v>31</v>
      </c>
      <c r="J23" s="31">
        <f t="shared" si="0"/>
        <v>235686.80000000005</v>
      </c>
    </row>
    <row r="24" spans="1:10" x14ac:dyDescent="0.25">
      <c r="A24" s="7" t="s">
        <v>23</v>
      </c>
      <c r="B24" s="8">
        <v>270.02</v>
      </c>
      <c r="C24" s="7">
        <v>24</v>
      </c>
      <c r="D24" s="9">
        <v>90</v>
      </c>
      <c r="E24" s="9">
        <f>B24*D24</f>
        <v>24301.8</v>
      </c>
      <c r="G24" s="7" t="s">
        <v>28</v>
      </c>
      <c r="H24" s="7">
        <f>SUM(58+28.1)</f>
        <v>86.1</v>
      </c>
      <c r="I24" s="9">
        <v>65</v>
      </c>
      <c r="J24" s="35">
        <f t="shared" si="0"/>
        <v>5596.5</v>
      </c>
    </row>
    <row r="25" spans="1:10" x14ac:dyDescent="0.25">
      <c r="A25" s="30" t="s">
        <v>56</v>
      </c>
      <c r="B25" s="31">
        <v>793.1</v>
      </c>
      <c r="C25" s="30">
        <v>28</v>
      </c>
      <c r="D25" s="32">
        <v>119</v>
      </c>
      <c r="E25" s="32">
        <f>B25*D25</f>
        <v>94378.900000000009</v>
      </c>
      <c r="G25" s="30" t="s">
        <v>79</v>
      </c>
      <c r="H25" s="31">
        <v>83.8</v>
      </c>
      <c r="I25" s="32">
        <v>65</v>
      </c>
      <c r="J25" s="31">
        <f t="shared" si="0"/>
        <v>5447</v>
      </c>
    </row>
    <row r="26" spans="1:10" x14ac:dyDescent="0.25">
      <c r="A26" s="18"/>
      <c r="B26" s="19"/>
      <c r="D26" s="20"/>
      <c r="E26" s="20"/>
      <c r="G26" s="7" t="s">
        <v>62</v>
      </c>
      <c r="H26" s="8">
        <f>SUM(254.2+265.6+242.6+110.8+17.4+116.6)</f>
        <v>1007.1999999999999</v>
      </c>
      <c r="I26" s="9">
        <v>70</v>
      </c>
      <c r="J26" s="35">
        <f t="shared" si="0"/>
        <v>70504</v>
      </c>
    </row>
    <row r="27" spans="1:10" x14ac:dyDescent="0.25">
      <c r="A27" s="21" t="s">
        <v>25</v>
      </c>
      <c r="B27" s="21"/>
      <c r="C27" s="21"/>
      <c r="D27" s="21"/>
      <c r="E27" s="22">
        <f>SUM(E4:E25)</f>
        <v>4866245.7699999996</v>
      </c>
      <c r="F27" s="10"/>
      <c r="G27" s="30" t="s">
        <v>29</v>
      </c>
      <c r="H27" s="31">
        <f>SUM(233+240.2+304.2+217.4+49.2+280.6)</f>
        <v>1324.6</v>
      </c>
      <c r="I27" s="32">
        <v>70</v>
      </c>
      <c r="J27" s="31">
        <f t="shared" si="0"/>
        <v>92722</v>
      </c>
    </row>
    <row r="28" spans="1:10" x14ac:dyDescent="0.25">
      <c r="B28" s="19"/>
      <c r="D28" s="20"/>
      <c r="E28" s="20"/>
      <c r="G28" s="7" t="s">
        <v>15</v>
      </c>
      <c r="H28" s="8">
        <v>7.2</v>
      </c>
      <c r="I28" s="9">
        <v>97</v>
      </c>
      <c r="J28" s="35">
        <f t="shared" si="0"/>
        <v>698.4</v>
      </c>
    </row>
    <row r="29" spans="1:10" x14ac:dyDescent="0.25">
      <c r="B29" s="19"/>
      <c r="C29" s="20"/>
      <c r="D29" s="20"/>
      <c r="E29" s="20"/>
      <c r="G29" s="30" t="s">
        <v>30</v>
      </c>
      <c r="H29" s="31">
        <v>4.5</v>
      </c>
      <c r="I29" s="32">
        <v>150</v>
      </c>
      <c r="J29" s="31">
        <f t="shared" si="0"/>
        <v>675</v>
      </c>
    </row>
    <row r="30" spans="1:10" x14ac:dyDescent="0.25">
      <c r="G30" s="7" t="s">
        <v>18</v>
      </c>
      <c r="H30" s="8">
        <f>SUM(421.9+285.4)</f>
        <v>707.3</v>
      </c>
      <c r="I30" s="9">
        <v>40</v>
      </c>
      <c r="J30" s="35">
        <f t="shared" si="0"/>
        <v>28292</v>
      </c>
    </row>
    <row r="31" spans="1:10" x14ac:dyDescent="0.25">
      <c r="G31" s="30" t="s">
        <v>59</v>
      </c>
      <c r="H31" s="31">
        <f>SUM(629.6+678.4)</f>
        <v>1308</v>
      </c>
      <c r="I31" s="32">
        <v>5</v>
      </c>
      <c r="J31" s="31">
        <f t="shared" si="0"/>
        <v>6540</v>
      </c>
    </row>
    <row r="32" spans="1:10" x14ac:dyDescent="0.25">
      <c r="B32" s="23"/>
      <c r="D32" s="24"/>
      <c r="E32" s="24"/>
      <c r="G32" s="7" t="s">
        <v>31</v>
      </c>
      <c r="H32" s="8">
        <v>91.2</v>
      </c>
      <c r="I32" s="9">
        <v>10</v>
      </c>
      <c r="J32" s="35">
        <f t="shared" si="0"/>
        <v>912</v>
      </c>
    </row>
    <row r="33" spans="2:11" ht="16.5" customHeight="1" x14ac:dyDescent="0.25">
      <c r="B33" s="23"/>
      <c r="D33" s="24"/>
      <c r="E33" s="24"/>
      <c r="G33" s="30" t="s">
        <v>32</v>
      </c>
      <c r="H33" s="31">
        <f>SUM(25.8+739)</f>
        <v>764.8</v>
      </c>
      <c r="I33" s="32">
        <v>8</v>
      </c>
      <c r="J33" s="31">
        <f t="shared" si="0"/>
        <v>6118.4</v>
      </c>
    </row>
    <row r="34" spans="2:11" x14ac:dyDescent="0.25">
      <c r="B34" s="23"/>
      <c r="D34" s="24"/>
      <c r="E34" s="24"/>
      <c r="G34" s="7" t="s">
        <v>74</v>
      </c>
      <c r="H34" s="8">
        <f>SUM(603.8+583)</f>
        <v>1186.8</v>
      </c>
      <c r="I34" s="9">
        <v>85</v>
      </c>
      <c r="J34" s="35">
        <f t="shared" si="0"/>
        <v>100878</v>
      </c>
    </row>
    <row r="35" spans="2:11" x14ac:dyDescent="0.25">
      <c r="B35" s="23"/>
      <c r="D35" s="24"/>
      <c r="E35" s="24"/>
      <c r="G35" s="30" t="s">
        <v>66</v>
      </c>
      <c r="H35" s="31">
        <f>2700.45+151.6</f>
        <v>2852.0499999999997</v>
      </c>
      <c r="I35" s="32">
        <v>88</v>
      </c>
      <c r="J35" s="31">
        <f t="shared" si="0"/>
        <v>250980.39999999997</v>
      </c>
    </row>
    <row r="36" spans="2:11" x14ac:dyDescent="0.25">
      <c r="B36" s="23"/>
      <c r="D36" s="24"/>
      <c r="E36" s="24"/>
      <c r="G36" s="7" t="s">
        <v>33</v>
      </c>
      <c r="H36" s="8">
        <f>SUM(282.8+17.8+14)</f>
        <v>314.60000000000002</v>
      </c>
      <c r="I36" s="9">
        <v>45</v>
      </c>
      <c r="J36" s="35">
        <f t="shared" si="0"/>
        <v>14157.000000000002</v>
      </c>
    </row>
    <row r="37" spans="2:11" x14ac:dyDescent="0.25">
      <c r="G37" s="30" t="s">
        <v>34</v>
      </c>
      <c r="H37" s="31">
        <f>SUM(722.2+720+811.4+720.8+2303.4)</f>
        <v>5277.7999999999993</v>
      </c>
      <c r="I37" s="32">
        <v>39</v>
      </c>
      <c r="J37" s="31">
        <f t="shared" si="0"/>
        <v>205834.19999999998</v>
      </c>
    </row>
    <row r="38" spans="2:11" x14ac:dyDescent="0.25">
      <c r="B38" s="23"/>
      <c r="D38" s="24"/>
      <c r="E38" s="24"/>
      <c r="G38" s="7" t="s">
        <v>21</v>
      </c>
      <c r="H38" s="8">
        <v>915.92</v>
      </c>
      <c r="I38" s="9">
        <v>71</v>
      </c>
      <c r="J38" s="35">
        <f t="shared" si="0"/>
        <v>65030.32</v>
      </c>
    </row>
    <row r="39" spans="2:11" x14ac:dyDescent="0.25">
      <c r="G39" s="30" t="s">
        <v>68</v>
      </c>
      <c r="H39" s="31">
        <v>2.5</v>
      </c>
      <c r="I39" s="32">
        <v>78</v>
      </c>
      <c r="J39" s="31">
        <f t="shared" si="0"/>
        <v>195</v>
      </c>
    </row>
    <row r="40" spans="2:11" x14ac:dyDescent="0.25">
      <c r="G40" s="7" t="s">
        <v>35</v>
      </c>
      <c r="H40" s="8">
        <v>4.9000000000000004</v>
      </c>
      <c r="I40" s="9">
        <v>176</v>
      </c>
      <c r="J40" s="35">
        <f t="shared" si="0"/>
        <v>862.40000000000009</v>
      </c>
    </row>
    <row r="41" spans="2:11" x14ac:dyDescent="0.25">
      <c r="G41" s="30" t="s">
        <v>36</v>
      </c>
      <c r="H41" s="31">
        <v>81.599999999999994</v>
      </c>
      <c r="I41" s="32">
        <v>65</v>
      </c>
      <c r="J41" s="31">
        <f t="shared" si="0"/>
        <v>5304</v>
      </c>
    </row>
    <row r="42" spans="2:11" x14ac:dyDescent="0.25">
      <c r="G42" s="7" t="s">
        <v>37</v>
      </c>
      <c r="H42" s="8">
        <f>SUM(286.4+295+285.4+120+135.9)</f>
        <v>1122.7</v>
      </c>
      <c r="I42" s="9">
        <v>98</v>
      </c>
      <c r="J42" s="35">
        <f t="shared" si="0"/>
        <v>110024.6</v>
      </c>
    </row>
    <row r="43" spans="2:11" x14ac:dyDescent="0.25">
      <c r="G43" s="30" t="s">
        <v>38</v>
      </c>
      <c r="H43" s="31">
        <v>69.8</v>
      </c>
      <c r="I43" s="32">
        <v>98</v>
      </c>
      <c r="J43" s="31">
        <f t="shared" si="0"/>
        <v>6840.4</v>
      </c>
    </row>
    <row r="44" spans="2:11" x14ac:dyDescent="0.25">
      <c r="G44" s="7" t="s">
        <v>39</v>
      </c>
      <c r="H44" s="8">
        <v>12.4</v>
      </c>
      <c r="I44" s="9">
        <v>100</v>
      </c>
      <c r="J44" s="35">
        <f t="shared" si="0"/>
        <v>1240</v>
      </c>
    </row>
    <row r="45" spans="2:11" x14ac:dyDescent="0.25">
      <c r="G45" s="30" t="s">
        <v>81</v>
      </c>
      <c r="H45" s="31">
        <v>3</v>
      </c>
      <c r="I45" s="32">
        <v>22</v>
      </c>
      <c r="J45" s="31">
        <f t="shared" si="0"/>
        <v>66</v>
      </c>
    </row>
    <row r="46" spans="2:11" x14ac:dyDescent="0.25">
      <c r="G46" s="7" t="s">
        <v>73</v>
      </c>
      <c r="H46" s="8">
        <v>50.5</v>
      </c>
      <c r="I46" s="9">
        <v>82</v>
      </c>
      <c r="J46" s="35">
        <f t="shared" si="0"/>
        <v>4141</v>
      </c>
    </row>
    <row r="47" spans="2:11" x14ac:dyDescent="0.25">
      <c r="G47" s="30" t="s">
        <v>71</v>
      </c>
      <c r="H47" s="30">
        <v>1008.8</v>
      </c>
      <c r="I47" s="32">
        <v>84</v>
      </c>
      <c r="J47" s="31">
        <f t="shared" si="0"/>
        <v>84739.199999999997</v>
      </c>
    </row>
    <row r="48" spans="2:11" x14ac:dyDescent="0.25">
      <c r="G48" s="7" t="s">
        <v>40</v>
      </c>
      <c r="H48" s="8">
        <v>10.199999999999999</v>
      </c>
      <c r="I48" s="9">
        <v>80</v>
      </c>
      <c r="J48" s="35">
        <f t="shared" si="0"/>
        <v>816</v>
      </c>
      <c r="K48" s="25"/>
    </row>
    <row r="49" spans="7:11" x14ac:dyDescent="0.25">
      <c r="G49" s="30" t="s">
        <v>63</v>
      </c>
      <c r="H49" s="31">
        <v>83.4</v>
      </c>
      <c r="I49" s="32">
        <v>70</v>
      </c>
      <c r="J49" s="31">
        <f t="shared" si="0"/>
        <v>5838</v>
      </c>
    </row>
    <row r="50" spans="7:11" x14ac:dyDescent="0.25">
      <c r="G50" s="7" t="s">
        <v>77</v>
      </c>
      <c r="H50" s="8">
        <v>130</v>
      </c>
      <c r="I50" s="9">
        <v>70</v>
      </c>
      <c r="J50" s="35">
        <f t="shared" si="0"/>
        <v>9100</v>
      </c>
    </row>
    <row r="51" spans="7:11" x14ac:dyDescent="0.25">
      <c r="G51" s="30" t="s">
        <v>67</v>
      </c>
      <c r="H51" s="31">
        <v>8.6</v>
      </c>
      <c r="I51" s="32">
        <v>120</v>
      </c>
      <c r="J51" s="31">
        <f t="shared" si="0"/>
        <v>1032</v>
      </c>
      <c r="K51" s="25"/>
    </row>
    <row r="52" spans="7:11" x14ac:dyDescent="0.25">
      <c r="G52" s="7" t="s">
        <v>60</v>
      </c>
      <c r="H52" s="8">
        <f>SUM(251+268.8+269.4+289.4+301.2+191.8+60.2)</f>
        <v>1631.8</v>
      </c>
      <c r="I52" s="9">
        <v>120</v>
      </c>
      <c r="J52" s="35">
        <f t="shared" si="0"/>
        <v>195816</v>
      </c>
    </row>
    <row r="53" spans="7:11" x14ac:dyDescent="0.25">
      <c r="G53" s="30" t="s">
        <v>41</v>
      </c>
      <c r="H53" s="31">
        <v>108</v>
      </c>
      <c r="I53" s="32">
        <v>160</v>
      </c>
      <c r="J53" s="31">
        <f t="shared" si="0"/>
        <v>17280</v>
      </c>
    </row>
    <row r="54" spans="7:11" x14ac:dyDescent="0.25">
      <c r="G54" s="7" t="s">
        <v>72</v>
      </c>
      <c r="H54" s="8">
        <v>22.3</v>
      </c>
      <c r="I54" s="9">
        <v>125</v>
      </c>
      <c r="J54" s="35">
        <f t="shared" si="0"/>
        <v>2787.5</v>
      </c>
    </row>
    <row r="55" spans="7:11" x14ac:dyDescent="0.25">
      <c r="G55" s="30" t="s">
        <v>42</v>
      </c>
      <c r="H55" s="31">
        <v>255</v>
      </c>
      <c r="I55" s="32">
        <v>70</v>
      </c>
      <c r="J55" s="31">
        <f t="shared" si="0"/>
        <v>17850</v>
      </c>
    </row>
    <row r="56" spans="7:11" x14ac:dyDescent="0.25">
      <c r="G56" s="7" t="s">
        <v>80</v>
      </c>
      <c r="H56" s="33">
        <f>SUM(102.8+102.8+739+33.1+27)</f>
        <v>1004.7</v>
      </c>
      <c r="I56" s="34">
        <v>82</v>
      </c>
      <c r="J56" s="35">
        <f t="shared" si="0"/>
        <v>82385.400000000009</v>
      </c>
    </row>
    <row r="57" spans="7:11" x14ac:dyDescent="0.25">
      <c r="G57" s="30" t="s">
        <v>43</v>
      </c>
      <c r="H57" s="31">
        <f>SUM(307+434.4+305+196.2+250.2+274.2+283.6+83.6+76.4)</f>
        <v>2210.6000000000004</v>
      </c>
      <c r="I57" s="32">
        <v>34</v>
      </c>
      <c r="J57" s="31">
        <f t="shared" si="0"/>
        <v>75160.400000000009</v>
      </c>
    </row>
    <row r="58" spans="7:11" x14ac:dyDescent="0.25">
      <c r="G58" s="7" t="s">
        <v>44</v>
      </c>
      <c r="H58" s="8">
        <f>SUM(666+512.6+593.6+535.6+346.8+652.6+636.6+511.8+582.4+262.4+283.4)</f>
        <v>5583.7999999999984</v>
      </c>
      <c r="I58" s="9">
        <v>87</v>
      </c>
      <c r="J58" s="35">
        <f t="shared" si="0"/>
        <v>485790.59999999986</v>
      </c>
    </row>
    <row r="60" spans="7:11" x14ac:dyDescent="0.25">
      <c r="G60" s="26" t="s">
        <v>25</v>
      </c>
      <c r="H60" s="27"/>
      <c r="I60" s="28"/>
      <c r="J60" s="22">
        <f>SUM(J4:J58)</f>
        <v>7445539.5900000026</v>
      </c>
    </row>
  </sheetData>
  <sortState ref="G50:J58">
    <sortCondition ref="G50"/>
  </sortState>
  <mergeCells count="6">
    <mergeCell ref="A1:E1"/>
    <mergeCell ref="G1:J1"/>
    <mergeCell ref="A2:E2"/>
    <mergeCell ref="G2:J2"/>
    <mergeCell ref="A27:D27"/>
    <mergeCell ref="G60:I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 villalobos Meza</dc:creator>
  <cp:lastModifiedBy>Mariel villalobos Meza</cp:lastModifiedBy>
  <dcterms:created xsi:type="dcterms:W3CDTF">2022-08-02T16:27:52Z</dcterms:created>
  <dcterms:modified xsi:type="dcterms:W3CDTF">2022-08-02T18:29:00Z</dcterms:modified>
</cp:coreProperties>
</file>