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CABEZA DE LOMO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QUESOS  GOUDA    " sheetId="14" r:id="rId19"/>
    <sheet name="PIERNA Carnero Nal CAJA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state="hidden" r:id="rId24"/>
    <sheet name="LOMO DE CAÑA    " sheetId="163" r:id="rId25"/>
    <sheet name="COSTILLA ESPECIAL DE CERDO  " sheetId="133" r:id="rId26"/>
    <sheet name="CHULETA DE CERDO   entrecot    " sheetId="150" r:id="rId27"/>
    <sheet name="CABEZA DE   LOMO    " sheetId="161" r:id="rId28"/>
    <sheet name="P A V O S           " sheetId="156" r:id="rId29"/>
    <sheet name="MANITAS DE CERDO " sheetId="177" r:id="rId30"/>
    <sheet name="     M A R I S C A D A       " sheetId="181" state="hidden" r:id="rId31"/>
    <sheet name="TOCINO      NACIONAL        " sheetId="180" r:id="rId32"/>
    <sheet name="Hoja2" sheetId="183" r:id="rId33"/>
    <sheet name="Hoja10" sheetId="174" r:id="rId3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61" l="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Z78" i="188" l="1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  <c r="B17" i="1"/>
  <c r="B17" i="38"/>
</calcChain>
</file>

<file path=xl/sharedStrings.xml><?xml version="1.0" encoding="utf-8"?>
<sst xmlns="http://schemas.openxmlformats.org/spreadsheetml/2006/main" count="2592" uniqueCount="345">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</sst>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6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77" fillId="0" borderId="0" xfId="0" applyFont="1" applyFill="1"/>
    <xf numFmtId="0" fontId="29" fillId="0" borderId="33" xfId="0" applyFont="1" applyFill="1" applyBorder="1" applyAlignment="1">
      <alignment vertical="center"/>
    </xf>
    <xf numFmtId="0" fontId="60" fillId="0" borderId="0" xfId="0" applyFont="1" applyFill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8" fillId="0" borderId="33" xfId="0" applyFont="1" applyFill="1" applyBorder="1"/>
    <xf numFmtId="0" fontId="78" fillId="0" borderId="33" xfId="0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16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9" fillId="0" borderId="5" xfId="0" applyNumberFormat="1" applyFont="1" applyBorder="1" applyAlignment="1">
      <alignment horizontal="right"/>
    </xf>
    <xf numFmtId="16" fontId="80" fillId="0" borderId="0" xfId="0" applyNumberFormat="1" applyFont="1"/>
    <xf numFmtId="2" fontId="80" fillId="0" borderId="5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0" xfId="0" applyFont="1" applyFill="1" applyAlignment="1">
      <alignment horizontal="right"/>
    </xf>
    <xf numFmtId="0" fontId="80" fillId="0" borderId="0" xfId="0" applyFont="1" applyAlignment="1">
      <alignment horizontal="right"/>
    </xf>
    <xf numFmtId="16" fontId="79" fillId="0" borderId="0" xfId="0" applyNumberFormat="1" applyFont="1"/>
    <xf numFmtId="2" fontId="79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81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82" fillId="0" borderId="33" xfId="0" applyFont="1" applyFill="1" applyBorder="1"/>
    <xf numFmtId="0" fontId="82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5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CCFF"/>
      <color rgb="FF99FFCC"/>
      <color rgb="FF66FF99"/>
      <color rgb="FFFF9999"/>
      <color rgb="FFFF33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18965.2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18979.97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-14.770000000000437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0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0.1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17" sqref="N1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8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256</v>
      </c>
      <c r="C1" s="376"/>
      <c r="D1" s="102"/>
      <c r="E1" s="763"/>
      <c r="F1" s="54"/>
      <c r="G1" s="721"/>
      <c r="H1" s="54"/>
      <c r="I1" s="378"/>
      <c r="K1" s="1076" t="s">
        <v>26</v>
      </c>
      <c r="L1" s="681"/>
      <c r="M1" s="1078" t="s">
        <v>27</v>
      </c>
      <c r="N1" s="479"/>
      <c r="P1" s="98" t="s">
        <v>38</v>
      </c>
      <c r="Q1" s="1074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4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077"/>
      <c r="L2" s="682" t="s">
        <v>29</v>
      </c>
      <c r="M2" s="1079"/>
      <c r="N2" s="480" t="s">
        <v>29</v>
      </c>
      <c r="O2" s="617" t="s">
        <v>30</v>
      </c>
      <c r="P2" s="99" t="s">
        <v>39</v>
      </c>
      <c r="Q2" s="107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5">
        <f>PIERNA!E3</f>
        <v>0</v>
      </c>
      <c r="F3" s="756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3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6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290</v>
      </c>
      <c r="K4" s="600">
        <v>10963</v>
      </c>
      <c r="L4" s="601" t="s">
        <v>305</v>
      </c>
      <c r="M4" s="600">
        <v>30160</v>
      </c>
      <c r="N4" s="602" t="s">
        <v>306</v>
      </c>
      <c r="O4" s="618"/>
      <c r="P4" s="603"/>
      <c r="Q4" s="1053"/>
      <c r="R4" s="1054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6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283</v>
      </c>
      <c r="K5" s="600">
        <v>9663</v>
      </c>
      <c r="L5" s="601" t="s">
        <v>305</v>
      </c>
      <c r="M5" s="600">
        <v>30160</v>
      </c>
      <c r="N5" s="602" t="s">
        <v>306</v>
      </c>
      <c r="O5" s="605">
        <v>1977186</v>
      </c>
      <c r="P5" s="603"/>
      <c r="Q5" s="1055">
        <f>27877.84</f>
        <v>27877.84</v>
      </c>
      <c r="R5" s="1056" t="s">
        <v>296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51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6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286</v>
      </c>
      <c r="K6" s="600">
        <v>11813</v>
      </c>
      <c r="L6" s="601" t="s">
        <v>305</v>
      </c>
      <c r="M6" s="600">
        <v>30160</v>
      </c>
      <c r="N6" s="602" t="s">
        <v>306</v>
      </c>
      <c r="O6" s="605">
        <v>1977184</v>
      </c>
      <c r="P6" s="603"/>
      <c r="Q6" s="1055">
        <f>27677.41*21.245</f>
        <v>588006.57545</v>
      </c>
      <c r="R6" s="1057" t="s">
        <v>297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6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306</v>
      </c>
      <c r="M7" s="600">
        <v>30160</v>
      </c>
      <c r="N7" s="602" t="s">
        <v>308</v>
      </c>
      <c r="O7" s="605">
        <v>89960</v>
      </c>
      <c r="P7" s="607"/>
      <c r="Q7" s="603">
        <f>27084.18*21.063</f>
        <v>570474.08334000001</v>
      </c>
      <c r="R7" s="604" t="s">
        <v>304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6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291</v>
      </c>
      <c r="K8" s="600">
        <v>9913</v>
      </c>
      <c r="L8" s="601" t="s">
        <v>307</v>
      </c>
      <c r="M8" s="600">
        <v>30160</v>
      </c>
      <c r="N8" s="602" t="s">
        <v>309</v>
      </c>
      <c r="O8" s="618">
        <v>91474</v>
      </c>
      <c r="P8" s="580"/>
      <c r="Q8" s="603">
        <f>26885.65*20.97</f>
        <v>563792.08050000004</v>
      </c>
      <c r="R8" s="604" t="s">
        <v>300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52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6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555"/>
      <c r="Q9" s="603"/>
      <c r="R9" s="604"/>
      <c r="S9" s="66">
        <f>Q9+M9+K9</f>
        <v>0</v>
      </c>
      <c r="T9" s="66">
        <f t="shared" si="4"/>
        <v>0.1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6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292</v>
      </c>
      <c r="K10" s="600">
        <v>9663</v>
      </c>
      <c r="L10" s="601" t="s">
        <v>310</v>
      </c>
      <c r="M10" s="600">
        <v>30160</v>
      </c>
      <c r="N10" s="602" t="s">
        <v>310</v>
      </c>
      <c r="O10" s="605">
        <v>1979298</v>
      </c>
      <c r="P10" s="603"/>
      <c r="Q10" s="603">
        <f>27515.07*21.38</f>
        <v>588272.19659999991</v>
      </c>
      <c r="R10" s="604" t="s">
        <v>299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6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293</v>
      </c>
      <c r="K11" s="600">
        <v>11813</v>
      </c>
      <c r="L11" s="601" t="s">
        <v>310</v>
      </c>
      <c r="M11" s="600">
        <v>30160</v>
      </c>
      <c r="N11" s="602" t="s">
        <v>310</v>
      </c>
      <c r="O11" s="619">
        <v>1979299</v>
      </c>
      <c r="P11" s="739"/>
      <c r="Q11" s="603">
        <f>27037.69*21.265</f>
        <v>574956.47785000002</v>
      </c>
      <c r="R11" s="604" t="s">
        <v>301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6">
        <f>PIERNA!F12</f>
        <v>19062.13</v>
      </c>
      <c r="G12" s="101">
        <f>PIERNA!G12</f>
        <v>21</v>
      </c>
      <c r="H12" s="562">
        <f>PIERNA!H12</f>
        <v>19061.900000000001</v>
      </c>
      <c r="I12" s="107">
        <f>PIERNA!I12</f>
        <v>0.22999999999956344</v>
      </c>
      <c r="J12" s="555" t="s">
        <v>322</v>
      </c>
      <c r="K12" s="600">
        <v>10963</v>
      </c>
      <c r="L12" s="601" t="s">
        <v>334</v>
      </c>
      <c r="M12" s="600">
        <v>30160</v>
      </c>
      <c r="N12" s="602" t="s">
        <v>338</v>
      </c>
      <c r="O12" s="619">
        <v>1980099</v>
      </c>
      <c r="P12" s="555"/>
      <c r="Q12" s="603">
        <f>27328.86*21.34</f>
        <v>583197.87239999999</v>
      </c>
      <c r="R12" s="604" t="s">
        <v>332</v>
      </c>
      <c r="S12" s="66">
        <f>Q12+M12+K12</f>
        <v>624320.87239999999</v>
      </c>
      <c r="T12" s="66">
        <f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6">
        <f>PIERNA!F13</f>
        <v>18870.150000000001</v>
      </c>
      <c r="G13" s="101">
        <f>PIERNA!G13</f>
        <v>21</v>
      </c>
      <c r="H13" s="562">
        <f>PIERNA!H13</f>
        <v>18841.400000000001</v>
      </c>
      <c r="I13" s="107">
        <f>PIERNA!I13</f>
        <v>28.75</v>
      </c>
      <c r="J13" s="608" t="s">
        <v>323</v>
      </c>
      <c r="K13" s="600">
        <v>10963</v>
      </c>
      <c r="L13" s="601" t="s">
        <v>334</v>
      </c>
      <c r="M13" s="600">
        <v>30160</v>
      </c>
      <c r="N13" s="602" t="s">
        <v>336</v>
      </c>
      <c r="O13" s="619">
        <v>1980100</v>
      </c>
      <c r="P13" s="609"/>
      <c r="Q13" s="606">
        <f>27012.16*21.28</f>
        <v>574818.7648</v>
      </c>
      <c r="R13" s="604" t="s">
        <v>333</v>
      </c>
      <c r="S13" s="66">
        <f t="shared" si="0"/>
        <v>615941.7648</v>
      </c>
      <c r="T13" s="66">
        <f>S13/H13</f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882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6">
        <f>PIERNA!F14</f>
        <v>18879.93</v>
      </c>
      <c r="G14" s="101">
        <f>PIERNA!G14</f>
        <v>21</v>
      </c>
      <c r="H14" s="562">
        <f>PIERNA!H14</f>
        <v>18878.400000000001</v>
      </c>
      <c r="I14" s="107">
        <f>PIERNA!I14</f>
        <v>1.5299999999988358</v>
      </c>
      <c r="J14" s="555" t="s">
        <v>324</v>
      </c>
      <c r="K14" s="600">
        <v>11813</v>
      </c>
      <c r="L14" s="601" t="s">
        <v>334</v>
      </c>
      <c r="M14" s="600">
        <v>30160</v>
      </c>
      <c r="N14" s="602" t="s">
        <v>336</v>
      </c>
      <c r="O14" s="605">
        <v>1980101</v>
      </c>
      <c r="P14" s="555"/>
      <c r="Q14" s="606">
        <f>27065.49*21.255</f>
        <v>575276.98994999996</v>
      </c>
      <c r="R14" s="610" t="s">
        <v>303</v>
      </c>
      <c r="S14" s="66">
        <f>Q14+M14+K14</f>
        <v>617249.98994999996</v>
      </c>
      <c r="T14" s="66">
        <f>S14/H14</f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8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6">
        <f>PIERNA!F15</f>
        <v>18662.64</v>
      </c>
      <c r="G15" s="101">
        <f>PIERNA!G15</f>
        <v>20</v>
      </c>
      <c r="H15" s="562">
        <f>PIERNA!H15</f>
        <v>18667.04</v>
      </c>
      <c r="I15" s="107">
        <f>PIERNA!I15</f>
        <v>-4.4000000000014552</v>
      </c>
      <c r="J15" s="608" t="s">
        <v>325</v>
      </c>
      <c r="K15" s="600">
        <v>11963</v>
      </c>
      <c r="L15" s="601" t="s">
        <v>335</v>
      </c>
      <c r="M15" s="600">
        <v>30160</v>
      </c>
      <c r="N15" s="611" t="s">
        <v>336</v>
      </c>
      <c r="O15" s="618">
        <v>701817</v>
      </c>
      <c r="P15" s="555"/>
      <c r="Q15" s="606">
        <f>26968.22*20.99</f>
        <v>566062.93779999996</v>
      </c>
      <c r="R15" s="612"/>
      <c r="S15" s="66">
        <f>Q15</f>
        <v>566062.93779999996</v>
      </c>
      <c r="T15" s="66">
        <f>S15/H15</f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6">
        <f>PIERNA!F16</f>
        <v>18925.2</v>
      </c>
      <c r="G16" s="101">
        <f>PIERNA!G16</f>
        <v>21</v>
      </c>
      <c r="H16" s="562">
        <f>PIERNA!H16</f>
        <v>18989.5</v>
      </c>
      <c r="I16" s="107">
        <f>PIERNA!I16</f>
        <v>-64.299999999999272</v>
      </c>
      <c r="J16" s="941" t="s">
        <v>326</v>
      </c>
      <c r="K16" s="600">
        <v>11813</v>
      </c>
      <c r="L16" s="601" t="s">
        <v>337</v>
      </c>
      <c r="M16" s="600">
        <v>30160</v>
      </c>
      <c r="N16" s="611" t="s">
        <v>339</v>
      </c>
      <c r="O16" s="619">
        <v>1981176</v>
      </c>
      <c r="P16" s="609"/>
      <c r="Q16" s="603">
        <f>26383.32*21.066</f>
        <v>555791.01911999995</v>
      </c>
      <c r="R16" s="604"/>
      <c r="S16" s="66">
        <f t="shared" si="0"/>
        <v>597764.01911999995</v>
      </c>
      <c r="T16" s="66">
        <f>S16/H16</f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614">
        <f>PIERNA!B17</f>
        <v>0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6">
        <f>PIERNA!F17</f>
        <v>18946.189999999999</v>
      </c>
      <c r="G17" s="101">
        <f>PIERNA!G17</f>
        <v>21</v>
      </c>
      <c r="H17" s="562">
        <f>PIERNA!H17</f>
        <v>18995.2</v>
      </c>
      <c r="I17" s="107">
        <f>PIERNA!I17</f>
        <v>-49.010000000002037</v>
      </c>
      <c r="J17" s="555" t="s">
        <v>327</v>
      </c>
      <c r="K17" s="600"/>
      <c r="L17" s="601"/>
      <c r="M17" s="600"/>
      <c r="N17" s="611"/>
      <c r="O17" s="605">
        <v>299</v>
      </c>
      <c r="P17" s="609"/>
      <c r="Q17" s="603"/>
      <c r="R17" s="610"/>
      <c r="S17" s="66">
        <f t="shared" si="0"/>
        <v>0</v>
      </c>
      <c r="T17" s="66">
        <f t="shared" si="4"/>
        <v>0.1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968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6">
        <f>PIERNA!F18</f>
        <v>18982.43</v>
      </c>
      <c r="G18" s="101">
        <f>PIERNA!G18</f>
        <v>21</v>
      </c>
      <c r="H18" s="562">
        <f>PIERNA!H18</f>
        <v>19009.400000000001</v>
      </c>
      <c r="I18" s="107">
        <f>PIERNA!I18</f>
        <v>-26.970000000001164</v>
      </c>
      <c r="J18" s="555"/>
      <c r="K18" s="606"/>
      <c r="L18" s="684"/>
      <c r="M18" s="600"/>
      <c r="N18" s="602"/>
      <c r="O18" s="620"/>
      <c r="P18" s="580"/>
      <c r="Q18" s="814"/>
      <c r="R18" s="989"/>
      <c r="S18" s="66">
        <f>Q18+M18+K18</f>
        <v>0</v>
      </c>
      <c r="T18" s="66">
        <f>S18/H18</f>
        <v>0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6">
        <f>PIERNA!F19</f>
        <v>18965.2</v>
      </c>
      <c r="G19" s="101">
        <f>PIERNA!G19</f>
        <v>21</v>
      </c>
      <c r="H19" s="562">
        <f>PIERNA!H19</f>
        <v>18979.97</v>
      </c>
      <c r="I19" s="107">
        <f>PIERNA!I19</f>
        <v>-14.770000000000437</v>
      </c>
      <c r="J19" s="555"/>
      <c r="K19" s="600"/>
      <c r="L19" s="601"/>
      <c r="M19" s="600"/>
      <c r="N19" s="602"/>
      <c r="O19" s="605"/>
      <c r="P19" s="555"/>
      <c r="Q19" s="603"/>
      <c r="R19" s="613"/>
      <c r="S19" s="66">
        <f>Q19+M19+K19</f>
        <v>0</v>
      </c>
      <c r="T19" s="66">
        <f>S19/H19+0.1</f>
        <v>0.1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756">
        <f>PIERNA!F20</f>
        <v>0</v>
      </c>
      <c r="G20" s="101">
        <f>PIERNA!G20</f>
        <v>0</v>
      </c>
      <c r="H20" s="562">
        <f>PIERNA!H20</f>
        <v>0</v>
      </c>
      <c r="I20" s="107">
        <f>PIERNA!I20</f>
        <v>0</v>
      </c>
      <c r="J20" s="555"/>
      <c r="K20" s="600"/>
      <c r="L20" s="601"/>
      <c r="M20" s="600"/>
      <c r="N20" s="602"/>
      <c r="O20" s="605"/>
      <c r="P20" s="603"/>
      <c r="Q20" s="603"/>
      <c r="R20" s="613"/>
      <c r="S20" s="66">
        <f t="shared" si="0"/>
        <v>0</v>
      </c>
      <c r="T20" s="66" t="e">
        <f>S20/H20+0.1</f>
        <v>#DIV/0!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>
        <f>PIERNA!B21</f>
        <v>0</v>
      </c>
      <c r="C21" s="296">
        <f>PIERNA!C21</f>
        <v>0</v>
      </c>
      <c r="D21" s="104">
        <f>PIERNA!D21</f>
        <v>0</v>
      </c>
      <c r="E21" s="140">
        <f>PIERNA!E21</f>
        <v>0</v>
      </c>
      <c r="F21" s="756">
        <f>PIERNA!F21</f>
        <v>0</v>
      </c>
      <c r="G21" s="101">
        <f>PIERNA!G21</f>
        <v>0</v>
      </c>
      <c r="H21" s="562">
        <f>PIERNA!H21</f>
        <v>0</v>
      </c>
      <c r="I21" s="107">
        <f>PIERNA!I21</f>
        <v>0</v>
      </c>
      <c r="J21" s="555"/>
      <c r="K21" s="600"/>
      <c r="L21" s="601"/>
      <c r="M21" s="600"/>
      <c r="N21" s="602"/>
      <c r="O21" s="605"/>
      <c r="P21" s="603"/>
      <c r="Q21" s="603"/>
      <c r="R21" s="613"/>
      <c r="S21" s="66">
        <f t="shared" si="0"/>
        <v>0</v>
      </c>
      <c r="T21" s="66" t="e">
        <f>S21/H21</f>
        <v>#DIV/0!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>
        <f>PIERNA!B22</f>
        <v>0</v>
      </c>
      <c r="C22" s="76">
        <f>PIERNA!C22</f>
        <v>0</v>
      </c>
      <c r="D22" s="257">
        <f>PIERNA!D22</f>
        <v>0</v>
      </c>
      <c r="E22" s="261">
        <f>PIERNA!E22</f>
        <v>0</v>
      </c>
      <c r="F22" s="759">
        <f>PIERNA!F22</f>
        <v>0</v>
      </c>
      <c r="G22" s="271">
        <f>PIERNA!G22</f>
        <v>0</v>
      </c>
      <c r="H22" s="563">
        <f>PIERNA!H22</f>
        <v>0</v>
      </c>
      <c r="I22" s="289">
        <f>PIERNA!I22</f>
        <v>0</v>
      </c>
      <c r="J22" s="555"/>
      <c r="K22" s="600"/>
      <c r="L22" s="601"/>
      <c r="M22" s="600"/>
      <c r="N22" s="602"/>
      <c r="O22" s="619"/>
      <c r="P22" s="580"/>
      <c r="Q22" s="603"/>
      <c r="R22" s="613"/>
      <c r="S22" s="66">
        <f t="shared" si="0"/>
        <v>0</v>
      </c>
      <c r="T22" s="66" t="e">
        <f t="shared" si="4"/>
        <v>#DIV/0!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970">
        <f>PIERNA!B23</f>
        <v>0</v>
      </c>
      <c r="C23" s="76">
        <f>PIERNA!C23</f>
        <v>0</v>
      </c>
      <c r="D23" s="257">
        <f>PIERNA!D23</f>
        <v>0</v>
      </c>
      <c r="E23" s="261">
        <f>PIERNA!E23</f>
        <v>0</v>
      </c>
      <c r="F23" s="759">
        <f>PIERNA!F23</f>
        <v>0</v>
      </c>
      <c r="G23" s="271">
        <f>PIERNA!G23</f>
        <v>0</v>
      </c>
      <c r="H23" s="563">
        <f>PIERNA!H23</f>
        <v>0</v>
      </c>
      <c r="I23" s="289">
        <f>PIERNA!I23</f>
        <v>0</v>
      </c>
      <c r="J23" s="555"/>
      <c r="K23" s="600"/>
      <c r="L23" s="601"/>
      <c r="M23" s="600"/>
      <c r="N23" s="602"/>
      <c r="O23" s="620"/>
      <c r="P23" s="603"/>
      <c r="Q23" s="814"/>
      <c r="R23" s="990"/>
      <c r="S23" s="66">
        <f>Q23+M23+K23</f>
        <v>0</v>
      </c>
      <c r="T23" s="66" t="e">
        <f>S23/H23</f>
        <v>#DIV/0!</v>
      </c>
      <c r="W23" s="74"/>
      <c r="X23" s="74"/>
      <c r="Y23" s="191"/>
      <c r="Z23" s="192">
        <v>5.0000000000000001E-3</v>
      </c>
      <c r="AA23" s="191">
        <f t="shared" ref="AA23:AA28" si="5">Y23*Z23</f>
        <v>0</v>
      </c>
      <c r="AB23" s="191">
        <f t="shared" ref="AB23:AB28" si="6">AA23*16%</f>
        <v>0</v>
      </c>
      <c r="AC23" s="191">
        <f t="shared" ref="AC23:AC28" si="7">AA23+AB23</f>
        <v>0</v>
      </c>
    </row>
    <row r="24" spans="1:29" s="163" customFormat="1" ht="15.75" x14ac:dyDescent="0.25">
      <c r="A24" s="101">
        <v>21</v>
      </c>
      <c r="B24" s="951">
        <f>PIERNA!B24</f>
        <v>0</v>
      </c>
      <c r="C24" s="255">
        <f>PIERNA!C24</f>
        <v>0</v>
      </c>
      <c r="D24" s="579">
        <f>PIERNA!D24</f>
        <v>0</v>
      </c>
      <c r="E24" s="261">
        <f>PIERNA!E24</f>
        <v>0</v>
      </c>
      <c r="F24" s="759">
        <f>PIERNA!F24</f>
        <v>0</v>
      </c>
      <c r="G24" s="271">
        <f>PIERNA!G24</f>
        <v>0</v>
      </c>
      <c r="H24" s="563">
        <f>PIERNA!H24</f>
        <v>0</v>
      </c>
      <c r="I24" s="289">
        <f>PIERNA!I24</f>
        <v>0</v>
      </c>
      <c r="J24" s="555"/>
      <c r="K24" s="600"/>
      <c r="L24" s="601"/>
      <c r="M24" s="600"/>
      <c r="N24" s="602"/>
      <c r="O24" s="605"/>
      <c r="P24" s="603"/>
      <c r="Q24" s="603"/>
      <c r="R24" s="613"/>
      <c r="S24" s="66">
        <f t="shared" si="0"/>
        <v>0</v>
      </c>
      <c r="T24" s="66" t="e">
        <f t="shared" si="4"/>
        <v>#DIV/0!</v>
      </c>
      <c r="W24" s="74"/>
      <c r="X24" s="74"/>
      <c r="Y24" s="191"/>
      <c r="Z24" s="192">
        <v>5.0000000000000001E-3</v>
      </c>
      <c r="AA24" s="191">
        <f t="shared" si="5"/>
        <v>0</v>
      </c>
      <c r="AB24" s="191">
        <f t="shared" si="6"/>
        <v>0</v>
      </c>
      <c r="AC24" s="191">
        <f t="shared" si="7"/>
        <v>0</v>
      </c>
    </row>
    <row r="25" spans="1:29" s="163" customFormat="1" ht="18.75" customHeight="1" x14ac:dyDescent="0.25">
      <c r="A25" s="101">
        <v>22</v>
      </c>
      <c r="B25" s="952">
        <f>PIERNA!HM5</f>
        <v>0</v>
      </c>
      <c r="C25" s="279">
        <f>PIERNA!HN5</f>
        <v>0</v>
      </c>
      <c r="D25" s="579">
        <f>PIERNA!HO5</f>
        <v>0</v>
      </c>
      <c r="E25" s="261">
        <f>PIERNA!E25</f>
        <v>0</v>
      </c>
      <c r="F25" s="759">
        <f>PIERNA!HQ5</f>
        <v>0</v>
      </c>
      <c r="G25" s="271">
        <f>PIERNA!HR5</f>
        <v>0</v>
      </c>
      <c r="H25" s="563">
        <f>PIERNA!HS5</f>
        <v>0</v>
      </c>
      <c r="I25" s="289">
        <f>PIERNA!I25</f>
        <v>0</v>
      </c>
      <c r="J25" s="555"/>
      <c r="K25" s="600"/>
      <c r="L25" s="601"/>
      <c r="M25" s="600"/>
      <c r="N25" s="613"/>
      <c r="O25" s="605"/>
      <c r="P25" s="580"/>
      <c r="Q25" s="603"/>
      <c r="R25" s="586"/>
      <c r="S25" s="66">
        <f t="shared" si="0"/>
        <v>0</v>
      </c>
      <c r="T25" s="66" t="e">
        <f>S25/H25</f>
        <v>#DIV/0!</v>
      </c>
      <c r="W25" s="74"/>
      <c r="X25" s="74"/>
      <c r="Y25" s="191"/>
      <c r="Z25" s="192">
        <v>5.0000000000000001E-3</v>
      </c>
      <c r="AA25" s="191">
        <f t="shared" si="5"/>
        <v>0</v>
      </c>
      <c r="AB25" s="191">
        <f t="shared" si="6"/>
        <v>0</v>
      </c>
      <c r="AC25" s="191">
        <f t="shared" si="7"/>
        <v>0</v>
      </c>
    </row>
    <row r="26" spans="1:29" s="163" customFormat="1" ht="15.75" x14ac:dyDescent="0.25">
      <c r="A26" s="101">
        <v>23</v>
      </c>
      <c r="B26" s="953">
        <f>PIERNA!HW5</f>
        <v>0</v>
      </c>
      <c r="C26" s="255">
        <f>PIERNA!HX5</f>
        <v>0</v>
      </c>
      <c r="D26" s="579">
        <f>PIERNA!HY5</f>
        <v>0</v>
      </c>
      <c r="E26" s="261">
        <f>PIERNA!HZ5</f>
        <v>0</v>
      </c>
      <c r="F26" s="759">
        <f>PIERNA!IA5</f>
        <v>0</v>
      </c>
      <c r="G26" s="268">
        <f>PIERNA!IB5</f>
        <v>0</v>
      </c>
      <c r="H26" s="563">
        <f>PIERNA!IC5</f>
        <v>0</v>
      </c>
      <c r="I26" s="289">
        <f>PIERNA!I26</f>
        <v>0</v>
      </c>
      <c r="J26" s="555"/>
      <c r="K26" s="663"/>
      <c r="L26" s="601"/>
      <c r="M26" s="600"/>
      <c r="N26" s="613"/>
      <c r="O26" s="605"/>
      <c r="P26" s="603"/>
      <c r="Q26" s="603"/>
      <c r="R26" s="613"/>
      <c r="S26" s="66">
        <f t="shared" si="0"/>
        <v>0</v>
      </c>
      <c r="T26" s="66" t="e">
        <f>S26/H26</f>
        <v>#DIV/0!</v>
      </c>
      <c r="W26" s="74"/>
      <c r="X26" s="74"/>
      <c r="Y26" s="191"/>
      <c r="Z26" s="192">
        <v>5.0000000000000001E-3</v>
      </c>
      <c r="AA26" s="191">
        <f t="shared" si="5"/>
        <v>0</v>
      </c>
      <c r="AB26" s="191">
        <f t="shared" si="6"/>
        <v>0</v>
      </c>
      <c r="AC26" s="191">
        <f t="shared" si="7"/>
        <v>0</v>
      </c>
    </row>
    <row r="27" spans="1:29" s="163" customFormat="1" x14ac:dyDescent="0.25">
      <c r="A27" s="101">
        <v>24</v>
      </c>
      <c r="B27" s="263">
        <f>PIERNA!IG5</f>
        <v>0</v>
      </c>
      <c r="C27" s="255">
        <f>PIERNA!IH5</f>
        <v>0</v>
      </c>
      <c r="D27" s="579">
        <f>PIERNA!II5</f>
        <v>0</v>
      </c>
      <c r="E27" s="261">
        <f>PIERNA!IJ5</f>
        <v>0</v>
      </c>
      <c r="F27" s="759">
        <f>PIERNA!IK5</f>
        <v>0</v>
      </c>
      <c r="G27" s="268">
        <f>PIERNA!IL5</f>
        <v>0</v>
      </c>
      <c r="H27" s="563">
        <f>PIERNA!IM5</f>
        <v>0</v>
      </c>
      <c r="I27" s="289">
        <f>PIERNA!I27</f>
        <v>0</v>
      </c>
      <c r="J27" s="555"/>
      <c r="K27" s="600"/>
      <c r="L27" s="601"/>
      <c r="M27" s="600"/>
      <c r="N27" s="613"/>
      <c r="O27" s="605"/>
      <c r="P27" s="603"/>
      <c r="Q27" s="603"/>
      <c r="R27" s="613"/>
      <c r="S27" s="66">
        <f>Q27+M27+K27+P27</f>
        <v>0</v>
      </c>
      <c r="T27" s="66" t="e">
        <f t="shared" si="4"/>
        <v>#DIV/0!</v>
      </c>
      <c r="W27" s="74"/>
      <c r="Y27" s="191"/>
      <c r="Z27" s="192">
        <v>5.0000000000000001E-3</v>
      </c>
      <c r="AA27" s="191">
        <f t="shared" si="5"/>
        <v>0</v>
      </c>
      <c r="AB27" s="191">
        <f t="shared" si="6"/>
        <v>0</v>
      </c>
      <c r="AC27" s="191">
        <f t="shared" si="7"/>
        <v>0</v>
      </c>
    </row>
    <row r="28" spans="1:29" s="163" customFormat="1" x14ac:dyDescent="0.25">
      <c r="A28" s="101">
        <v>25</v>
      </c>
      <c r="B28" s="255">
        <f>PIERNA!IQ5</f>
        <v>0</v>
      </c>
      <c r="C28" s="255">
        <f>PIERNA!IR5</f>
        <v>0</v>
      </c>
      <c r="D28" s="579">
        <f>PIERNA!IS5</f>
        <v>0</v>
      </c>
      <c r="E28" s="261">
        <f>PIERNA!IT5</f>
        <v>0</v>
      </c>
      <c r="F28" s="759">
        <f>PIERNA!IU5</f>
        <v>0</v>
      </c>
      <c r="G28" s="268">
        <f>PIERNA!IV5</f>
        <v>0</v>
      </c>
      <c r="H28" s="563">
        <f>PIERNA!IW5</f>
        <v>0</v>
      </c>
      <c r="I28" s="289">
        <f>PIERNA!I28</f>
        <v>0</v>
      </c>
      <c r="J28" s="555"/>
      <c r="K28" s="600"/>
      <c r="L28" s="601"/>
      <c r="M28" s="600"/>
      <c r="N28" s="613"/>
      <c r="O28" s="605"/>
      <c r="P28" s="603"/>
      <c r="Q28" s="603"/>
      <c r="R28" s="586"/>
      <c r="S28" s="66">
        <f t="shared" si="0"/>
        <v>0</v>
      </c>
      <c r="T28" s="66" t="e">
        <f>S28/H28</f>
        <v>#DIV/0!</v>
      </c>
      <c r="W28" s="74"/>
      <c r="X28" s="74"/>
      <c r="Y28" s="191"/>
      <c r="Z28" s="192">
        <v>0</v>
      </c>
      <c r="AA28" s="191">
        <f t="shared" si="5"/>
        <v>0</v>
      </c>
      <c r="AB28" s="191">
        <f t="shared" si="6"/>
        <v>0</v>
      </c>
      <c r="AC28" s="191">
        <f t="shared" si="7"/>
        <v>0</v>
      </c>
    </row>
    <row r="29" spans="1:29" s="163" customFormat="1" ht="15.75" x14ac:dyDescent="0.25">
      <c r="A29" s="101">
        <v>26</v>
      </c>
      <c r="B29" s="255">
        <f>PIERNA!JA5</f>
        <v>0</v>
      </c>
      <c r="C29" s="255">
        <f>PIERNA!JB5</f>
        <v>0</v>
      </c>
      <c r="D29" s="579">
        <f>PIERNA!JC5</f>
        <v>0</v>
      </c>
      <c r="E29" s="261">
        <f>PIERNA!JD5</f>
        <v>0</v>
      </c>
      <c r="F29" s="759">
        <f>PIERNA!JE5</f>
        <v>0</v>
      </c>
      <c r="G29" s="268">
        <f>PIERNA!JF5</f>
        <v>0</v>
      </c>
      <c r="H29" s="563">
        <f>PIERNA!JG5</f>
        <v>0</v>
      </c>
      <c r="I29" s="289">
        <f>PIERNA!I29</f>
        <v>0</v>
      </c>
      <c r="J29" s="555"/>
      <c r="K29" s="606"/>
      <c r="L29" s="601"/>
      <c r="M29" s="600"/>
      <c r="N29" s="613"/>
      <c r="O29" s="620"/>
      <c r="P29" s="603"/>
      <c r="Q29" s="603"/>
      <c r="R29" s="586"/>
      <c r="S29" s="66">
        <f t="shared" si="0"/>
        <v>0</v>
      </c>
      <c r="T29" s="66" t="e">
        <f>S29/H29</f>
        <v>#DIV/0!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>
        <f>PIERNA!JK5</f>
        <v>0</v>
      </c>
      <c r="C30" s="255">
        <f>PIERNA!JL5</f>
        <v>0</v>
      </c>
      <c r="D30" s="579">
        <f>PIERNA!JM5</f>
        <v>0</v>
      </c>
      <c r="E30" s="477">
        <f>PIERNA!JN5</f>
        <v>0</v>
      </c>
      <c r="F30" s="1003">
        <f>PIERNA!JO5</f>
        <v>0</v>
      </c>
      <c r="G30" s="1004">
        <f>PIERNA!JP5</f>
        <v>0</v>
      </c>
      <c r="H30" s="1005">
        <f>PIERNA!JQ5</f>
        <v>0</v>
      </c>
      <c r="I30" s="289">
        <f>PIERNA!I30</f>
        <v>0</v>
      </c>
      <c r="J30" s="555"/>
      <c r="K30" s="600"/>
      <c r="L30" s="601"/>
      <c r="M30" s="600"/>
      <c r="N30" s="613"/>
      <c r="O30" s="620"/>
      <c r="P30" s="603"/>
      <c r="Q30" s="603"/>
      <c r="R30" s="586"/>
      <c r="S30" s="66">
        <f>Q30+M30+K30+P30</f>
        <v>0</v>
      </c>
      <c r="T30" s="66" t="e">
        <f t="shared" si="4"/>
        <v>#DIV/0!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>
        <f>PIERNA!JU5</f>
        <v>0</v>
      </c>
      <c r="C31" s="851">
        <f>PIERNA!JV5</f>
        <v>0</v>
      </c>
      <c r="D31" s="579">
        <f>PIERNA!JW5</f>
        <v>0</v>
      </c>
      <c r="E31" s="477">
        <f>PIERNA!JX5</f>
        <v>0</v>
      </c>
      <c r="F31" s="1003">
        <f>PIERNA!JY5</f>
        <v>0</v>
      </c>
      <c r="G31" s="1004">
        <f>PIERNA!JZ5</f>
        <v>0</v>
      </c>
      <c r="H31" s="1005">
        <f>PIERNA!KA5</f>
        <v>0</v>
      </c>
      <c r="I31" s="289">
        <f>PIERNA!I31</f>
        <v>0</v>
      </c>
      <c r="J31" s="555"/>
      <c r="K31" s="600"/>
      <c r="L31" s="601"/>
      <c r="M31" s="600"/>
      <c r="N31" s="613"/>
      <c r="O31" s="620"/>
      <c r="P31" s="603"/>
      <c r="Q31" s="603"/>
      <c r="R31" s="586"/>
      <c r="S31" s="66">
        <f t="shared" si="0"/>
        <v>0</v>
      </c>
      <c r="T31" s="66" t="e">
        <f t="shared" si="4"/>
        <v>#DIV/0!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>
        <f>PIERNA!KE5</f>
        <v>0</v>
      </c>
      <c r="C32" s="255">
        <f>PIERNA!KF5</f>
        <v>0</v>
      </c>
      <c r="D32" s="579">
        <f>PIERNA!KG5</f>
        <v>0</v>
      </c>
      <c r="E32" s="477">
        <f>PIERNA!KH5</f>
        <v>0</v>
      </c>
      <c r="F32" s="1003">
        <f>PIERNA!KI5</f>
        <v>0</v>
      </c>
      <c r="G32" s="1004">
        <f>PIERNA!KJ5</f>
        <v>0</v>
      </c>
      <c r="H32" s="1005">
        <f>PIERNA!KK5</f>
        <v>0</v>
      </c>
      <c r="I32" s="289">
        <f>PIERNA!I32</f>
        <v>0</v>
      </c>
      <c r="J32" s="555"/>
      <c r="K32" s="600"/>
      <c r="L32" s="601"/>
      <c r="M32" s="600"/>
      <c r="N32" s="613"/>
      <c r="O32" s="620"/>
      <c r="P32" s="603"/>
      <c r="Q32" s="603"/>
      <c r="R32" s="586"/>
      <c r="S32" s="66">
        <f>Q32+M32+K32+P32</f>
        <v>0</v>
      </c>
      <c r="T32" s="66" t="e">
        <f t="shared" si="4"/>
        <v>#DIV/0!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>
        <f>PIERNA!KO5</f>
        <v>0</v>
      </c>
      <c r="C33" s="255">
        <f>PIERNA!KP5</f>
        <v>0</v>
      </c>
      <c r="D33" s="579">
        <f>PIERNA!KQ5</f>
        <v>0</v>
      </c>
      <c r="E33" s="477">
        <f>PIERNA!KR5</f>
        <v>0</v>
      </c>
      <c r="F33" s="1006">
        <f>PIERNA!KS5</f>
        <v>0</v>
      </c>
      <c r="G33" s="1007">
        <f>PIERNA!KT5</f>
        <v>0</v>
      </c>
      <c r="H33" s="1005">
        <f>PIERNA!KU5</f>
        <v>0</v>
      </c>
      <c r="I33" s="289">
        <f>PIERNA!I33</f>
        <v>0</v>
      </c>
      <c r="J33" s="555"/>
      <c r="K33" s="606"/>
      <c r="L33" s="601"/>
      <c r="M33" s="600"/>
      <c r="N33" s="613"/>
      <c r="O33" s="620"/>
      <c r="P33" s="661"/>
      <c r="Q33" s="603"/>
      <c r="R33" s="586"/>
      <c r="S33" s="66">
        <f>Q33+M33+K33+P33</f>
        <v>0</v>
      </c>
      <c r="T33" s="66" t="e">
        <f t="shared" si="4"/>
        <v>#DIV/0!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>
        <f>PIERNA!B34</f>
        <v>0</v>
      </c>
      <c r="C34" s="296">
        <f>PIERNA!C34</f>
        <v>0</v>
      </c>
      <c r="D34" s="579">
        <f>PIERNA!D34</f>
        <v>0</v>
      </c>
      <c r="E34" s="477">
        <f>PIERNA!E34</f>
        <v>0</v>
      </c>
      <c r="F34" s="1006">
        <f>PIERNA!F34</f>
        <v>0</v>
      </c>
      <c r="G34" s="1007">
        <f>PIERNA!G34</f>
        <v>0</v>
      </c>
      <c r="H34" s="1005">
        <f>PIERNA!H34</f>
        <v>0</v>
      </c>
      <c r="I34" s="289">
        <f>PIERNA!I34</f>
        <v>0</v>
      </c>
      <c r="J34" s="555"/>
      <c r="K34" s="600"/>
      <c r="L34" s="601"/>
      <c r="M34" s="600"/>
      <c r="N34" s="613"/>
      <c r="O34" s="660"/>
      <c r="P34" s="603"/>
      <c r="Q34" s="663"/>
      <c r="R34" s="664"/>
      <c r="S34" s="66">
        <f>Q34+M34+K34+P34</f>
        <v>0</v>
      </c>
      <c r="T34" s="66" t="e">
        <f t="shared" si="4"/>
        <v>#DIV/0!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>
        <f>PIERNA!B35</f>
        <v>0</v>
      </c>
      <c r="C35" s="296">
        <f>PIERNA!C35</f>
        <v>0</v>
      </c>
      <c r="D35" s="579">
        <f>PIERNA!D35</f>
        <v>0</v>
      </c>
      <c r="E35" s="477">
        <f>PIERNA!E35</f>
        <v>0</v>
      </c>
      <c r="F35" s="1006">
        <f>PIERNA!F35</f>
        <v>0</v>
      </c>
      <c r="G35" s="1008">
        <f>PIERNA!G35</f>
        <v>0</v>
      </c>
      <c r="H35" s="1005">
        <f>PIERNA!H35</f>
        <v>0</v>
      </c>
      <c r="I35" s="289">
        <f>PIERNA!I35</f>
        <v>0</v>
      </c>
      <c r="J35" s="555"/>
      <c r="K35" s="600"/>
      <c r="L35" s="601"/>
      <c r="M35" s="600"/>
      <c r="N35" s="613"/>
      <c r="O35" s="660"/>
      <c r="P35" s="661"/>
      <c r="Q35" s="600"/>
      <c r="R35" s="586"/>
      <c r="S35" s="66">
        <f>Q35+M35+K35</f>
        <v>0</v>
      </c>
      <c r="T35" s="66" t="e">
        <f t="shared" si="4"/>
        <v>#DIV/0!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>
        <f>PIERNA!B36</f>
        <v>0</v>
      </c>
      <c r="C36" s="296">
        <f>PIERNA!C36</f>
        <v>0</v>
      </c>
      <c r="D36" s="579">
        <f>PIERNA!D36</f>
        <v>0</v>
      </c>
      <c r="E36" s="766">
        <f>PIERNA!E36</f>
        <v>0</v>
      </c>
      <c r="F36" s="760">
        <f>PIERNA!F36</f>
        <v>0</v>
      </c>
      <c r="G36" s="655">
        <f>PIERNA!G36</f>
        <v>0</v>
      </c>
      <c r="H36" s="654">
        <f>PIERNA!H36</f>
        <v>0</v>
      </c>
      <c r="I36" s="289">
        <f>PIERNA!I36</f>
        <v>0</v>
      </c>
      <c r="J36" s="555"/>
      <c r="K36" s="600"/>
      <c r="L36" s="601"/>
      <c r="M36" s="600"/>
      <c r="N36" s="602"/>
      <c r="O36" s="660"/>
      <c r="P36" s="661"/>
      <c r="Q36" s="600"/>
      <c r="R36" s="66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257">
        <f>PIERNA!D37</f>
        <v>0</v>
      </c>
      <c r="E37" s="261">
        <f>PIERNA!E37</f>
        <v>0</v>
      </c>
      <c r="F37" s="759">
        <f>PIERNA!F37</f>
        <v>0</v>
      </c>
      <c r="G37" s="271">
        <f>PIERNA!G37</f>
        <v>0</v>
      </c>
      <c r="H37" s="563">
        <f>PIERNA!H37</f>
        <v>0</v>
      </c>
      <c r="I37" s="289">
        <f>PIERNA!I37</f>
        <v>0</v>
      </c>
      <c r="J37" s="555"/>
      <c r="K37" s="600"/>
      <c r="L37" s="601"/>
      <c r="M37" s="600"/>
      <c r="N37" s="613"/>
      <c r="O37" s="605"/>
      <c r="P37" s="603"/>
      <c r="Q37" s="603"/>
      <c r="R37" s="613"/>
      <c r="S37" s="66">
        <f>Q37+M37+K37</f>
        <v>0</v>
      </c>
      <c r="T37" s="66" t="e">
        <f t="shared" si="4"/>
        <v>#DIV/0!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009">
        <f>PIERNA!D38</f>
        <v>0</v>
      </c>
      <c r="E38" s="261">
        <f>PIERNA!E38</f>
        <v>0</v>
      </c>
      <c r="F38" s="1010">
        <f>PIERNA!F38</f>
        <v>0</v>
      </c>
      <c r="G38" s="271">
        <f>PIERNA!G38</f>
        <v>0</v>
      </c>
      <c r="H38" s="289">
        <f>PIERNA!H38</f>
        <v>0</v>
      </c>
      <c r="I38" s="107">
        <f>PIERNA!I38</f>
        <v>0</v>
      </c>
      <c r="J38" s="555"/>
      <c r="K38" s="600"/>
      <c r="L38" s="601"/>
      <c r="M38" s="600"/>
      <c r="N38" s="613"/>
      <c r="O38" s="605"/>
      <c r="P38" s="603"/>
      <c r="Q38" s="603"/>
      <c r="R38" s="586"/>
      <c r="S38" s="66">
        <f t="shared" si="8"/>
        <v>0</v>
      </c>
      <c r="T38" s="66" t="e">
        <f t="shared" si="4"/>
        <v>#DIV/0!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009">
        <f>PIERNA!D39</f>
        <v>0</v>
      </c>
      <c r="E39" s="261">
        <f>PIERNA!E39</f>
        <v>0</v>
      </c>
      <c r="F39" s="1010">
        <f>PIERNA!F39</f>
        <v>0</v>
      </c>
      <c r="G39" s="271">
        <f>PIERNA!G39</f>
        <v>0</v>
      </c>
      <c r="H39" s="289">
        <f>PIERNA!H39</f>
        <v>0</v>
      </c>
      <c r="I39" s="107">
        <f>PIERNA!I39</f>
        <v>0</v>
      </c>
      <c r="J39" s="555"/>
      <c r="K39" s="606"/>
      <c r="L39" s="601"/>
      <c r="M39" s="600"/>
      <c r="N39" s="648"/>
      <c r="O39" s="620"/>
      <c r="P39" s="649"/>
      <c r="Q39" s="603"/>
      <c r="R39" s="586"/>
      <c r="S39" s="66">
        <f t="shared" si="8"/>
        <v>0</v>
      </c>
      <c r="T39" s="66" t="e">
        <f t="shared" si="4"/>
        <v>#DIV/0!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55"/>
      <c r="K40" s="646"/>
      <c r="L40" s="601"/>
      <c r="M40" s="600"/>
      <c r="N40" s="648"/>
      <c r="O40" s="620"/>
      <c r="P40" s="649"/>
      <c r="Q40" s="603"/>
      <c r="R40" s="586"/>
      <c r="S40" s="66">
        <f>Q40+M40+K40+P40</f>
        <v>0</v>
      </c>
      <c r="T40" s="66" t="e">
        <f t="shared" si="4"/>
        <v>#DIV/0!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55"/>
      <c r="K41" s="647"/>
      <c r="L41" s="601"/>
      <c r="M41" s="600"/>
      <c r="N41" s="648"/>
      <c r="O41" s="620"/>
      <c r="P41" s="649"/>
      <c r="Q41" s="814"/>
      <c r="R41" s="815"/>
      <c r="S41" s="66">
        <f>Q41+M41+K41+P41</f>
        <v>0</v>
      </c>
      <c r="T41" s="66" t="e">
        <f t="shared" si="4"/>
        <v>#DIV/0!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52">
        <f>PIERNA!C42</f>
        <v>0</v>
      </c>
      <c r="D42" s="187">
        <f>PIERNA!D42</f>
        <v>0</v>
      </c>
      <c r="E42" s="140">
        <f>PIERNA!E42</f>
        <v>0</v>
      </c>
      <c r="F42" s="756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6"/>
      <c r="L42" s="601"/>
      <c r="M42" s="600"/>
      <c r="N42" s="648"/>
      <c r="O42" s="620"/>
      <c r="P42" s="649"/>
      <c r="Q42" s="603"/>
      <c r="R42" s="58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6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6"/>
      <c r="L43" s="601"/>
      <c r="M43" s="600"/>
      <c r="N43" s="648"/>
      <c r="O43" s="620"/>
      <c r="P43" s="649"/>
      <c r="Q43" s="603"/>
      <c r="R43" s="58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6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6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6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6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6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7">
        <f>PIERNA!D49</f>
        <v>0</v>
      </c>
      <c r="E49" s="140">
        <f>PIERNA!E49</f>
        <v>0</v>
      </c>
      <c r="F49" s="756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7">
        <f>PIERNA!D50</f>
        <v>0</v>
      </c>
      <c r="E50" s="140">
        <f>PIERNA!E50</f>
        <v>0</v>
      </c>
      <c r="F50" s="756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6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6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7">
        <f>PIERNA!SA5</f>
        <v>0</v>
      </c>
      <c r="E53" s="140">
        <f>PIERNA!SB5</f>
        <v>0</v>
      </c>
      <c r="F53" s="756">
        <f>PIERNA!SC5</f>
        <v>0</v>
      </c>
      <c r="G53" s="101">
        <f>PIERNA!SD5</f>
        <v>0</v>
      </c>
      <c r="H53" s="562">
        <f>PIERNA!SE5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7">
        <f>PIERNA!D53</f>
        <v>0</v>
      </c>
      <c r="E54" s="140">
        <f>PIERNA!E53</f>
        <v>0</v>
      </c>
      <c r="F54" s="756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4">
        <f>PIERNA!SS5</f>
        <v>0</v>
      </c>
      <c r="E55" s="140">
        <f>PIERNA!ST5</f>
        <v>0</v>
      </c>
      <c r="F55" s="761">
        <f>PIERNA!SU5</f>
        <v>0</v>
      </c>
      <c r="G55" s="101">
        <f>PIERNA!SV5</f>
        <v>0</v>
      </c>
      <c r="H55" s="562">
        <f>PIERNA!SW5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7">
        <f>PIERNA!TB5</f>
        <v>0</v>
      </c>
      <c r="E56" s="140">
        <f>PIERNA!TC5</f>
        <v>0</v>
      </c>
      <c r="F56" s="756">
        <f>PIERNA!TD5</f>
        <v>0</v>
      </c>
      <c r="G56" s="101">
        <f>PIERNA!TE5</f>
        <v>0</v>
      </c>
      <c r="H56" s="562">
        <f>PIERNA!TF5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6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6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6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7">
        <f>PIERNA!D60</f>
        <v>0</v>
      </c>
      <c r="E60" s="140">
        <f>PIERNA!E60</f>
        <v>0</v>
      </c>
      <c r="F60" s="756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5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6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6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6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6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6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6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6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6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6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6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6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6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6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6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6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6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6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6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6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6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6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6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6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6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6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6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6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6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6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6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6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6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6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6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6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6"/>
      <c r="G96" s="173"/>
      <c r="H96" s="562"/>
      <c r="I96" s="107"/>
      <c r="J96" s="517"/>
      <c r="K96" s="301"/>
      <c r="L96" s="308"/>
      <c r="M96" s="279"/>
      <c r="N96" s="541"/>
      <c r="O96" s="621"/>
      <c r="P96" s="769"/>
      <c r="Q96" s="740"/>
      <c r="R96" s="741"/>
      <c r="S96" s="66">
        <f t="shared" si="14"/>
        <v>0</v>
      </c>
      <c r="T96" s="191" t="e">
        <f t="shared" ref="T96:T102" si="16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6"/>
      <c r="G97" s="173"/>
      <c r="H97" s="562"/>
      <c r="I97" s="107"/>
      <c r="J97" s="742"/>
      <c r="K97" s="600"/>
      <c r="L97" s="601"/>
      <c r="M97" s="600"/>
      <c r="N97" s="838"/>
      <c r="O97" s="791"/>
      <c r="P97" s="603"/>
      <c r="Q97" s="600"/>
      <c r="R97" s="662"/>
      <c r="S97" s="66">
        <f t="shared" si="14"/>
        <v>0</v>
      </c>
      <c r="T97" s="191" t="e">
        <f t="shared" si="16"/>
        <v>#DIV/0!</v>
      </c>
    </row>
    <row r="98" spans="1:20" s="163" customFormat="1" ht="28.5" x14ac:dyDescent="0.25">
      <c r="A98" s="101">
        <v>61</v>
      </c>
      <c r="B98" s="831" t="s">
        <v>284</v>
      </c>
      <c r="C98" s="831" t="s">
        <v>285</v>
      </c>
      <c r="D98" s="831"/>
      <c r="E98" s="853">
        <v>44536</v>
      </c>
      <c r="F98" s="960">
        <v>2740.24</v>
      </c>
      <c r="G98" s="831">
        <v>222</v>
      </c>
      <c r="H98" s="960">
        <v>2740.24</v>
      </c>
      <c r="I98" s="799">
        <f t="shared" ref="I98:I106" si="17">H98-F98</f>
        <v>0</v>
      </c>
      <c r="J98" s="742"/>
      <c r="K98" s="598"/>
      <c r="L98" s="628"/>
      <c r="M98" s="598"/>
      <c r="N98" s="598"/>
      <c r="O98" s="874" t="s">
        <v>328</v>
      </c>
      <c r="P98" s="859"/>
      <c r="Q98" s="598">
        <v>279503.96999999997</v>
      </c>
      <c r="R98" s="770" t="s">
        <v>329</v>
      </c>
      <c r="S98" s="66">
        <f t="shared" si="14"/>
        <v>279503.96999999997</v>
      </c>
      <c r="T98" s="191">
        <f t="shared" si="16"/>
        <v>101.99981388491518</v>
      </c>
    </row>
    <row r="99" spans="1:20" s="163" customFormat="1" ht="30.75" customHeight="1" x14ac:dyDescent="0.3">
      <c r="A99" s="101">
        <v>62</v>
      </c>
      <c r="B99" s="831" t="s">
        <v>269</v>
      </c>
      <c r="C99" s="831" t="s">
        <v>287</v>
      </c>
      <c r="D99" s="831"/>
      <c r="E99" s="853">
        <v>44537</v>
      </c>
      <c r="F99" s="960">
        <v>18003</v>
      </c>
      <c r="G99" s="831">
        <v>709</v>
      </c>
      <c r="H99" s="960">
        <v>18003</v>
      </c>
      <c r="I99" s="799">
        <f t="shared" si="17"/>
        <v>0</v>
      </c>
      <c r="J99" s="1060" t="s">
        <v>302</v>
      </c>
      <c r="K99" s="598">
        <v>11963</v>
      </c>
      <c r="L99" s="628" t="s">
        <v>305</v>
      </c>
      <c r="M99" s="598">
        <v>30160</v>
      </c>
      <c r="N99" s="949" t="s">
        <v>306</v>
      </c>
      <c r="O99" s="791">
        <v>90961</v>
      </c>
      <c r="P99" s="860"/>
      <c r="Q99" s="598">
        <f>52787.7*21.22</f>
        <v>1120154.9939999999</v>
      </c>
      <c r="R99" s="770" t="s">
        <v>303</v>
      </c>
      <c r="S99" s="66">
        <f t="shared" si="14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58" t="s">
        <v>288</v>
      </c>
      <c r="C100" s="831" t="s">
        <v>289</v>
      </c>
      <c r="D100" s="831"/>
      <c r="E100" s="853">
        <v>44537</v>
      </c>
      <c r="F100" s="960">
        <v>384.1</v>
      </c>
      <c r="G100" s="831">
        <v>10</v>
      </c>
      <c r="H100" s="960">
        <v>384.1</v>
      </c>
      <c r="I100" s="799">
        <f t="shared" si="17"/>
        <v>0</v>
      </c>
      <c r="J100" s="742"/>
      <c r="K100" s="598"/>
      <c r="L100" s="628"/>
      <c r="M100" s="598"/>
      <c r="N100" s="598"/>
      <c r="O100" s="874">
        <v>3742</v>
      </c>
      <c r="P100" s="860"/>
      <c r="Q100" s="598">
        <v>57615.3</v>
      </c>
      <c r="R100" s="770" t="s">
        <v>330</v>
      </c>
      <c r="S100" s="66">
        <f t="shared" si="14"/>
        <v>57615.3</v>
      </c>
      <c r="T100" s="191">
        <f t="shared" si="16"/>
        <v>150.00078104660244</v>
      </c>
    </row>
    <row r="101" spans="1:20" s="163" customFormat="1" ht="28.5" x14ac:dyDescent="0.25">
      <c r="A101" s="101">
        <v>64</v>
      </c>
      <c r="B101" s="1059" t="s">
        <v>294</v>
      </c>
      <c r="C101" s="568" t="s">
        <v>295</v>
      </c>
      <c r="D101" s="568"/>
      <c r="E101" s="873">
        <v>44541</v>
      </c>
      <c r="F101" s="961">
        <v>18701.099999999999</v>
      </c>
      <c r="G101" s="854">
        <v>24</v>
      </c>
      <c r="H101" s="960">
        <v>18480</v>
      </c>
      <c r="I101" s="799">
        <f>H101-F101</f>
        <v>-221.09999999999854</v>
      </c>
      <c r="J101" s="742" t="s">
        <v>298</v>
      </c>
      <c r="K101" s="598"/>
      <c r="L101" s="628"/>
      <c r="M101" s="598"/>
      <c r="N101" s="598"/>
      <c r="O101" s="874">
        <v>31531</v>
      </c>
      <c r="P101" s="860"/>
      <c r="Q101" s="598"/>
      <c r="R101" s="1072" t="s">
        <v>331</v>
      </c>
      <c r="S101" s="66">
        <f t="shared" si="14"/>
        <v>0</v>
      </c>
      <c r="T101" s="191">
        <f t="shared" si="16"/>
        <v>0</v>
      </c>
    </row>
    <row r="102" spans="1:20" s="163" customFormat="1" x14ac:dyDescent="0.25">
      <c r="A102" s="101">
        <v>65</v>
      </c>
      <c r="B102" s="1066" t="s">
        <v>318</v>
      </c>
      <c r="C102" s="568" t="s">
        <v>45</v>
      </c>
      <c r="D102" s="568"/>
      <c r="E102" s="1069">
        <v>44543</v>
      </c>
      <c r="F102" s="961">
        <v>2002.14</v>
      </c>
      <c r="G102" s="568">
        <v>441</v>
      </c>
      <c r="H102" s="961">
        <v>2002.14</v>
      </c>
      <c r="I102" s="799">
        <f t="shared" si="17"/>
        <v>0</v>
      </c>
      <c r="J102" s="742"/>
      <c r="K102" s="598"/>
      <c r="L102" s="628"/>
      <c r="M102" s="598"/>
      <c r="N102" s="598"/>
      <c r="O102" s="1080" t="s">
        <v>319</v>
      </c>
      <c r="P102" s="860"/>
      <c r="Q102" s="598">
        <v>110117.7</v>
      </c>
      <c r="R102" s="1073"/>
      <c r="S102" s="66">
        <f t="shared" si="14"/>
        <v>110117.7</v>
      </c>
      <c r="T102" s="191">
        <f t="shared" si="16"/>
        <v>54.999999999999993</v>
      </c>
    </row>
    <row r="103" spans="1:20" s="163" customFormat="1" ht="18.75" customHeight="1" x14ac:dyDescent="0.25">
      <c r="A103" s="101">
        <v>66</v>
      </c>
      <c r="B103" s="1067"/>
      <c r="C103" s="568" t="s">
        <v>320</v>
      </c>
      <c r="D103" s="568"/>
      <c r="E103" s="1070"/>
      <c r="F103" s="961">
        <v>500</v>
      </c>
      <c r="G103" s="568">
        <v>50</v>
      </c>
      <c r="H103" s="961">
        <v>500</v>
      </c>
      <c r="I103" s="799">
        <f t="shared" si="17"/>
        <v>0</v>
      </c>
      <c r="J103" s="742"/>
      <c r="K103" s="598"/>
      <c r="L103" s="808"/>
      <c r="M103" s="598"/>
      <c r="N103" s="949"/>
      <c r="O103" s="1081"/>
      <c r="P103" s="598"/>
      <c r="Q103" s="598">
        <v>50000</v>
      </c>
      <c r="R103" s="1073"/>
      <c r="S103" s="66">
        <f t="shared" si="14"/>
        <v>50000</v>
      </c>
      <c r="T103" s="191">
        <f t="shared" ref="T103:T109" si="18">S103/H103</f>
        <v>100</v>
      </c>
    </row>
    <row r="104" spans="1:20" s="163" customFormat="1" ht="28.5" customHeight="1" x14ac:dyDescent="0.25">
      <c r="A104" s="101">
        <v>67</v>
      </c>
      <c r="B104" s="1068"/>
      <c r="C104" s="568" t="s">
        <v>321</v>
      </c>
      <c r="D104" s="568"/>
      <c r="E104" s="1071"/>
      <c r="F104" s="961">
        <v>250</v>
      </c>
      <c r="G104" s="568">
        <v>25</v>
      </c>
      <c r="H104" s="961">
        <v>250</v>
      </c>
      <c r="I104" s="947">
        <f t="shared" si="17"/>
        <v>0</v>
      </c>
      <c r="J104" s="742"/>
      <c r="K104" s="598"/>
      <c r="L104" s="628"/>
      <c r="M104" s="598"/>
      <c r="N104" s="598"/>
      <c r="O104" s="1082"/>
      <c r="P104" s="598"/>
      <c r="Q104" s="598">
        <v>22000</v>
      </c>
      <c r="R104" s="1073"/>
      <c r="S104" s="66">
        <f t="shared" si="14"/>
        <v>22000</v>
      </c>
      <c r="T104" s="191">
        <f t="shared" si="18"/>
        <v>88</v>
      </c>
    </row>
    <row r="105" spans="1:20" s="163" customFormat="1" ht="18.75" x14ac:dyDescent="0.25">
      <c r="A105" s="101">
        <v>68</v>
      </c>
      <c r="B105" s="1002"/>
      <c r="C105" s="568"/>
      <c r="D105" s="568"/>
      <c r="E105" s="873"/>
      <c r="F105" s="961"/>
      <c r="G105" s="568"/>
      <c r="H105" s="961"/>
      <c r="I105" s="289">
        <f t="shared" si="17"/>
        <v>0</v>
      </c>
      <c r="J105" s="742"/>
      <c r="K105" s="598"/>
      <c r="L105" s="628"/>
      <c r="M105" s="598"/>
      <c r="N105" s="598"/>
      <c r="O105" s="818"/>
      <c r="P105" s="859"/>
      <c r="Q105" s="598"/>
      <c r="R105" s="993"/>
      <c r="S105" s="66">
        <f t="shared" si="14"/>
        <v>0</v>
      </c>
      <c r="T105" s="191" t="e">
        <f t="shared" si="18"/>
        <v>#DIV/0!</v>
      </c>
    </row>
    <row r="106" spans="1:20" s="163" customFormat="1" ht="18.75" x14ac:dyDescent="0.25">
      <c r="A106" s="101">
        <v>69</v>
      </c>
      <c r="B106" s="908"/>
      <c r="C106" s="908"/>
      <c r="D106" s="568"/>
      <c r="E106" s="873"/>
      <c r="F106" s="961"/>
      <c r="G106" s="568"/>
      <c r="H106" s="961"/>
      <c r="I106" s="289">
        <f t="shared" si="17"/>
        <v>0</v>
      </c>
      <c r="J106" s="742"/>
      <c r="K106" s="598"/>
      <c r="L106" s="628"/>
      <c r="M106" s="598"/>
      <c r="N106" s="598"/>
      <c r="O106" s="818"/>
      <c r="P106" s="859"/>
      <c r="Q106" s="598"/>
      <c r="R106" s="597"/>
      <c r="S106" s="66">
        <f t="shared" si="14"/>
        <v>0</v>
      </c>
      <c r="T106" s="191" t="e">
        <f t="shared" si="18"/>
        <v>#DIV/0!</v>
      </c>
    </row>
    <row r="107" spans="1:20" s="163" customFormat="1" ht="25.5" customHeight="1" x14ac:dyDescent="0.25">
      <c r="A107" s="101">
        <v>70</v>
      </c>
      <c r="B107" s="568"/>
      <c r="C107" s="568"/>
      <c r="D107" s="568"/>
      <c r="E107" s="873"/>
      <c r="F107" s="961"/>
      <c r="G107" s="568"/>
      <c r="H107" s="961"/>
      <c r="I107" s="289">
        <f t="shared" ref="I107:I109" si="19">H107-F107</f>
        <v>0</v>
      </c>
      <c r="J107" s="742"/>
      <c r="K107" s="598"/>
      <c r="L107" s="628"/>
      <c r="M107" s="598"/>
      <c r="N107" s="598"/>
      <c r="O107" s="955"/>
      <c r="P107" s="598"/>
      <c r="Q107" s="598"/>
      <c r="R107" s="901"/>
      <c r="S107" s="66">
        <f t="shared" si="14"/>
        <v>0</v>
      </c>
      <c r="T107" s="191" t="e">
        <f t="shared" si="18"/>
        <v>#DIV/0!</v>
      </c>
    </row>
    <row r="108" spans="1:20" s="163" customFormat="1" ht="18.75" x14ac:dyDescent="0.3">
      <c r="A108" s="101">
        <v>71</v>
      </c>
      <c r="B108" s="568"/>
      <c r="C108" s="568"/>
      <c r="D108" s="568"/>
      <c r="E108" s="873"/>
      <c r="F108" s="961"/>
      <c r="G108" s="831"/>
      <c r="H108" s="960"/>
      <c r="I108" s="469">
        <f t="shared" si="19"/>
        <v>0</v>
      </c>
      <c r="J108" s="743"/>
      <c r="K108" s="598"/>
      <c r="L108" s="628"/>
      <c r="M108" s="598"/>
      <c r="N108" s="598"/>
      <c r="O108" s="956"/>
      <c r="P108" s="817"/>
      <c r="Q108" s="598"/>
      <c r="R108" s="993"/>
      <c r="S108" s="837">
        <f t="shared" si="14"/>
        <v>0</v>
      </c>
      <c r="T108" s="191" t="e">
        <f t="shared" si="18"/>
        <v>#DIV/0!</v>
      </c>
    </row>
    <row r="109" spans="1:20" s="163" customFormat="1" ht="18.75" x14ac:dyDescent="0.3">
      <c r="A109" s="101">
        <v>72</v>
      </c>
      <c r="B109" s="863"/>
      <c r="C109" s="568"/>
      <c r="D109" s="568"/>
      <c r="E109" s="873"/>
      <c r="F109" s="961"/>
      <c r="G109" s="831"/>
      <c r="H109" s="960"/>
      <c r="I109" s="469">
        <f t="shared" si="19"/>
        <v>0</v>
      </c>
      <c r="J109" s="743"/>
      <c r="K109" s="598"/>
      <c r="L109" s="628"/>
      <c r="M109" s="598"/>
      <c r="N109" s="598"/>
      <c r="O109" s="818"/>
      <c r="P109" s="817"/>
      <c r="Q109" s="598"/>
      <c r="R109" s="597"/>
      <c r="S109" s="884"/>
      <c r="T109" s="191" t="e">
        <f t="shared" si="18"/>
        <v>#DIV/0!</v>
      </c>
    </row>
    <row r="110" spans="1:20" s="163" customFormat="1" ht="18.75" x14ac:dyDescent="0.25">
      <c r="A110" s="101">
        <v>73</v>
      </c>
      <c r="B110" s="568"/>
      <c r="C110" s="568"/>
      <c r="D110" s="568"/>
      <c r="E110" s="873"/>
      <c r="F110" s="961"/>
      <c r="G110" s="831"/>
      <c r="H110" s="960"/>
      <c r="I110" s="107">
        <f t="shared" ref="I110:I183" si="20">H110-F110</f>
        <v>0</v>
      </c>
      <c r="J110" s="742"/>
      <c r="K110" s="598"/>
      <c r="L110" s="994"/>
      <c r="M110" s="903"/>
      <c r="N110" s="903"/>
      <c r="O110" s="955"/>
      <c r="P110" s="995"/>
      <c r="Q110" s="903"/>
      <c r="R110" s="597"/>
      <c r="S110" s="66">
        <f t="shared" si="14"/>
        <v>0</v>
      </c>
      <c r="T110" s="191" t="e">
        <f t="shared" ref="T110:T126" si="21">S110/H110</f>
        <v>#DIV/0!</v>
      </c>
    </row>
    <row r="111" spans="1:20" s="163" customFormat="1" ht="18.75" customHeight="1" x14ac:dyDescent="0.25">
      <c r="A111" s="101">
        <v>74</v>
      </c>
      <c r="B111" s="831"/>
      <c r="C111" s="568"/>
      <c r="D111" s="568"/>
      <c r="E111" s="873"/>
      <c r="F111" s="961"/>
      <c r="G111" s="831"/>
      <c r="H111" s="960"/>
      <c r="I111" s="107">
        <f t="shared" si="20"/>
        <v>0</v>
      </c>
      <c r="J111" s="742"/>
      <c r="K111" s="598"/>
      <c r="L111" s="628"/>
      <c r="M111" s="598"/>
      <c r="N111" s="598"/>
      <c r="O111" s="816"/>
      <c r="P111" s="817"/>
      <c r="Q111" s="598"/>
      <c r="R111" s="597"/>
      <c r="S111" s="66">
        <f t="shared" si="14"/>
        <v>0</v>
      </c>
      <c r="T111" s="191" t="e">
        <f t="shared" si="21"/>
        <v>#DIV/0!</v>
      </c>
    </row>
    <row r="112" spans="1:20" s="163" customFormat="1" ht="18.75" customHeight="1" x14ac:dyDescent="0.25">
      <c r="A112" s="101">
        <v>75</v>
      </c>
      <c r="B112" s="831"/>
      <c r="C112" s="831"/>
      <c r="D112" s="568"/>
      <c r="E112" s="873"/>
      <c r="F112" s="961"/>
      <c r="G112" s="831"/>
      <c r="H112" s="960"/>
      <c r="I112" s="107">
        <f t="shared" si="20"/>
        <v>0</v>
      </c>
      <c r="J112" s="742"/>
      <c r="K112" s="598"/>
      <c r="L112" s="628"/>
      <c r="M112" s="598"/>
      <c r="N112" s="598"/>
      <c r="O112" s="816"/>
      <c r="P112" s="817"/>
      <c r="Q112" s="598"/>
      <c r="R112" s="597"/>
      <c r="S112" s="66"/>
      <c r="T112" s="191"/>
    </row>
    <row r="113" spans="1:20" s="163" customFormat="1" ht="21.75" customHeight="1" x14ac:dyDescent="0.25">
      <c r="A113" s="101">
        <v>76</v>
      </c>
      <c r="B113" s="831"/>
      <c r="C113" s="568"/>
      <c r="D113" s="568"/>
      <c r="E113" s="873"/>
      <c r="F113" s="961"/>
      <c r="G113" s="831"/>
      <c r="H113" s="960"/>
      <c r="I113" s="107">
        <f t="shared" si="20"/>
        <v>0</v>
      </c>
      <c r="J113" s="744"/>
      <c r="K113" s="598"/>
      <c r="L113" s="628"/>
      <c r="M113" s="598"/>
      <c r="N113" s="628"/>
      <c r="O113" s="816"/>
      <c r="P113" s="817"/>
      <c r="Q113" s="598"/>
      <c r="R113" s="597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101">
        <v>77</v>
      </c>
      <c r="B114" s="831"/>
      <c r="C114" s="568"/>
      <c r="D114" s="1001"/>
      <c r="E114" s="873"/>
      <c r="F114" s="961"/>
      <c r="G114" s="831"/>
      <c r="H114" s="960"/>
      <c r="I114" s="107">
        <f t="shared" si="20"/>
        <v>0</v>
      </c>
      <c r="J114" s="744"/>
      <c r="K114" s="598"/>
      <c r="L114" s="628"/>
      <c r="M114" s="598"/>
      <c r="N114" s="628"/>
      <c r="O114" s="816"/>
      <c r="P114" s="996"/>
      <c r="Q114" s="598"/>
      <c r="R114" s="597"/>
      <c r="S114" s="66">
        <f t="shared" si="14"/>
        <v>0</v>
      </c>
      <c r="T114" s="66" t="e">
        <f t="shared" si="21"/>
        <v>#DIV/0!</v>
      </c>
    </row>
    <row r="115" spans="1:20" s="163" customFormat="1" ht="19.5" customHeight="1" x14ac:dyDescent="0.25">
      <c r="A115" s="101">
        <v>78</v>
      </c>
      <c r="B115" s="831"/>
      <c r="C115" s="568"/>
      <c r="D115" s="568"/>
      <c r="E115" s="873"/>
      <c r="F115" s="961"/>
      <c r="G115" s="863"/>
      <c r="H115" s="960"/>
      <c r="I115" s="107">
        <f t="shared" si="20"/>
        <v>0</v>
      </c>
      <c r="J115" s="744"/>
      <c r="K115" s="598"/>
      <c r="L115" s="628"/>
      <c r="M115" s="598"/>
      <c r="N115" s="628"/>
      <c r="O115" s="816"/>
      <c r="P115" s="599"/>
      <c r="Q115" s="598"/>
      <c r="R115" s="597"/>
      <c r="S115" s="66">
        <f t="shared" si="14"/>
        <v>0</v>
      </c>
      <c r="T115" s="66" t="e">
        <f t="shared" si="21"/>
        <v>#DIV/0!</v>
      </c>
    </row>
    <row r="116" spans="1:20" s="163" customFormat="1" ht="18.75" x14ac:dyDescent="0.25">
      <c r="A116" s="101">
        <v>79</v>
      </c>
      <c r="B116" s="831"/>
      <c r="C116" s="568"/>
      <c r="D116" s="568"/>
      <c r="E116" s="873"/>
      <c r="F116" s="961"/>
      <c r="G116" s="831"/>
      <c r="H116" s="960"/>
      <c r="I116" s="107">
        <f t="shared" si="20"/>
        <v>0</v>
      </c>
      <c r="J116" s="744"/>
      <c r="K116" s="598"/>
      <c r="L116" s="628"/>
      <c r="M116" s="598"/>
      <c r="N116" s="628"/>
      <c r="O116" s="816"/>
      <c r="P116" s="599"/>
      <c r="Q116" s="598"/>
      <c r="R116" s="597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/>
      <c r="B117" s="831"/>
      <c r="C117" s="568"/>
      <c r="D117" s="568"/>
      <c r="E117" s="873"/>
      <c r="F117" s="961"/>
      <c r="G117" s="831"/>
      <c r="H117" s="960"/>
      <c r="I117" s="107">
        <f t="shared" si="20"/>
        <v>0</v>
      </c>
      <c r="J117" s="744"/>
      <c r="K117" s="598"/>
      <c r="L117" s="628"/>
      <c r="M117" s="598"/>
      <c r="N117" s="628"/>
      <c r="O117" s="816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/>
      <c r="B118" s="831"/>
      <c r="C118" s="568"/>
      <c r="D118" s="568"/>
      <c r="E118" s="873"/>
      <c r="F118" s="961"/>
      <c r="G118" s="831"/>
      <c r="H118" s="960"/>
      <c r="I118" s="107">
        <f t="shared" si="20"/>
        <v>0</v>
      </c>
      <c r="J118" s="744"/>
      <c r="K118" s="598"/>
      <c r="L118" s="628"/>
      <c r="M118" s="598"/>
      <c r="N118" s="628"/>
      <c r="O118" s="816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/>
      <c r="B119" s="831"/>
      <c r="C119" s="568"/>
      <c r="D119" s="568"/>
      <c r="E119" s="873"/>
      <c r="F119" s="961"/>
      <c r="G119" s="831"/>
      <c r="H119" s="960"/>
      <c r="I119" s="107">
        <f t="shared" si="20"/>
        <v>0</v>
      </c>
      <c r="J119" s="744"/>
      <c r="K119" s="598"/>
      <c r="L119" s="628"/>
      <c r="M119" s="598"/>
      <c r="N119" s="628"/>
      <c r="O119" s="816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80</v>
      </c>
      <c r="B120" s="831"/>
      <c r="C120" s="568"/>
      <c r="D120" s="568"/>
      <c r="E120" s="873"/>
      <c r="F120" s="961"/>
      <c r="G120" s="831"/>
      <c r="H120" s="960"/>
      <c r="I120" s="107">
        <f t="shared" si="20"/>
        <v>0</v>
      </c>
      <c r="J120" s="744"/>
      <c r="K120" s="598"/>
      <c r="L120" s="628"/>
      <c r="M120" s="598"/>
      <c r="N120" s="628"/>
      <c r="O120" s="818"/>
      <c r="P120" s="817"/>
      <c r="Q120" s="598"/>
      <c r="R120" s="597"/>
      <c r="S120" s="66">
        <f t="shared" si="14"/>
        <v>0</v>
      </c>
      <c r="T120" s="66" t="e">
        <f t="shared" si="21"/>
        <v>#DIV/0!</v>
      </c>
    </row>
    <row r="121" spans="1:20" s="163" customFormat="1" ht="18.75" x14ac:dyDescent="0.25">
      <c r="A121" s="101">
        <v>81</v>
      </c>
      <c r="B121" s="831"/>
      <c r="C121" s="568"/>
      <c r="D121" s="568"/>
      <c r="E121" s="873"/>
      <c r="F121" s="961"/>
      <c r="G121" s="831"/>
      <c r="H121" s="960"/>
      <c r="I121" s="107">
        <f t="shared" si="20"/>
        <v>0</v>
      </c>
      <c r="J121" s="744"/>
      <c r="K121" s="598"/>
      <c r="L121" s="628"/>
      <c r="M121" s="598"/>
      <c r="N121" s="628"/>
      <c r="O121" s="818"/>
      <c r="P121" s="991"/>
      <c r="Q121" s="598"/>
      <c r="R121" s="992"/>
      <c r="S121" s="66">
        <f t="shared" si="14"/>
        <v>0</v>
      </c>
      <c r="T121" s="66" t="e">
        <f t="shared" si="21"/>
        <v>#DIV/0!</v>
      </c>
    </row>
    <row r="122" spans="1:20" s="163" customFormat="1" ht="18.75" x14ac:dyDescent="0.25">
      <c r="A122" s="101">
        <v>82</v>
      </c>
      <c r="B122" s="831"/>
      <c r="C122" s="969"/>
      <c r="D122" s="568"/>
      <c r="E122" s="873"/>
      <c r="F122" s="961"/>
      <c r="G122" s="831"/>
      <c r="H122" s="960"/>
      <c r="I122" s="107">
        <f t="shared" si="20"/>
        <v>0</v>
      </c>
      <c r="J122" s="744"/>
      <c r="K122" s="598"/>
      <c r="L122" s="628"/>
      <c r="M122" s="598"/>
      <c r="N122" s="628"/>
      <c r="O122" s="816"/>
      <c r="P122" s="817"/>
      <c r="Q122" s="598"/>
      <c r="R122" s="597"/>
      <c r="S122" s="66">
        <f t="shared" si="14"/>
        <v>0</v>
      </c>
      <c r="T122" s="66" t="e">
        <f t="shared" si="21"/>
        <v>#DIV/0!</v>
      </c>
    </row>
    <row r="123" spans="1:20" s="163" customFormat="1" ht="18.75" customHeight="1" x14ac:dyDescent="0.25">
      <c r="A123" s="101">
        <v>83</v>
      </c>
      <c r="B123" s="831"/>
      <c r="C123" s="831"/>
      <c r="D123" s="831"/>
      <c r="E123" s="873"/>
      <c r="F123" s="960"/>
      <c r="G123" s="831"/>
      <c r="H123" s="960"/>
      <c r="I123" s="107">
        <f t="shared" si="20"/>
        <v>0</v>
      </c>
      <c r="J123" s="744"/>
      <c r="K123" s="598"/>
      <c r="L123" s="628"/>
      <c r="M123" s="598"/>
      <c r="N123" s="628"/>
      <c r="O123" s="816"/>
      <c r="P123" s="599"/>
      <c r="Q123" s="598"/>
      <c r="R123" s="597"/>
      <c r="S123" s="66">
        <f t="shared" si="14"/>
        <v>0</v>
      </c>
      <c r="T123" s="66" t="e">
        <f t="shared" si="21"/>
        <v>#DIV/0!</v>
      </c>
    </row>
    <row r="124" spans="1:20" s="163" customFormat="1" ht="18.75" customHeight="1" x14ac:dyDescent="0.25">
      <c r="A124" s="101">
        <v>84</v>
      </c>
      <c r="B124" s="831"/>
      <c r="C124" s="568"/>
      <c r="D124" s="831"/>
      <c r="E124" s="873"/>
      <c r="F124" s="960"/>
      <c r="G124" s="831"/>
      <c r="H124" s="960"/>
      <c r="I124" s="107">
        <f t="shared" si="20"/>
        <v>0</v>
      </c>
      <c r="J124" s="744"/>
      <c r="K124" s="598"/>
      <c r="L124" s="628"/>
      <c r="M124" s="598"/>
      <c r="N124" s="628"/>
      <c r="O124" s="816"/>
      <c r="P124" s="599"/>
      <c r="Q124" s="598"/>
      <c r="R124" s="597"/>
      <c r="S124" s="66">
        <f t="shared" si="14"/>
        <v>0</v>
      </c>
      <c r="T124" s="66" t="e">
        <f t="shared" si="21"/>
        <v>#DIV/0!</v>
      </c>
    </row>
    <row r="125" spans="1:20" s="163" customFormat="1" ht="15" customHeight="1" x14ac:dyDescent="0.25">
      <c r="A125" s="101">
        <v>85</v>
      </c>
      <c r="B125" s="831"/>
      <c r="C125" s="831"/>
      <c r="D125" s="831"/>
      <c r="E125" s="853"/>
      <c r="F125" s="960"/>
      <c r="G125" s="831"/>
      <c r="H125" s="960"/>
      <c r="I125" s="107">
        <f t="shared" si="20"/>
        <v>0</v>
      </c>
      <c r="J125" s="744"/>
      <c r="K125" s="598"/>
      <c r="L125" s="628"/>
      <c r="M125" s="598"/>
      <c r="N125" s="997"/>
      <c r="O125" s="816"/>
      <c r="P125" s="599"/>
      <c r="Q125" s="598"/>
      <c r="R125" s="1000"/>
      <c r="S125" s="66">
        <f t="shared" si="14"/>
        <v>0</v>
      </c>
      <c r="T125" s="66" t="e">
        <f t="shared" si="21"/>
        <v>#DIV/0!</v>
      </c>
    </row>
    <row r="126" spans="1:20" s="163" customFormat="1" ht="23.25" customHeight="1" x14ac:dyDescent="0.25">
      <c r="A126" s="101">
        <v>86</v>
      </c>
      <c r="B126" s="831"/>
      <c r="C126" s="831"/>
      <c r="D126" s="831"/>
      <c r="E126" s="853"/>
      <c r="F126" s="960"/>
      <c r="G126" s="831"/>
      <c r="H126" s="960"/>
      <c r="I126" s="107">
        <f t="shared" si="20"/>
        <v>0</v>
      </c>
      <c r="J126" s="757"/>
      <c r="K126" s="598"/>
      <c r="L126" s="628"/>
      <c r="M126" s="598"/>
      <c r="N126" s="998"/>
      <c r="O126" s="816"/>
      <c r="P126" s="599"/>
      <c r="Q126" s="598"/>
      <c r="R126" s="1000"/>
      <c r="S126" s="66">
        <f t="shared" si="14"/>
        <v>0</v>
      </c>
      <c r="T126" s="66" t="e">
        <f t="shared" si="21"/>
        <v>#DIV/0!</v>
      </c>
    </row>
    <row r="127" spans="1:20" s="163" customFormat="1" ht="15.75" customHeight="1" x14ac:dyDescent="0.25">
      <c r="A127" s="101">
        <v>87</v>
      </c>
      <c r="B127" s="831"/>
      <c r="C127" s="831"/>
      <c r="D127" s="831"/>
      <c r="E127" s="853"/>
      <c r="F127" s="960"/>
      <c r="G127" s="831"/>
      <c r="H127" s="960"/>
      <c r="I127" s="107">
        <f t="shared" si="20"/>
        <v>0</v>
      </c>
      <c r="J127" s="757"/>
      <c r="K127" s="598"/>
      <c r="L127" s="628"/>
      <c r="M127" s="598"/>
      <c r="N127" s="999"/>
      <c r="O127" s="816"/>
      <c r="P127" s="817"/>
      <c r="Q127" s="598"/>
      <c r="R127" s="1000"/>
      <c r="S127" s="66">
        <f t="shared" si="14"/>
        <v>0</v>
      </c>
      <c r="T127" s="66" t="e">
        <f>S127/H127</f>
        <v>#DIV/0!</v>
      </c>
    </row>
    <row r="128" spans="1:20" s="163" customFormat="1" ht="31.5" customHeight="1" x14ac:dyDescent="0.25">
      <c r="A128" s="101">
        <v>88</v>
      </c>
      <c r="B128" s="831"/>
      <c r="C128" s="831"/>
      <c r="D128" s="831"/>
      <c r="E128" s="853"/>
      <c r="F128" s="960"/>
      <c r="G128" s="831"/>
      <c r="H128" s="960"/>
      <c r="I128" s="289">
        <f t="shared" si="20"/>
        <v>0</v>
      </c>
      <c r="J128" s="555"/>
      <c r="K128" s="598"/>
      <c r="L128" s="628"/>
      <c r="M128" s="598"/>
      <c r="N128" s="949"/>
      <c r="O128" s="971"/>
      <c r="P128" s="599"/>
      <c r="Q128" s="598"/>
      <c r="R128" s="992"/>
      <c r="S128" s="66">
        <f t="shared" si="14"/>
        <v>0</v>
      </c>
      <c r="T128" s="66" t="e">
        <f t="shared" ref="T128:T134" si="22">S128/H128</f>
        <v>#DIV/0!</v>
      </c>
    </row>
    <row r="129" spans="1:20" s="163" customFormat="1" ht="18.75" x14ac:dyDescent="0.25">
      <c r="A129" s="101">
        <v>89</v>
      </c>
      <c r="B129" s="831"/>
      <c r="C129" s="831"/>
      <c r="D129" s="831"/>
      <c r="E129" s="853"/>
      <c r="F129" s="960"/>
      <c r="G129" s="831"/>
      <c r="H129" s="960"/>
      <c r="I129" s="289">
        <f t="shared" si="20"/>
        <v>0</v>
      </c>
      <c r="J129" s="555"/>
      <c r="K129" s="598"/>
      <c r="L129" s="628"/>
      <c r="M129" s="598"/>
      <c r="N129" s="807"/>
      <c r="O129" s="818"/>
      <c r="P129" s="599"/>
      <c r="Q129" s="598"/>
      <c r="R129" s="597"/>
      <c r="S129" s="66"/>
      <c r="T129" s="66"/>
    </row>
    <row r="130" spans="1:20" s="163" customFormat="1" ht="15.75" customHeight="1" x14ac:dyDescent="0.25">
      <c r="A130" s="101">
        <v>90</v>
      </c>
      <c r="B130" s="831"/>
      <c r="C130" s="831"/>
      <c r="D130" s="831"/>
      <c r="E130" s="853"/>
      <c r="F130" s="960"/>
      <c r="G130" s="831"/>
      <c r="H130" s="960"/>
      <c r="I130" s="289">
        <f t="shared" si="20"/>
        <v>0</v>
      </c>
      <c r="J130" s="555"/>
      <c r="K130" s="598"/>
      <c r="L130" s="628"/>
      <c r="M130" s="903"/>
      <c r="N130" s="948"/>
      <c r="O130" s="818"/>
      <c r="P130" s="599"/>
      <c r="Q130" s="598"/>
      <c r="R130" s="597"/>
      <c r="S130" s="66"/>
      <c r="T130" s="66"/>
    </row>
    <row r="131" spans="1:20" s="163" customFormat="1" ht="18.75" customHeight="1" x14ac:dyDescent="0.25">
      <c r="A131" s="101">
        <v>91</v>
      </c>
      <c r="B131" s="831"/>
      <c r="C131" s="831"/>
      <c r="D131" s="831"/>
      <c r="E131" s="853"/>
      <c r="F131" s="960"/>
      <c r="G131" s="831"/>
      <c r="H131" s="960"/>
      <c r="I131" s="289">
        <f t="shared" si="20"/>
        <v>0</v>
      </c>
      <c r="J131" s="555"/>
      <c r="K131" s="598"/>
      <c r="L131" s="628"/>
      <c r="M131" s="598"/>
      <c r="N131" s="949"/>
      <c r="O131" s="816"/>
      <c r="P131" s="599"/>
      <c r="Q131" s="598"/>
      <c r="R131" s="597"/>
      <c r="S131" s="66"/>
      <c r="T131" s="66"/>
    </row>
    <row r="132" spans="1:20" s="163" customFormat="1" ht="18.75" customHeight="1" x14ac:dyDescent="0.25">
      <c r="A132" s="101">
        <v>92</v>
      </c>
      <c r="B132" s="831"/>
      <c r="C132" s="908"/>
      <c r="D132" s="831"/>
      <c r="E132" s="853"/>
      <c r="F132" s="960"/>
      <c r="G132" s="831"/>
      <c r="H132" s="960"/>
      <c r="I132" s="289">
        <f t="shared" si="20"/>
        <v>0</v>
      </c>
      <c r="J132" s="555"/>
      <c r="K132" s="598"/>
      <c r="L132" s="628"/>
      <c r="M132" s="598"/>
      <c r="N132" s="949"/>
      <c r="O132" s="816"/>
      <c r="P132" s="599"/>
      <c r="Q132" s="598"/>
      <c r="R132" s="597"/>
      <c r="S132" s="66"/>
      <c r="T132" s="66"/>
    </row>
    <row r="133" spans="1:20" s="163" customFormat="1" ht="15" customHeight="1" x14ac:dyDescent="0.25">
      <c r="A133" s="101">
        <v>93</v>
      </c>
      <c r="B133" s="831"/>
      <c r="C133" s="831"/>
      <c r="D133" s="831"/>
      <c r="E133" s="853"/>
      <c r="F133" s="960"/>
      <c r="G133" s="831"/>
      <c r="H133" s="960"/>
      <c r="I133" s="289">
        <f t="shared" si="20"/>
        <v>0</v>
      </c>
      <c r="J133" s="742"/>
      <c r="K133" s="598"/>
      <c r="L133" s="628"/>
      <c r="M133" s="598"/>
      <c r="N133" s="598"/>
      <c r="O133" s="816"/>
      <c r="P133" s="598"/>
      <c r="Q133" s="598"/>
      <c r="R133" s="59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31"/>
      <c r="C134" s="910"/>
      <c r="D134" s="831"/>
      <c r="E134" s="853"/>
      <c r="F134" s="960"/>
      <c r="G134" s="831"/>
      <c r="H134" s="960"/>
      <c r="I134" s="107">
        <f t="shared" si="20"/>
        <v>0</v>
      </c>
      <c r="J134" s="742"/>
      <c r="K134" s="598"/>
      <c r="L134" s="628"/>
      <c r="M134" s="598"/>
      <c r="N134" s="598"/>
      <c r="O134" s="816"/>
      <c r="P134" s="598"/>
      <c r="Q134" s="598"/>
      <c r="R134" s="770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31"/>
      <c r="C135" s="831"/>
      <c r="D135" s="831"/>
      <c r="E135" s="853"/>
      <c r="F135" s="960"/>
      <c r="G135" s="831"/>
      <c r="H135" s="960"/>
      <c r="I135" s="107">
        <f t="shared" si="20"/>
        <v>0</v>
      </c>
      <c r="J135" s="555"/>
      <c r="K135" s="598"/>
      <c r="L135" s="628"/>
      <c r="M135" s="598"/>
      <c r="N135" s="598"/>
      <c r="O135" s="950"/>
      <c r="P135" s="598"/>
      <c r="Q135" s="598"/>
      <c r="R135" s="901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46"/>
      <c r="C136" s="898"/>
      <c r="D136" s="942"/>
      <c r="E136" s="943"/>
      <c r="F136" s="962"/>
      <c r="G136" s="944"/>
      <c r="H136" s="965"/>
      <c r="I136" s="107">
        <f t="shared" si="20"/>
        <v>0</v>
      </c>
      <c r="J136" s="568"/>
      <c r="K136" s="598"/>
      <c r="L136" s="628"/>
      <c r="M136" s="598"/>
      <c r="N136" s="598"/>
      <c r="O136" s="906"/>
      <c r="P136" s="598"/>
      <c r="Q136" s="905"/>
      <c r="R136" s="597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46"/>
      <c r="C137" s="898"/>
      <c r="D137" s="945"/>
      <c r="E137" s="943"/>
      <c r="F137" s="962"/>
      <c r="G137" s="944"/>
      <c r="H137" s="965"/>
      <c r="I137" s="107">
        <f t="shared" si="20"/>
        <v>0</v>
      </c>
      <c r="J137" s="568"/>
      <c r="K137" s="598"/>
      <c r="L137" s="628"/>
      <c r="M137" s="598"/>
      <c r="N137" s="598"/>
      <c r="O137" s="906"/>
      <c r="P137" s="598"/>
      <c r="Q137" s="905"/>
      <c r="R137" s="597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46"/>
      <c r="C138" s="898"/>
      <c r="D138" s="942"/>
      <c r="E138" s="943"/>
      <c r="F138" s="962"/>
      <c r="G138" s="944"/>
      <c r="H138" s="965"/>
      <c r="I138" s="289">
        <f t="shared" si="20"/>
        <v>0</v>
      </c>
      <c r="J138" s="745"/>
      <c r="K138" s="746"/>
      <c r="L138" s="601"/>
      <c r="M138" s="746"/>
      <c r="N138" s="611"/>
      <c r="O138" s="906"/>
      <c r="P138" s="792"/>
      <c r="Q138" s="905"/>
      <c r="R138" s="597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46"/>
      <c r="C139" s="898"/>
      <c r="D139" s="942"/>
      <c r="E139" s="943"/>
      <c r="F139" s="962"/>
      <c r="G139" s="944"/>
      <c r="H139" s="965"/>
      <c r="I139" s="289">
        <f t="shared" si="20"/>
        <v>0</v>
      </c>
      <c r="J139" s="745"/>
      <c r="K139" s="746"/>
      <c r="L139" s="601"/>
      <c r="M139" s="746"/>
      <c r="N139" s="611"/>
      <c r="O139" s="906"/>
      <c r="P139" s="839"/>
      <c r="Q139" s="905"/>
      <c r="R139" s="597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46"/>
      <c r="C140" s="899"/>
      <c r="D140" s="945"/>
      <c r="E140" s="943"/>
      <c r="F140" s="962"/>
      <c r="G140" s="944"/>
      <c r="H140" s="965"/>
      <c r="I140" s="289">
        <f t="shared" si="20"/>
        <v>0</v>
      </c>
      <c r="J140" s="745"/>
      <c r="K140" s="746"/>
      <c r="L140" s="601"/>
      <c r="M140" s="746"/>
      <c r="N140" s="611"/>
      <c r="O140" s="906"/>
      <c r="P140" s="792"/>
      <c r="Q140" s="905"/>
      <c r="R140" s="597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02"/>
      <c r="C141" s="899"/>
      <c r="D141" s="900"/>
      <c r="E141" s="912"/>
      <c r="F141" s="963"/>
      <c r="G141" s="487"/>
      <c r="H141" s="966"/>
      <c r="I141" s="289">
        <f t="shared" si="20"/>
        <v>0</v>
      </c>
      <c r="J141" s="745"/>
      <c r="K141" s="746"/>
      <c r="L141" s="601"/>
      <c r="M141" s="746"/>
      <c r="N141" s="611"/>
      <c r="O141" s="906"/>
      <c r="P141" s="792"/>
      <c r="Q141" s="905"/>
      <c r="R141" s="597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31"/>
      <c r="C142" s="555"/>
      <c r="D142" s="580"/>
      <c r="E142" s="913"/>
      <c r="F142" s="964"/>
      <c r="G142" s="582"/>
      <c r="H142" s="967"/>
      <c r="I142" s="289">
        <f t="shared" si="20"/>
        <v>0</v>
      </c>
      <c r="J142" s="745"/>
      <c r="K142" s="746"/>
      <c r="L142" s="601"/>
      <c r="M142" s="746"/>
      <c r="N142" s="825"/>
      <c r="O142" s="904"/>
      <c r="P142" s="840"/>
      <c r="Q142" s="841"/>
      <c r="R142" s="842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84"/>
      <c r="C143" s="585"/>
      <c r="D143" s="580"/>
      <c r="E143" s="913"/>
      <c r="F143" s="964"/>
      <c r="G143" s="582"/>
      <c r="H143" s="967"/>
      <c r="I143" s="289">
        <f t="shared" si="20"/>
        <v>0</v>
      </c>
      <c r="J143" s="269"/>
      <c r="K143" s="252"/>
      <c r="L143" s="308"/>
      <c r="M143" s="251"/>
      <c r="N143" s="569"/>
      <c r="O143" s="843"/>
      <c r="P143" s="792"/>
      <c r="Q143" s="746"/>
      <c r="R143" s="793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84"/>
      <c r="C144" s="585"/>
      <c r="D144" s="580"/>
      <c r="E144" s="913"/>
      <c r="F144" s="581"/>
      <c r="G144" s="582"/>
      <c r="H144" s="967"/>
      <c r="I144" s="289">
        <f t="shared" si="20"/>
        <v>0</v>
      </c>
      <c r="J144" s="269"/>
      <c r="K144" s="252"/>
      <c r="L144" s="308"/>
      <c r="M144" s="251"/>
      <c r="N144" s="569"/>
      <c r="O144" s="624"/>
      <c r="P144" s="840"/>
      <c r="Q144" s="841"/>
      <c r="R144" s="842"/>
      <c r="S144" s="66"/>
      <c r="T144" s="66"/>
    </row>
    <row r="145" spans="1:20" s="163" customFormat="1" x14ac:dyDescent="0.25">
      <c r="A145" s="101"/>
      <c r="B145" s="584"/>
      <c r="C145" s="586"/>
      <c r="D145" s="580"/>
      <c r="E145" s="767"/>
      <c r="F145" s="581"/>
      <c r="G145" s="582"/>
      <c r="H145" s="967"/>
      <c r="I145" s="289">
        <f t="shared" si="20"/>
        <v>0</v>
      </c>
      <c r="J145" s="269"/>
      <c r="K145" s="252"/>
      <c r="L145" s="308"/>
      <c r="M145" s="251"/>
      <c r="N145" s="569"/>
      <c r="O145" s="624"/>
      <c r="P145" s="792"/>
      <c r="Q145" s="746"/>
      <c r="R145" s="793"/>
      <c r="S145" s="66"/>
      <c r="T145" s="66"/>
    </row>
    <row r="146" spans="1:20" s="163" customFormat="1" x14ac:dyDescent="0.25">
      <c r="A146" s="101"/>
      <c r="B146" s="584"/>
      <c r="C146" s="587"/>
      <c r="D146" s="580"/>
      <c r="E146" s="767"/>
      <c r="F146" s="581"/>
      <c r="G146" s="582"/>
      <c r="H146" s="583"/>
      <c r="I146" s="289">
        <f t="shared" si="20"/>
        <v>0</v>
      </c>
      <c r="J146" s="269"/>
      <c r="K146" s="252"/>
      <c r="L146" s="308"/>
      <c r="M146" s="251"/>
      <c r="N146" s="569"/>
      <c r="O146" s="624"/>
      <c r="P146" s="792"/>
      <c r="Q146" s="746"/>
      <c r="R146" s="793"/>
      <c r="S146" s="66"/>
      <c r="T146" s="66"/>
    </row>
    <row r="147" spans="1:20" s="163" customFormat="1" x14ac:dyDescent="0.25">
      <c r="A147" s="101"/>
      <c r="B147" s="584"/>
      <c r="C147" s="555"/>
      <c r="D147" s="580"/>
      <c r="E147" s="767"/>
      <c r="F147" s="581"/>
      <c r="G147" s="582"/>
      <c r="H147" s="583"/>
      <c r="I147" s="289">
        <f t="shared" si="20"/>
        <v>0</v>
      </c>
      <c r="J147" s="269"/>
      <c r="K147" s="252"/>
      <c r="L147" s="308"/>
      <c r="M147" s="251"/>
      <c r="N147" s="569"/>
      <c r="O147" s="624"/>
      <c r="P147" s="792"/>
      <c r="Q147" s="746"/>
      <c r="R147" s="793"/>
      <c r="S147" s="66"/>
      <c r="T147" s="66"/>
    </row>
    <row r="148" spans="1:20" s="163" customFormat="1" x14ac:dyDescent="0.25">
      <c r="A148" s="101"/>
      <c r="B148" s="584"/>
      <c r="C148" s="555"/>
      <c r="D148" s="580"/>
      <c r="E148" s="767"/>
      <c r="F148" s="581"/>
      <c r="G148" s="582"/>
      <c r="H148" s="583"/>
      <c r="I148" s="289">
        <f t="shared" si="20"/>
        <v>0</v>
      </c>
      <c r="J148" s="269"/>
      <c r="K148" s="252"/>
      <c r="L148" s="308"/>
      <c r="M148" s="251"/>
      <c r="N148" s="569"/>
      <c r="O148" s="624"/>
      <c r="P148" s="792"/>
      <c r="Q148" s="746"/>
      <c r="R148" s="793"/>
      <c r="S148" s="66"/>
      <c r="T148" s="66"/>
    </row>
    <row r="149" spans="1:20" s="163" customFormat="1" x14ac:dyDescent="0.25">
      <c r="A149" s="101"/>
      <c r="B149" s="584"/>
      <c r="C149" s="587"/>
      <c r="D149" s="580"/>
      <c r="E149" s="767"/>
      <c r="F149" s="581"/>
      <c r="G149" s="582"/>
      <c r="H149" s="583"/>
      <c r="I149" s="289">
        <f t="shared" si="20"/>
        <v>0</v>
      </c>
      <c r="J149" s="269"/>
      <c r="K149" s="252"/>
      <c r="L149" s="308"/>
      <c r="M149" s="251"/>
      <c r="N149" s="569"/>
      <c r="O149" s="624"/>
      <c r="P149" s="792"/>
      <c r="Q149" s="746"/>
      <c r="R149" s="793"/>
      <c r="S149" s="66"/>
      <c r="T149" s="66"/>
    </row>
    <row r="150" spans="1:20" s="163" customFormat="1" x14ac:dyDescent="0.25">
      <c r="A150" s="101"/>
      <c r="B150" s="584"/>
      <c r="C150" s="555"/>
      <c r="D150" s="580"/>
      <c r="E150" s="767"/>
      <c r="F150" s="581"/>
      <c r="G150" s="582"/>
      <c r="H150" s="583"/>
      <c r="I150" s="289">
        <f t="shared" si="20"/>
        <v>0</v>
      </c>
      <c r="J150" s="269"/>
      <c r="K150" s="252"/>
      <c r="L150" s="308"/>
      <c r="M150" s="251"/>
      <c r="N150" s="569"/>
      <c r="O150" s="624"/>
      <c r="P150" s="792"/>
      <c r="Q150" s="746"/>
      <c r="R150" s="793"/>
      <c r="S150" s="66"/>
      <c r="T150" s="66"/>
    </row>
    <row r="151" spans="1:20" s="163" customFormat="1" x14ac:dyDescent="0.25">
      <c r="A151" s="101"/>
      <c r="B151" s="584"/>
      <c r="C151" s="555"/>
      <c r="D151" s="580"/>
      <c r="E151" s="767"/>
      <c r="F151" s="581"/>
      <c r="G151" s="582"/>
      <c r="H151" s="583"/>
      <c r="I151" s="289">
        <f t="shared" si="20"/>
        <v>0</v>
      </c>
      <c r="J151" s="269"/>
      <c r="K151" s="252"/>
      <c r="L151" s="308"/>
      <c r="M151" s="251"/>
      <c r="N151" s="569"/>
      <c r="O151" s="624"/>
      <c r="P151" s="792"/>
      <c r="Q151" s="746"/>
      <c r="R151" s="793"/>
      <c r="S151" s="66"/>
      <c r="T151" s="66"/>
    </row>
    <row r="152" spans="1:20" s="163" customFormat="1" x14ac:dyDescent="0.25">
      <c r="A152" s="101"/>
      <c r="B152" s="584"/>
      <c r="C152" s="555"/>
      <c r="D152" s="580"/>
      <c r="E152" s="767"/>
      <c r="F152" s="581"/>
      <c r="G152" s="582"/>
      <c r="H152" s="583"/>
      <c r="I152" s="289">
        <f t="shared" si="20"/>
        <v>0</v>
      </c>
      <c r="J152" s="269"/>
      <c r="K152" s="252"/>
      <c r="L152" s="308"/>
      <c r="M152" s="251"/>
      <c r="N152" s="569"/>
      <c r="O152" s="624"/>
      <c r="P152" s="792"/>
      <c r="Q152" s="746"/>
      <c r="R152" s="793"/>
      <c r="S152" s="66"/>
      <c r="T152" s="66"/>
    </row>
    <row r="153" spans="1:20" s="163" customFormat="1" x14ac:dyDescent="0.25">
      <c r="A153" s="101"/>
      <c r="B153" s="584"/>
      <c r="C153" s="555"/>
      <c r="D153" s="580"/>
      <c r="E153" s="767"/>
      <c r="F153" s="581"/>
      <c r="G153" s="582"/>
      <c r="H153" s="583"/>
      <c r="I153" s="289">
        <f t="shared" si="20"/>
        <v>0</v>
      </c>
      <c r="J153" s="269"/>
      <c r="K153" s="252"/>
      <c r="L153" s="308"/>
      <c r="M153" s="251"/>
      <c r="N153" s="569"/>
      <c r="O153" s="624"/>
      <c r="P153" s="792"/>
      <c r="Q153" s="746"/>
      <c r="R153" s="793"/>
      <c r="S153" s="66"/>
      <c r="T153" s="66"/>
    </row>
    <row r="154" spans="1:20" s="163" customFormat="1" x14ac:dyDescent="0.25">
      <c r="A154" s="101"/>
      <c r="B154" s="584"/>
      <c r="C154" s="555"/>
      <c r="D154" s="580"/>
      <c r="E154" s="767"/>
      <c r="F154" s="581"/>
      <c r="G154" s="582"/>
      <c r="H154" s="583"/>
      <c r="I154" s="289">
        <f t="shared" si="20"/>
        <v>0</v>
      </c>
      <c r="J154" s="269"/>
      <c r="K154" s="252"/>
      <c r="L154" s="308"/>
      <c r="M154" s="251"/>
      <c r="N154" s="569"/>
      <c r="O154" s="624"/>
      <c r="P154" s="792"/>
      <c r="Q154" s="746"/>
      <c r="R154" s="793"/>
      <c r="S154" s="66"/>
      <c r="T154" s="66"/>
    </row>
    <row r="155" spans="1:20" s="163" customFormat="1" x14ac:dyDescent="0.25">
      <c r="A155" s="101"/>
      <c r="B155" s="584"/>
      <c r="C155" s="555"/>
      <c r="D155" s="580"/>
      <c r="E155" s="767"/>
      <c r="F155" s="581"/>
      <c r="G155" s="582"/>
      <c r="H155" s="583"/>
      <c r="I155" s="289">
        <f t="shared" si="20"/>
        <v>0</v>
      </c>
      <c r="J155" s="269"/>
      <c r="K155" s="252"/>
      <c r="L155" s="308"/>
      <c r="M155" s="251"/>
      <c r="N155" s="569"/>
      <c r="O155" s="624"/>
      <c r="P155" s="792"/>
      <c r="Q155" s="746"/>
      <c r="R155" s="793"/>
      <c r="S155" s="66"/>
      <c r="T155" s="66"/>
    </row>
    <row r="156" spans="1:20" s="163" customFormat="1" x14ac:dyDescent="0.25">
      <c r="A156" s="101"/>
      <c r="B156" s="584"/>
      <c r="C156" s="555"/>
      <c r="D156" s="580"/>
      <c r="E156" s="767"/>
      <c r="F156" s="581"/>
      <c r="G156" s="582"/>
      <c r="H156" s="583"/>
      <c r="I156" s="289">
        <f t="shared" si="20"/>
        <v>0</v>
      </c>
      <c r="J156" s="269"/>
      <c r="K156" s="252"/>
      <c r="L156" s="308"/>
      <c r="M156" s="251"/>
      <c r="N156" s="569"/>
      <c r="O156" s="624"/>
      <c r="P156" s="792"/>
      <c r="Q156" s="746"/>
      <c r="R156" s="793"/>
      <c r="S156" s="66"/>
      <c r="T156" s="66"/>
    </row>
    <row r="157" spans="1:20" s="163" customFormat="1" x14ac:dyDescent="0.25">
      <c r="A157" s="101"/>
      <c r="B157" s="584"/>
      <c r="C157" s="555"/>
      <c r="D157" s="580"/>
      <c r="E157" s="767"/>
      <c r="F157" s="581"/>
      <c r="G157" s="582"/>
      <c r="H157" s="583"/>
      <c r="I157" s="289">
        <f t="shared" si="20"/>
        <v>0</v>
      </c>
      <c r="J157" s="269"/>
      <c r="K157" s="252"/>
      <c r="L157" s="308"/>
      <c r="M157" s="251"/>
      <c r="N157" s="569"/>
      <c r="O157" s="624"/>
      <c r="P157" s="792"/>
      <c r="Q157" s="746"/>
      <c r="R157" s="793"/>
      <c r="S157" s="66"/>
      <c r="T157" s="66"/>
    </row>
    <row r="158" spans="1:20" s="163" customFormat="1" x14ac:dyDescent="0.25">
      <c r="A158" s="101"/>
      <c r="B158" s="381"/>
      <c r="C158" s="385"/>
      <c r="D158" s="491"/>
      <c r="E158" s="764"/>
      <c r="F158" s="674"/>
      <c r="G158" s="675"/>
      <c r="H158" s="676"/>
      <c r="I158" s="289">
        <f t="shared" si="20"/>
        <v>0</v>
      </c>
      <c r="J158" s="269"/>
      <c r="K158" s="252"/>
      <c r="L158" s="308"/>
      <c r="M158" s="251"/>
      <c r="N158" s="569"/>
      <c r="O158" s="624"/>
      <c r="P158" s="792"/>
      <c r="Q158" s="746"/>
      <c r="R158" s="793"/>
      <c r="S158" s="66"/>
      <c r="T158" s="66"/>
    </row>
    <row r="159" spans="1:20" s="163" customFormat="1" x14ac:dyDescent="0.25">
      <c r="A159" s="101"/>
      <c r="B159" s="381"/>
      <c r="C159" s="385"/>
      <c r="D159" s="491"/>
      <c r="E159" s="764"/>
      <c r="F159" s="674"/>
      <c r="G159" s="675"/>
      <c r="H159" s="676"/>
      <c r="I159" s="289">
        <f t="shared" si="20"/>
        <v>0</v>
      </c>
      <c r="J159" s="269"/>
      <c r="K159" s="252"/>
      <c r="L159" s="308"/>
      <c r="M159" s="251"/>
      <c r="N159" s="569"/>
      <c r="O159" s="624"/>
      <c r="P159" s="792"/>
      <c r="Q159" s="746"/>
      <c r="R159" s="793"/>
      <c r="S159" s="66"/>
      <c r="T159" s="66"/>
    </row>
    <row r="160" spans="1:20" s="163" customFormat="1" x14ac:dyDescent="0.25">
      <c r="A160" s="101"/>
      <c r="B160" s="381"/>
      <c r="C160" s="385"/>
      <c r="D160" s="491"/>
      <c r="E160" s="764"/>
      <c r="F160" s="674"/>
      <c r="G160" s="675"/>
      <c r="H160" s="676"/>
      <c r="I160" s="289">
        <f t="shared" si="20"/>
        <v>0</v>
      </c>
      <c r="J160" s="269"/>
      <c r="K160" s="252"/>
      <c r="L160" s="308"/>
      <c r="M160" s="251"/>
      <c r="N160" s="569"/>
      <c r="O160" s="624"/>
      <c r="P160" s="792"/>
      <c r="Q160" s="746"/>
      <c r="R160" s="793"/>
      <c r="S160" s="66"/>
      <c r="T160" s="66"/>
    </row>
    <row r="161" spans="1:20" s="163" customFormat="1" x14ac:dyDescent="0.25">
      <c r="A161" s="101"/>
      <c r="B161" s="673"/>
      <c r="C161" s="74"/>
      <c r="D161" s="167"/>
      <c r="E161" s="160"/>
      <c r="F161" s="107"/>
      <c r="G161" s="101"/>
      <c r="H161" s="562"/>
      <c r="I161" s="289">
        <f t="shared" si="20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0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0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0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0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0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0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0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0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0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6"/>
      <c r="G171" s="101"/>
      <c r="H171" s="562"/>
      <c r="I171" s="289">
        <f t="shared" si="20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6"/>
      <c r="G172" s="101"/>
      <c r="H172" s="562"/>
      <c r="I172" s="107">
        <f t="shared" si="20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6"/>
      <c r="G173" s="101"/>
      <c r="H173" s="562"/>
      <c r="I173" s="107">
        <f t="shared" si="20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6"/>
      <c r="G174" s="101"/>
      <c r="H174" s="562"/>
      <c r="I174" s="107">
        <f t="shared" si="20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6"/>
      <c r="G175" s="101"/>
      <c r="H175" s="562"/>
      <c r="I175" s="107">
        <f t="shared" si="20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6"/>
      <c r="G176" s="101"/>
      <c r="H176" s="562"/>
      <c r="I176" s="107">
        <f t="shared" si="20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6"/>
      <c r="G177" s="101"/>
      <c r="H177" s="562"/>
      <c r="I177" s="107">
        <f t="shared" si="20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6"/>
      <c r="G178" s="101"/>
      <c r="H178" s="562"/>
      <c r="I178" s="107">
        <f t="shared" si="20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6"/>
      <c r="G179" s="101"/>
      <c r="H179" s="562"/>
      <c r="I179" s="107">
        <f t="shared" si="20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6"/>
      <c r="G180" s="101"/>
      <c r="H180" s="562"/>
      <c r="I180" s="107">
        <f t="shared" si="20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6"/>
      <c r="G181" s="101"/>
      <c r="H181" s="562"/>
      <c r="I181" s="107">
        <f t="shared" si="20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6"/>
      <c r="G182" s="101"/>
      <c r="H182" s="562"/>
      <c r="I182" s="107">
        <f t="shared" si="20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8"/>
      <c r="F183" s="756"/>
      <c r="G183" s="101"/>
      <c r="H183" s="562"/>
      <c r="I183" s="107">
        <f t="shared" si="20"/>
        <v>0</v>
      </c>
      <c r="J183" s="133"/>
      <c r="K183" s="175"/>
      <c r="L183" s="686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2" t="s">
        <v>31</v>
      </c>
      <c r="G184" s="73">
        <f>SUM(G5:G183)</f>
        <v>1792</v>
      </c>
      <c r="H184" s="564">
        <f>SUM(H3:H183)</f>
        <v>344410.57999999996</v>
      </c>
      <c r="I184" s="800">
        <f>PIERNA!I37</f>
        <v>0</v>
      </c>
      <c r="J184" s="46"/>
      <c r="K184" s="177">
        <f>SUM(K5:K183)</f>
        <v>133306</v>
      </c>
      <c r="L184" s="687"/>
      <c r="M184" s="177">
        <f>SUM(M5:M183)</f>
        <v>361920</v>
      </c>
      <c r="N184" s="484"/>
      <c r="O184" s="626"/>
      <c r="P184" s="120"/>
      <c r="Q184" s="178">
        <f>SUM(Q5:Q183)</f>
        <v>7407918.8018100001</v>
      </c>
      <c r="R184" s="158"/>
      <c r="S184" s="188">
        <f>Q184+M184+K184</f>
        <v>7903144.8018100001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8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7">
    <mergeCell ref="B102:B104"/>
    <mergeCell ref="E102:E104"/>
    <mergeCell ref="R101:R104"/>
    <mergeCell ref="Q1:Q2"/>
    <mergeCell ref="K1:K2"/>
    <mergeCell ref="M1:M2"/>
    <mergeCell ref="O102:O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6"/>
    <col min="10" max="10" width="17.5703125" customWidth="1"/>
  </cols>
  <sheetData>
    <row r="1" spans="1:11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1" ht="16.5" thickBot="1" x14ac:dyDescent="0.3">
      <c r="K2" s="73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8">
        <f>E5+E6-F8+E4</f>
        <v>0</v>
      </c>
      <c r="J8" s="794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8">
        <f>I8-F9</f>
        <v>0</v>
      </c>
      <c r="J9" s="794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8">
        <f t="shared" ref="I10:I27" si="4">I9-F10</f>
        <v>0</v>
      </c>
      <c r="J10" s="794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8">
        <f t="shared" si="4"/>
        <v>0</v>
      </c>
      <c r="J11" s="794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8">
        <f t="shared" si="4"/>
        <v>0</v>
      </c>
      <c r="J12" s="794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8">
        <f t="shared" si="4"/>
        <v>0</v>
      </c>
      <c r="J13" s="794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8">
        <f t="shared" si="4"/>
        <v>0</v>
      </c>
      <c r="J14" s="794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8">
        <f t="shared" si="4"/>
        <v>0</v>
      </c>
      <c r="J15" s="794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9">
        <f t="shared" si="4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9">
        <f t="shared" si="4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9">
        <f t="shared" si="4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9">
        <f t="shared" si="4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9">
        <f t="shared" si="4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9">
        <f t="shared" si="4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9">
        <f t="shared" si="4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9">
        <f t="shared" si="4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9">
        <f t="shared" si="4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9">
        <f t="shared" si="4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9">
        <f t="shared" si="4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9">
        <f t="shared" si="4"/>
        <v>0</v>
      </c>
      <c r="J27" s="772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30"/>
      <c r="J28" s="77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088" t="s">
        <v>21</v>
      </c>
      <c r="E31" s="1089"/>
      <c r="F31" s="147">
        <f>E4+E5-F29+E6</f>
        <v>0</v>
      </c>
    </row>
    <row r="32" spans="1:10" ht="16.5" thickBot="1" x14ac:dyDescent="0.3">
      <c r="A32" s="129"/>
      <c r="D32" s="823" t="s">
        <v>4</v>
      </c>
      <c r="E32" s="82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15" sqref="A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3" t="s">
        <v>249</v>
      </c>
      <c r="B1" s="1083"/>
      <c r="C1" s="1083"/>
      <c r="D1" s="1083"/>
      <c r="E1" s="1083"/>
      <c r="F1" s="1083"/>
      <c r="G1" s="1083"/>
      <c r="H1" s="379">
        <v>1</v>
      </c>
      <c r="I1" s="63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2"/>
    </row>
    <row r="3" spans="1:10" ht="16.5" thickTop="1" thickBot="1" x14ac:dyDescent="0.3">
      <c r="A3" s="73" t="s">
        <v>0</v>
      </c>
      <c r="B3" s="1158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7"/>
    </row>
    <row r="4" spans="1:10" ht="15.75" thickTop="1" x14ac:dyDescent="0.25">
      <c r="A4" s="76"/>
      <c r="B4" s="1159" t="s">
        <v>73</v>
      </c>
      <c r="C4" s="629"/>
      <c r="D4" s="261"/>
      <c r="E4" s="259"/>
      <c r="F4" s="256"/>
      <c r="G4" s="790"/>
      <c r="H4" s="159"/>
      <c r="I4" s="641"/>
    </row>
    <row r="5" spans="1:10" ht="28.5" customHeight="1" thickBot="1" x14ac:dyDescent="0.3">
      <c r="A5" s="787" t="s">
        <v>67</v>
      </c>
      <c r="B5" s="1160"/>
      <c r="C5" s="339">
        <v>54</v>
      </c>
      <c r="D5" s="261">
        <v>44547</v>
      </c>
      <c r="E5" s="588">
        <v>499.6</v>
      </c>
      <c r="F5" s="256">
        <v>19</v>
      </c>
      <c r="G5" s="254">
        <f>F30</f>
        <v>0</v>
      </c>
      <c r="H5" s="144">
        <f>E5-G5</f>
        <v>499.6</v>
      </c>
      <c r="I5" s="638"/>
    </row>
    <row r="6" spans="1:10" ht="15.75" hidden="1" thickBot="1" x14ac:dyDescent="0.3">
      <c r="A6" s="263"/>
      <c r="B6" s="724"/>
      <c r="C6" s="632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3"/>
      <c r="C7" s="632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9"/>
    </row>
    <row r="9" spans="1:10" ht="15.75" thickTop="1" x14ac:dyDescent="0.25">
      <c r="A9" s="62"/>
      <c r="B9" s="205">
        <f>F4+F5+F6-C9+F7</f>
        <v>19</v>
      </c>
      <c r="C9" s="15"/>
      <c r="D9" s="70">
        <v>0</v>
      </c>
      <c r="E9" s="358"/>
      <c r="F9" s="293">
        <f>D9</f>
        <v>0</v>
      </c>
      <c r="G9" s="71"/>
      <c r="H9" s="72"/>
      <c r="I9" s="632">
        <f>E4+E5+E6-F9+E7</f>
        <v>499.6</v>
      </c>
      <c r="J9" s="61">
        <f>H9*F9</f>
        <v>0</v>
      </c>
    </row>
    <row r="10" spans="1:10" x14ac:dyDescent="0.25">
      <c r="A10" s="76"/>
      <c r="B10" s="205">
        <f>B9-C10</f>
        <v>19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499.6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19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499.6</v>
      </c>
      <c r="J11" s="61">
        <f t="shared" si="1"/>
        <v>0</v>
      </c>
    </row>
    <row r="12" spans="1:10" x14ac:dyDescent="0.25">
      <c r="A12" s="62"/>
      <c r="B12" s="205">
        <f t="shared" si="2"/>
        <v>19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499.6</v>
      </c>
      <c r="J12" s="61">
        <f t="shared" si="1"/>
        <v>0</v>
      </c>
    </row>
    <row r="13" spans="1:10" x14ac:dyDescent="0.25">
      <c r="A13" s="76"/>
      <c r="B13" s="205">
        <f t="shared" si="2"/>
        <v>19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499.6</v>
      </c>
      <c r="J13" s="61">
        <f t="shared" si="1"/>
        <v>0</v>
      </c>
    </row>
    <row r="14" spans="1:10" x14ac:dyDescent="0.25">
      <c r="A14" s="76"/>
      <c r="B14" s="205">
        <f t="shared" si="2"/>
        <v>19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499.6</v>
      </c>
      <c r="J14" s="61">
        <f t="shared" si="1"/>
        <v>0</v>
      </c>
    </row>
    <row r="15" spans="1:10" x14ac:dyDescent="0.25">
      <c r="A15" s="76"/>
      <c r="B15" s="205">
        <f t="shared" si="2"/>
        <v>19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499.6</v>
      </c>
      <c r="J15" s="61">
        <f t="shared" si="1"/>
        <v>0</v>
      </c>
    </row>
    <row r="16" spans="1:10" x14ac:dyDescent="0.25">
      <c r="A16" s="76"/>
      <c r="B16" s="205">
        <f t="shared" si="2"/>
        <v>19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499.6</v>
      </c>
      <c r="J16" s="61">
        <f t="shared" si="1"/>
        <v>0</v>
      </c>
    </row>
    <row r="17" spans="1:10" x14ac:dyDescent="0.25">
      <c r="A17" s="76"/>
      <c r="B17" s="205">
        <f t="shared" si="2"/>
        <v>19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499.6</v>
      </c>
      <c r="J17" s="61">
        <f t="shared" si="1"/>
        <v>0</v>
      </c>
    </row>
    <row r="18" spans="1:10" x14ac:dyDescent="0.25">
      <c r="A18" s="76"/>
      <c r="B18" s="205">
        <f t="shared" si="2"/>
        <v>19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2">
        <f t="shared" si="3"/>
        <v>499.6</v>
      </c>
      <c r="J18" s="61">
        <f t="shared" si="1"/>
        <v>0</v>
      </c>
    </row>
    <row r="19" spans="1:10" x14ac:dyDescent="0.25">
      <c r="A19" s="76"/>
      <c r="B19" s="205">
        <f t="shared" si="2"/>
        <v>19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2">
        <f t="shared" si="3"/>
        <v>499.6</v>
      </c>
      <c r="J19" s="61">
        <f t="shared" si="1"/>
        <v>0</v>
      </c>
    </row>
    <row r="20" spans="1:10" x14ac:dyDescent="0.25">
      <c r="A20" s="76"/>
      <c r="B20" s="205">
        <f t="shared" si="2"/>
        <v>19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2">
        <f t="shared" si="3"/>
        <v>499.6</v>
      </c>
      <c r="J20" s="61">
        <f t="shared" si="1"/>
        <v>0</v>
      </c>
    </row>
    <row r="21" spans="1:10" x14ac:dyDescent="0.25">
      <c r="A21" s="76"/>
      <c r="B21" s="205">
        <f t="shared" si="2"/>
        <v>19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2">
        <f t="shared" si="3"/>
        <v>499.6</v>
      </c>
      <c r="J21" s="61">
        <f t="shared" si="1"/>
        <v>0</v>
      </c>
    </row>
    <row r="22" spans="1:10" x14ac:dyDescent="0.25">
      <c r="A22" s="76"/>
      <c r="B22" s="205">
        <f t="shared" si="2"/>
        <v>19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2">
        <f t="shared" si="3"/>
        <v>499.6</v>
      </c>
      <c r="J22" s="61">
        <f t="shared" si="1"/>
        <v>0</v>
      </c>
    </row>
    <row r="23" spans="1:10" x14ac:dyDescent="0.25">
      <c r="A23" s="19"/>
      <c r="B23" s="205">
        <f t="shared" si="2"/>
        <v>19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2">
        <f t="shared" si="3"/>
        <v>499.6</v>
      </c>
      <c r="J23" s="61">
        <f t="shared" si="1"/>
        <v>0</v>
      </c>
    </row>
    <row r="24" spans="1:10" x14ac:dyDescent="0.25">
      <c r="A24" s="19"/>
      <c r="B24" s="205">
        <f t="shared" si="2"/>
        <v>19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2">
        <f t="shared" si="3"/>
        <v>499.6</v>
      </c>
      <c r="J24" s="61">
        <f t="shared" si="1"/>
        <v>0</v>
      </c>
    </row>
    <row r="25" spans="1:10" x14ac:dyDescent="0.25">
      <c r="A25" s="19"/>
      <c r="B25" s="205">
        <f t="shared" si="2"/>
        <v>19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2">
        <f t="shared" si="3"/>
        <v>499.6</v>
      </c>
      <c r="J25" s="61">
        <f t="shared" si="1"/>
        <v>0</v>
      </c>
    </row>
    <row r="26" spans="1:10" x14ac:dyDescent="0.25">
      <c r="A26" s="19"/>
      <c r="B26" s="205">
        <f t="shared" si="2"/>
        <v>19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2">
        <f t="shared" si="3"/>
        <v>499.6</v>
      </c>
      <c r="J26" s="61">
        <f t="shared" si="1"/>
        <v>0</v>
      </c>
    </row>
    <row r="27" spans="1:10" x14ac:dyDescent="0.25">
      <c r="A27" s="19"/>
      <c r="B27" s="205">
        <f t="shared" si="2"/>
        <v>19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2">
        <f t="shared" si="3"/>
        <v>499.6</v>
      </c>
      <c r="J27" s="61">
        <f t="shared" si="1"/>
        <v>0</v>
      </c>
    </row>
    <row r="28" spans="1:10" x14ac:dyDescent="0.25">
      <c r="B28" s="205">
        <f t="shared" si="2"/>
        <v>19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2">
        <f>SUM(I9:I27)</f>
        <v>9492.4000000000033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19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088" t="s">
        <v>21</v>
      </c>
      <c r="E32" s="1089"/>
      <c r="F32" s="147">
        <f>G5-F30</f>
        <v>0</v>
      </c>
    </row>
    <row r="33" spans="1:6" ht="15.75" thickBot="1" x14ac:dyDescent="0.3">
      <c r="A33" s="129"/>
      <c r="D33" s="788" t="s">
        <v>4</v>
      </c>
      <c r="E33" s="789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1" t="s">
        <v>249</v>
      </c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7"/>
    </row>
    <row r="5" spans="1:9" ht="15.75" x14ac:dyDescent="0.25">
      <c r="A5" s="76" t="s">
        <v>101</v>
      </c>
      <c r="B5" s="973" t="s">
        <v>250</v>
      </c>
      <c r="C5" s="326">
        <v>260</v>
      </c>
      <c r="D5" s="261">
        <v>44533</v>
      </c>
      <c r="E5" s="923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24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4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253</v>
      </c>
      <c r="H8" s="279">
        <v>265</v>
      </c>
      <c r="I8" s="47">
        <f>E4+E5+E6-F8</f>
        <v>99.88</v>
      </c>
    </row>
    <row r="9" spans="1:9" x14ac:dyDescent="0.25">
      <c r="B9" s="694">
        <f>B8-C9</f>
        <v>22</v>
      </c>
      <c r="C9" s="256"/>
      <c r="D9" s="1011"/>
      <c r="E9" s="1019"/>
      <c r="F9" s="1020">
        <f t="shared" si="0"/>
        <v>0</v>
      </c>
      <c r="G9" s="692"/>
      <c r="H9" s="1013"/>
      <c r="I9" s="275">
        <f>I8-F9</f>
        <v>99.88</v>
      </c>
    </row>
    <row r="10" spans="1:9" x14ac:dyDescent="0.25">
      <c r="B10" s="694">
        <f>B9-C10</f>
        <v>22</v>
      </c>
      <c r="C10" s="256"/>
      <c r="D10" s="1011"/>
      <c r="E10" s="1019"/>
      <c r="F10" s="1020">
        <f t="shared" si="0"/>
        <v>0</v>
      </c>
      <c r="G10" s="692"/>
      <c r="H10" s="1013"/>
      <c r="I10" s="275">
        <f t="shared" ref="I10:I25" si="1">I9-F10</f>
        <v>99.88</v>
      </c>
    </row>
    <row r="11" spans="1:9" x14ac:dyDescent="0.25">
      <c r="A11" s="56" t="s">
        <v>33</v>
      </c>
      <c r="B11" s="694">
        <f t="shared" ref="B11:B13" si="2">B10-C11</f>
        <v>22</v>
      </c>
      <c r="C11" s="256"/>
      <c r="D11" s="1011"/>
      <c r="E11" s="1019"/>
      <c r="F11" s="1020">
        <f t="shared" si="0"/>
        <v>0</v>
      </c>
      <c r="G11" s="692"/>
      <c r="H11" s="1013"/>
      <c r="I11" s="275">
        <f t="shared" si="1"/>
        <v>99.88</v>
      </c>
    </row>
    <row r="12" spans="1:9" x14ac:dyDescent="0.25">
      <c r="B12" s="694">
        <f t="shared" si="2"/>
        <v>22</v>
      </c>
      <c r="C12" s="256"/>
      <c r="D12" s="1011"/>
      <c r="E12" s="1019"/>
      <c r="F12" s="1020">
        <f t="shared" si="0"/>
        <v>0</v>
      </c>
      <c r="G12" s="692"/>
      <c r="H12" s="1013"/>
      <c r="I12" s="275">
        <f t="shared" si="1"/>
        <v>99.88</v>
      </c>
    </row>
    <row r="13" spans="1:9" x14ac:dyDescent="0.25">
      <c r="A13" s="19"/>
      <c r="B13" s="694">
        <f t="shared" si="2"/>
        <v>22</v>
      </c>
      <c r="C13" s="256"/>
      <c r="D13" s="1011"/>
      <c r="E13" s="1019"/>
      <c r="F13" s="1020">
        <f t="shared" si="0"/>
        <v>0</v>
      </c>
      <c r="G13" s="692"/>
      <c r="H13" s="1013"/>
      <c r="I13" s="275">
        <f t="shared" si="1"/>
        <v>99.88</v>
      </c>
    </row>
    <row r="14" spans="1:9" x14ac:dyDescent="0.25">
      <c r="B14" s="694">
        <f>B13-C14</f>
        <v>22</v>
      </c>
      <c r="C14" s="256"/>
      <c r="D14" s="1011"/>
      <c r="E14" s="1019"/>
      <c r="F14" s="1020">
        <f t="shared" si="0"/>
        <v>0</v>
      </c>
      <c r="G14" s="692"/>
      <c r="H14" s="1013"/>
      <c r="I14" s="275">
        <f t="shared" si="1"/>
        <v>99.88</v>
      </c>
    </row>
    <row r="15" spans="1:9" x14ac:dyDescent="0.25">
      <c r="B15" s="694">
        <f t="shared" ref="B15:B25" si="3">B14-C15</f>
        <v>22</v>
      </c>
      <c r="C15" s="256"/>
      <c r="D15" s="1011"/>
      <c r="E15" s="1019"/>
      <c r="F15" s="1020">
        <f t="shared" si="0"/>
        <v>0</v>
      </c>
      <c r="G15" s="692"/>
      <c r="H15" s="1013"/>
      <c r="I15" s="275">
        <f t="shared" si="1"/>
        <v>99.88</v>
      </c>
    </row>
    <row r="16" spans="1:9" x14ac:dyDescent="0.25">
      <c r="B16" s="694">
        <f t="shared" si="3"/>
        <v>22</v>
      </c>
      <c r="C16" s="256"/>
      <c r="D16" s="1011"/>
      <c r="E16" s="1019"/>
      <c r="F16" s="1020">
        <f t="shared" si="0"/>
        <v>0</v>
      </c>
      <c r="G16" s="692"/>
      <c r="H16" s="1013"/>
      <c r="I16" s="275">
        <f t="shared" si="1"/>
        <v>99.88</v>
      </c>
    </row>
    <row r="17" spans="1:9" x14ac:dyDescent="0.25">
      <c r="B17" s="694">
        <f t="shared" si="3"/>
        <v>22</v>
      </c>
      <c r="C17" s="256"/>
      <c r="D17" s="1011"/>
      <c r="E17" s="1019"/>
      <c r="F17" s="1020">
        <f t="shared" si="0"/>
        <v>0</v>
      </c>
      <c r="G17" s="692"/>
      <c r="H17" s="1013"/>
      <c r="I17" s="275">
        <f t="shared" si="1"/>
        <v>99.88</v>
      </c>
    </row>
    <row r="18" spans="1:9" x14ac:dyDescent="0.25">
      <c r="B18" s="694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4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4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4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4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4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4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4">
        <f t="shared" si="3"/>
        <v>22</v>
      </c>
      <c r="C25" s="37"/>
      <c r="D25" s="70">
        <v>0</v>
      </c>
      <c r="E25" s="230"/>
      <c r="F25" s="747">
        <f t="shared" si="0"/>
        <v>0</v>
      </c>
      <c r="G25" s="748"/>
      <c r="H25" s="749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88" t="s">
        <v>21</v>
      </c>
      <c r="E28" s="1089"/>
      <c r="F28" s="147">
        <f>E4+E5-F26+E6</f>
        <v>99.88</v>
      </c>
    </row>
    <row r="29" spans="1:9" ht="15.75" thickBot="1" x14ac:dyDescent="0.3">
      <c r="A29" s="129"/>
      <c r="D29" s="875" t="s">
        <v>4</v>
      </c>
      <c r="E29" s="876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2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8" t="s">
        <v>7</v>
      </c>
      <c r="C8" s="699" t="s">
        <v>8</v>
      </c>
      <c r="D8" s="700" t="s">
        <v>17</v>
      </c>
      <c r="E8" s="701" t="s">
        <v>2</v>
      </c>
      <c r="F8" s="702" t="s">
        <v>18</v>
      </c>
      <c r="G8" s="697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3"/>
      <c r="D9" s="704"/>
      <c r="E9" s="705"/>
      <c r="F9" s="706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4"/>
      <c r="E10" s="849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4"/>
      <c r="E11" s="849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4">
        <v>0</v>
      </c>
      <c r="E12" s="849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4">
        <v>0</v>
      </c>
      <c r="E13" s="849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4">
        <v>0</v>
      </c>
      <c r="E14" s="849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4">
        <v>0</v>
      </c>
      <c r="E15" s="849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4">
        <v>0</v>
      </c>
      <c r="E16" s="849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4">
        <v>0</v>
      </c>
      <c r="E17" s="849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4">
        <v>0</v>
      </c>
      <c r="E18" s="849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4">
        <v>0</v>
      </c>
      <c r="E19" s="849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4">
        <v>0</v>
      </c>
      <c r="E20" s="507"/>
      <c r="F20" s="634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4">
        <v>0</v>
      </c>
      <c r="E21" s="507"/>
      <c r="F21" s="634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4">
        <v>0</v>
      </c>
      <c r="E22" s="507"/>
      <c r="F22" s="634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4">
        <v>0</v>
      </c>
      <c r="E23" s="507"/>
      <c r="F23" s="634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4">
        <v>0</v>
      </c>
      <c r="E24" s="507"/>
      <c r="F24" s="634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4">
        <v>0</v>
      </c>
      <c r="E25" s="507"/>
      <c r="F25" s="634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4">
        <v>0</v>
      </c>
      <c r="E26" s="507"/>
      <c r="F26" s="634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4">
        <f t="shared" ref="D27:D28" si="3">C27*B27</f>
        <v>0</v>
      </c>
      <c r="E27" s="507"/>
      <c r="F27" s="634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4">
        <f t="shared" si="3"/>
        <v>0</v>
      </c>
      <c r="E28" s="507"/>
      <c r="F28" s="634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7"/>
      <c r="D29" s="708">
        <f>B29*C29</f>
        <v>0</v>
      </c>
      <c r="E29" s="709"/>
      <c r="F29" s="634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8" t="s">
        <v>21</v>
      </c>
      <c r="E32" s="1089"/>
      <c r="F32" s="147">
        <f>E5-F30+E6+E7</f>
        <v>0</v>
      </c>
    </row>
    <row r="33" spans="1:6" ht="15.75" thickBot="1" x14ac:dyDescent="0.3">
      <c r="A33" s="129"/>
      <c r="D33" s="847" t="s">
        <v>4</v>
      </c>
      <c r="E33" s="84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1" t="s">
        <v>249</v>
      </c>
      <c r="B1" s="1101"/>
      <c r="C1" s="1101"/>
      <c r="D1" s="1101"/>
      <c r="E1" s="1101"/>
      <c r="F1" s="1101"/>
      <c r="G1" s="110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4"/>
    </row>
    <row r="6" spans="1:8" ht="15.75" customHeight="1" thickTop="1" x14ac:dyDescent="0.25">
      <c r="A6" s="1085" t="s">
        <v>101</v>
      </c>
      <c r="B6" s="879" t="s">
        <v>125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085"/>
      <c r="B7" s="880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9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5">
        <v>44533</v>
      </c>
      <c r="F10" s="796">
        <f>D10</f>
        <v>40</v>
      </c>
      <c r="G10" s="797" t="s">
        <v>253</v>
      </c>
      <c r="H10" s="798">
        <v>185</v>
      </c>
    </row>
    <row r="11" spans="1:8" x14ac:dyDescent="0.25">
      <c r="B11" s="542">
        <f>B10-C11</f>
        <v>6</v>
      </c>
      <c r="C11" s="15"/>
      <c r="D11" s="1011">
        <v>0</v>
      </c>
      <c r="E11" s="1021"/>
      <c r="F11" s="1020">
        <f>D11</f>
        <v>0</v>
      </c>
      <c r="G11" s="692"/>
      <c r="H11" s="1013"/>
    </row>
    <row r="12" spans="1:8" x14ac:dyDescent="0.25">
      <c r="B12" s="542">
        <f t="shared" ref="B12:B27" si="0">B11-C12</f>
        <v>6</v>
      </c>
      <c r="C12" s="15"/>
      <c r="D12" s="1011">
        <v>0</v>
      </c>
      <c r="E12" s="1021"/>
      <c r="F12" s="1020">
        <f>D12</f>
        <v>0</v>
      </c>
      <c r="G12" s="692"/>
      <c r="H12" s="1013"/>
    </row>
    <row r="13" spans="1:8" x14ac:dyDescent="0.25">
      <c r="A13" s="56" t="s">
        <v>33</v>
      </c>
      <c r="B13" s="542">
        <f t="shared" si="0"/>
        <v>6</v>
      </c>
      <c r="C13" s="15"/>
      <c r="D13" s="1011">
        <v>0</v>
      </c>
      <c r="E13" s="1021"/>
      <c r="F13" s="1020">
        <f>D13</f>
        <v>0</v>
      </c>
      <c r="G13" s="692"/>
      <c r="H13" s="1013"/>
    </row>
    <row r="14" spans="1:8" x14ac:dyDescent="0.25">
      <c r="B14" s="542">
        <f t="shared" si="0"/>
        <v>6</v>
      </c>
      <c r="C14" s="15"/>
      <c r="D14" s="1011">
        <v>0</v>
      </c>
      <c r="E14" s="1021"/>
      <c r="F14" s="1020">
        <f t="shared" ref="F14:F27" si="1">D14</f>
        <v>0</v>
      </c>
      <c r="G14" s="692"/>
      <c r="H14" s="1013"/>
    </row>
    <row r="15" spans="1:8" x14ac:dyDescent="0.25">
      <c r="A15" s="19"/>
      <c r="B15" s="542">
        <f t="shared" si="0"/>
        <v>6</v>
      </c>
      <c r="C15" s="15"/>
      <c r="D15" s="1011">
        <v>0</v>
      </c>
      <c r="E15" s="1021"/>
      <c r="F15" s="1020">
        <f t="shared" si="1"/>
        <v>0</v>
      </c>
      <c r="G15" s="692"/>
      <c r="H15" s="1013"/>
    </row>
    <row r="16" spans="1:8" x14ac:dyDescent="0.25">
      <c r="B16" s="542">
        <f t="shared" si="0"/>
        <v>6</v>
      </c>
      <c r="C16" s="15"/>
      <c r="D16" s="1011">
        <v>0</v>
      </c>
      <c r="E16" s="1021"/>
      <c r="F16" s="1020">
        <f t="shared" si="1"/>
        <v>0</v>
      </c>
      <c r="G16" s="692"/>
      <c r="H16" s="1013"/>
    </row>
    <row r="17" spans="1:8" x14ac:dyDescent="0.25">
      <c r="B17" s="542">
        <f t="shared" si="0"/>
        <v>6</v>
      </c>
      <c r="C17" s="15"/>
      <c r="D17" s="1011">
        <v>0</v>
      </c>
      <c r="E17" s="1021"/>
      <c r="F17" s="1020">
        <f t="shared" si="1"/>
        <v>0</v>
      </c>
      <c r="G17" s="692"/>
      <c r="H17" s="1013"/>
    </row>
    <row r="18" spans="1:8" x14ac:dyDescent="0.25">
      <c r="B18" s="542">
        <f t="shared" si="0"/>
        <v>6</v>
      </c>
      <c r="C18" s="15"/>
      <c r="D18" s="1011">
        <v>0</v>
      </c>
      <c r="E18" s="1021"/>
      <c r="F18" s="1020">
        <f t="shared" si="1"/>
        <v>0</v>
      </c>
      <c r="G18" s="692"/>
      <c r="H18" s="1013"/>
    </row>
    <row r="19" spans="1:8" x14ac:dyDescent="0.25">
      <c r="B19" s="542">
        <f t="shared" si="0"/>
        <v>6</v>
      </c>
      <c r="C19" s="15"/>
      <c r="D19" s="1011">
        <v>0</v>
      </c>
      <c r="E19" s="1021"/>
      <c r="F19" s="1020">
        <f t="shared" si="1"/>
        <v>0</v>
      </c>
      <c r="G19" s="692"/>
      <c r="H19" s="1013"/>
    </row>
    <row r="20" spans="1:8" x14ac:dyDescent="0.25">
      <c r="B20" s="542">
        <f t="shared" si="0"/>
        <v>6</v>
      </c>
      <c r="C20" s="15"/>
      <c r="D20" s="1011">
        <v>0</v>
      </c>
      <c r="E20" s="1021"/>
      <c r="F20" s="1020">
        <f t="shared" si="1"/>
        <v>0</v>
      </c>
      <c r="G20" s="692"/>
      <c r="H20" s="1013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88" t="s">
        <v>21</v>
      </c>
      <c r="E30" s="1089"/>
      <c r="F30" s="147">
        <f>E5+E6-F28+E7+E4+E8</f>
        <v>120</v>
      </c>
    </row>
    <row r="31" spans="1:8" ht="15.75" thickBot="1" x14ac:dyDescent="0.3">
      <c r="A31" s="129"/>
      <c r="D31" s="667" t="s">
        <v>4</v>
      </c>
      <c r="E31" s="66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9" t="s">
        <v>259</v>
      </c>
      <c r="B1" s="1109"/>
      <c r="C1" s="1109"/>
      <c r="D1" s="1109"/>
      <c r="E1" s="1109"/>
      <c r="F1" s="1109"/>
      <c r="G1" s="1109"/>
      <c r="H1" s="1109"/>
      <c r="I1" s="1109"/>
      <c r="J1" s="1109"/>
      <c r="K1" s="85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10" t="s">
        <v>105</v>
      </c>
      <c r="B4" s="337">
        <v>18506.759999999998</v>
      </c>
      <c r="C4" s="690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111"/>
      <c r="B5" s="12" t="s">
        <v>51</v>
      </c>
      <c r="C5" s="691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11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4"/>
      <c r="B7" s="169"/>
      <c r="C7" s="915"/>
      <c r="D7" s="916" t="s">
        <v>163</v>
      </c>
      <c r="E7" s="917">
        <v>-108.88</v>
      </c>
      <c r="F7" s="91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6" t="s">
        <v>94</v>
      </c>
      <c r="I8" s="727" t="s">
        <v>95</v>
      </c>
      <c r="J8" s="727" t="s">
        <v>96</v>
      </c>
      <c r="K8" s="728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141</v>
      </c>
      <c r="H9" s="72">
        <v>70</v>
      </c>
      <c r="I9" s="729">
        <f>E5-F9+E4+E6+E7</f>
        <v>36447.579999999994</v>
      </c>
      <c r="J9" s="730">
        <f>F5-C9+F4+F6+F7</f>
        <v>1339</v>
      </c>
      <c r="K9" s="73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142</v>
      </c>
      <c r="H10" s="72">
        <v>70</v>
      </c>
      <c r="I10" s="732">
        <f>I9-F10</f>
        <v>36338.699999999997</v>
      </c>
      <c r="J10" s="733">
        <f>J9-C10</f>
        <v>1335</v>
      </c>
      <c r="K10" s="73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143</v>
      </c>
      <c r="H11" s="279">
        <v>70</v>
      </c>
      <c r="I11" s="732">
        <f t="shared" ref="I11:I74" si="3">I10-F11</f>
        <v>36311.479999999996</v>
      </c>
      <c r="J11" s="733">
        <f t="shared" ref="J11" si="4">J10-C11</f>
        <v>1334</v>
      </c>
      <c r="K11" s="73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145</v>
      </c>
      <c r="H12" s="279">
        <v>70</v>
      </c>
      <c r="I12" s="732">
        <f t="shared" si="3"/>
        <v>36284.259999999995</v>
      </c>
      <c r="J12" s="733">
        <f>J11-C12</f>
        <v>1333</v>
      </c>
      <c r="K12" s="734">
        <f t="shared" si="2"/>
        <v>1905.3999999999999</v>
      </c>
    </row>
    <row r="13" spans="1:11" ht="15" customHeight="1" x14ac:dyDescent="0.25">
      <c r="A13" s="689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146</v>
      </c>
      <c r="H13" s="72">
        <v>70</v>
      </c>
      <c r="I13" s="732">
        <f t="shared" si="3"/>
        <v>35522.099999999991</v>
      </c>
      <c r="J13" s="733">
        <f t="shared" ref="J13:J76" si="5">J12-C13</f>
        <v>1305</v>
      </c>
      <c r="K13" s="734">
        <f t="shared" si="2"/>
        <v>53351.199999999997</v>
      </c>
    </row>
    <row r="14" spans="1:11" x14ac:dyDescent="0.25">
      <c r="A14" s="689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148</v>
      </c>
      <c r="H14" s="72">
        <v>70</v>
      </c>
      <c r="I14" s="732">
        <f t="shared" si="3"/>
        <v>35467.659999999989</v>
      </c>
      <c r="J14" s="733">
        <f t="shared" si="5"/>
        <v>1303</v>
      </c>
      <c r="K14" s="734">
        <f t="shared" si="2"/>
        <v>3810.7999999999997</v>
      </c>
    </row>
    <row r="15" spans="1:11" x14ac:dyDescent="0.25">
      <c r="A15" s="689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149</v>
      </c>
      <c r="H15" s="72">
        <v>70</v>
      </c>
      <c r="I15" s="732">
        <f t="shared" si="3"/>
        <v>35440.439999999988</v>
      </c>
      <c r="J15" s="733">
        <f t="shared" si="5"/>
        <v>1302</v>
      </c>
      <c r="K15" s="734">
        <f t="shared" si="2"/>
        <v>1905.3999999999999</v>
      </c>
    </row>
    <row r="16" spans="1:11" x14ac:dyDescent="0.25">
      <c r="A16" s="689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150</v>
      </c>
      <c r="H16" s="72">
        <v>70</v>
      </c>
      <c r="I16" s="732">
        <f t="shared" si="3"/>
        <v>35331.55999999999</v>
      </c>
      <c r="J16" s="733">
        <f t="shared" si="5"/>
        <v>1298</v>
      </c>
      <c r="K16" s="734">
        <f t="shared" si="2"/>
        <v>7621.5999999999995</v>
      </c>
    </row>
    <row r="17" spans="1:11" x14ac:dyDescent="0.25">
      <c r="A17" s="689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140</v>
      </c>
      <c r="H17" s="72">
        <v>70</v>
      </c>
      <c r="I17" s="732">
        <f t="shared" si="3"/>
        <v>35304.339999999989</v>
      </c>
      <c r="J17" s="733">
        <f t="shared" si="5"/>
        <v>1297</v>
      </c>
      <c r="K17" s="734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152</v>
      </c>
      <c r="H18" s="72">
        <v>70</v>
      </c>
      <c r="I18" s="732">
        <f t="shared" si="3"/>
        <v>34324.419999999991</v>
      </c>
      <c r="J18" s="733">
        <f t="shared" si="5"/>
        <v>1261</v>
      </c>
      <c r="K18" s="734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153</v>
      </c>
      <c r="H19" s="72">
        <v>70</v>
      </c>
      <c r="I19" s="732">
        <f t="shared" si="3"/>
        <v>34052.219999999994</v>
      </c>
      <c r="J19" s="733">
        <f t="shared" si="5"/>
        <v>1251</v>
      </c>
      <c r="K19" s="734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155</v>
      </c>
      <c r="H20" s="72">
        <v>70</v>
      </c>
      <c r="I20" s="732">
        <f t="shared" si="3"/>
        <v>34024.999999999993</v>
      </c>
      <c r="J20" s="919">
        <f t="shared" si="5"/>
        <v>1250</v>
      </c>
      <c r="K20" s="734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156</v>
      </c>
      <c r="H21" s="72">
        <v>70</v>
      </c>
      <c r="I21" s="732">
        <f t="shared" si="3"/>
        <v>33997.779999999992</v>
      </c>
      <c r="J21" s="733">
        <f t="shared" si="5"/>
        <v>1249</v>
      </c>
      <c r="K21" s="73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158</v>
      </c>
      <c r="H22" s="72">
        <v>70</v>
      </c>
      <c r="I22" s="732">
        <f t="shared" si="3"/>
        <v>33970.55999999999</v>
      </c>
      <c r="J22" s="733">
        <f t="shared" si="5"/>
        <v>1248</v>
      </c>
      <c r="K22" s="734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159</v>
      </c>
      <c r="H23" s="72">
        <v>70</v>
      </c>
      <c r="I23" s="732">
        <f t="shared" si="3"/>
        <v>33099.51999999999</v>
      </c>
      <c r="J23" s="733">
        <f t="shared" si="5"/>
        <v>1216</v>
      </c>
      <c r="K23" s="734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160</v>
      </c>
      <c r="H24" s="72">
        <v>70</v>
      </c>
      <c r="I24" s="732">
        <f t="shared" si="3"/>
        <v>33072.299999999988</v>
      </c>
      <c r="J24" s="733">
        <f t="shared" si="5"/>
        <v>1215</v>
      </c>
      <c r="K24" s="734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161</v>
      </c>
      <c r="H25" s="72">
        <v>70</v>
      </c>
      <c r="I25" s="732">
        <f t="shared" si="3"/>
        <v>32990.639999999985</v>
      </c>
      <c r="J25" s="733">
        <f t="shared" si="5"/>
        <v>1212</v>
      </c>
      <c r="K25" s="734">
        <f t="shared" si="2"/>
        <v>5716.2</v>
      </c>
    </row>
    <row r="26" spans="1:11" x14ac:dyDescent="0.25">
      <c r="B26" s="2">
        <v>27.22</v>
      </c>
      <c r="C26" s="15">
        <v>39</v>
      </c>
      <c r="D26" s="868">
        <f t="shared" si="0"/>
        <v>1061.58</v>
      </c>
      <c r="E26" s="869">
        <v>44508</v>
      </c>
      <c r="F26" s="240">
        <f t="shared" si="1"/>
        <v>1061.58</v>
      </c>
      <c r="G26" s="183" t="s">
        <v>171</v>
      </c>
      <c r="H26" s="121">
        <v>70</v>
      </c>
      <c r="I26" s="732">
        <f t="shared" si="3"/>
        <v>31929.059999999983</v>
      </c>
      <c r="J26" s="733">
        <f t="shared" si="5"/>
        <v>1173</v>
      </c>
      <c r="K26" s="734">
        <f t="shared" si="2"/>
        <v>74310.599999999991</v>
      </c>
    </row>
    <row r="27" spans="1:11" x14ac:dyDescent="0.25">
      <c r="B27" s="2">
        <v>27.22</v>
      </c>
      <c r="C27" s="15">
        <v>36</v>
      </c>
      <c r="D27" s="868">
        <f t="shared" si="0"/>
        <v>979.92</v>
      </c>
      <c r="E27" s="869">
        <v>44511</v>
      </c>
      <c r="F27" s="240">
        <f t="shared" si="1"/>
        <v>979.92</v>
      </c>
      <c r="G27" s="183" t="s">
        <v>177</v>
      </c>
      <c r="H27" s="121">
        <v>70</v>
      </c>
      <c r="I27" s="732">
        <f t="shared" si="3"/>
        <v>30949.139999999985</v>
      </c>
      <c r="J27" s="733">
        <f t="shared" si="5"/>
        <v>1137</v>
      </c>
      <c r="K27" s="734">
        <f t="shared" si="2"/>
        <v>68594.399999999994</v>
      </c>
    </row>
    <row r="28" spans="1:11" x14ac:dyDescent="0.25">
      <c r="B28" s="2">
        <v>27.22</v>
      </c>
      <c r="C28" s="15">
        <v>20</v>
      </c>
      <c r="D28" s="868">
        <f t="shared" si="0"/>
        <v>544.4</v>
      </c>
      <c r="E28" s="869">
        <v>44513</v>
      </c>
      <c r="F28" s="240">
        <f t="shared" si="1"/>
        <v>544.4</v>
      </c>
      <c r="G28" s="183" t="s">
        <v>173</v>
      </c>
      <c r="H28" s="121">
        <v>70</v>
      </c>
      <c r="I28" s="732">
        <f t="shared" si="3"/>
        <v>30404.739999999983</v>
      </c>
      <c r="J28" s="733">
        <f t="shared" si="5"/>
        <v>1117</v>
      </c>
      <c r="K28" s="734">
        <f t="shared" si="2"/>
        <v>38108</v>
      </c>
    </row>
    <row r="29" spans="1:11" x14ac:dyDescent="0.25">
      <c r="B29" s="2">
        <v>27.22</v>
      </c>
      <c r="C29" s="15">
        <v>15</v>
      </c>
      <c r="D29" s="868">
        <f t="shared" si="0"/>
        <v>408.29999999999995</v>
      </c>
      <c r="E29" s="869">
        <v>44513</v>
      </c>
      <c r="F29" s="240">
        <f t="shared" si="1"/>
        <v>408.29999999999995</v>
      </c>
      <c r="G29" s="448" t="s">
        <v>185</v>
      </c>
      <c r="H29" s="449">
        <v>70</v>
      </c>
      <c r="I29" s="732">
        <f t="shared" si="3"/>
        <v>29996.439999999984</v>
      </c>
      <c r="J29" s="735">
        <f t="shared" si="5"/>
        <v>1102</v>
      </c>
      <c r="K29" s="734">
        <f t="shared" si="2"/>
        <v>28580.999999999996</v>
      </c>
    </row>
    <row r="30" spans="1:11" x14ac:dyDescent="0.25">
      <c r="B30" s="2">
        <v>27.22</v>
      </c>
      <c r="C30" s="15">
        <v>28</v>
      </c>
      <c r="D30" s="868">
        <f t="shared" si="0"/>
        <v>762.16</v>
      </c>
      <c r="E30" s="869">
        <v>44513</v>
      </c>
      <c r="F30" s="240">
        <f t="shared" si="1"/>
        <v>762.16</v>
      </c>
      <c r="G30" s="448" t="s">
        <v>180</v>
      </c>
      <c r="H30" s="449">
        <v>70</v>
      </c>
      <c r="I30" s="732">
        <f t="shared" si="3"/>
        <v>29234.279999999984</v>
      </c>
      <c r="J30" s="735">
        <f t="shared" si="5"/>
        <v>1074</v>
      </c>
      <c r="K30" s="734">
        <f t="shared" si="2"/>
        <v>53351.199999999997</v>
      </c>
    </row>
    <row r="31" spans="1:11" x14ac:dyDescent="0.25">
      <c r="B31" s="2">
        <v>27.22</v>
      </c>
      <c r="C31" s="15">
        <v>28</v>
      </c>
      <c r="D31" s="868">
        <f t="shared" si="0"/>
        <v>762.16</v>
      </c>
      <c r="E31" s="869">
        <v>44516</v>
      </c>
      <c r="F31" s="240">
        <f t="shared" si="1"/>
        <v>762.16</v>
      </c>
      <c r="G31" s="448" t="s">
        <v>187</v>
      </c>
      <c r="H31" s="449">
        <v>70</v>
      </c>
      <c r="I31" s="732">
        <f t="shared" si="3"/>
        <v>28472.119999999984</v>
      </c>
      <c r="J31" s="735">
        <f t="shared" si="5"/>
        <v>1046</v>
      </c>
      <c r="K31" s="734">
        <f t="shared" si="2"/>
        <v>53351.199999999997</v>
      </c>
    </row>
    <row r="32" spans="1:11" x14ac:dyDescent="0.25">
      <c r="B32" s="2">
        <v>27.22</v>
      </c>
      <c r="C32" s="15">
        <v>10</v>
      </c>
      <c r="D32" s="868">
        <f t="shared" si="0"/>
        <v>272.2</v>
      </c>
      <c r="E32" s="869">
        <v>44516</v>
      </c>
      <c r="F32" s="240">
        <f t="shared" si="1"/>
        <v>272.2</v>
      </c>
      <c r="G32" s="448" t="s">
        <v>192</v>
      </c>
      <c r="H32" s="449">
        <v>70</v>
      </c>
      <c r="I32" s="732">
        <f t="shared" si="3"/>
        <v>28199.919999999984</v>
      </c>
      <c r="J32" s="735">
        <f t="shared" si="5"/>
        <v>1036</v>
      </c>
      <c r="K32" s="734">
        <f t="shared" si="2"/>
        <v>19054</v>
      </c>
    </row>
    <row r="33" spans="2:11" x14ac:dyDescent="0.25">
      <c r="B33" s="2">
        <v>27.22</v>
      </c>
      <c r="C33" s="15">
        <v>7</v>
      </c>
      <c r="D33" s="868">
        <f t="shared" si="0"/>
        <v>190.54</v>
      </c>
      <c r="E33" s="869">
        <v>44517</v>
      </c>
      <c r="F33" s="240">
        <f t="shared" si="1"/>
        <v>190.54</v>
      </c>
      <c r="G33" s="448" t="s">
        <v>183</v>
      </c>
      <c r="H33" s="449">
        <v>70</v>
      </c>
      <c r="I33" s="732">
        <f t="shared" si="3"/>
        <v>28009.379999999983</v>
      </c>
      <c r="J33" s="735">
        <f t="shared" si="5"/>
        <v>1029</v>
      </c>
      <c r="K33" s="734">
        <f t="shared" si="2"/>
        <v>13337.8</v>
      </c>
    </row>
    <row r="34" spans="2:11" x14ac:dyDescent="0.25">
      <c r="B34" s="2">
        <v>27.22</v>
      </c>
      <c r="C34" s="15">
        <v>28</v>
      </c>
      <c r="D34" s="868">
        <f t="shared" si="0"/>
        <v>762.16</v>
      </c>
      <c r="E34" s="869">
        <v>44517</v>
      </c>
      <c r="F34" s="240">
        <f t="shared" si="1"/>
        <v>762.16</v>
      </c>
      <c r="G34" s="183" t="s">
        <v>194</v>
      </c>
      <c r="H34" s="121">
        <v>70</v>
      </c>
      <c r="I34" s="732">
        <f t="shared" si="3"/>
        <v>27247.219999999983</v>
      </c>
      <c r="J34" s="733">
        <f t="shared" si="5"/>
        <v>1001</v>
      </c>
      <c r="K34" s="734">
        <f t="shared" si="2"/>
        <v>53351.199999999997</v>
      </c>
    </row>
    <row r="35" spans="2:11" x14ac:dyDescent="0.25">
      <c r="B35" s="2">
        <v>27.22</v>
      </c>
      <c r="C35" s="15">
        <v>24</v>
      </c>
      <c r="D35" s="868">
        <f t="shared" si="0"/>
        <v>653.28</v>
      </c>
      <c r="E35" s="869">
        <v>44518</v>
      </c>
      <c r="F35" s="240">
        <f t="shared" si="1"/>
        <v>653.28</v>
      </c>
      <c r="G35" s="183" t="s">
        <v>196</v>
      </c>
      <c r="H35" s="121">
        <v>70</v>
      </c>
      <c r="I35" s="732">
        <f t="shared" si="3"/>
        <v>26593.939999999984</v>
      </c>
      <c r="J35" s="733">
        <f t="shared" si="5"/>
        <v>977</v>
      </c>
      <c r="K35" s="734">
        <f t="shared" si="2"/>
        <v>45729.599999999999</v>
      </c>
    </row>
    <row r="36" spans="2:11" x14ac:dyDescent="0.25">
      <c r="B36" s="2">
        <v>27.22</v>
      </c>
      <c r="C36" s="15">
        <v>7</v>
      </c>
      <c r="D36" s="868">
        <f t="shared" si="0"/>
        <v>190.54</v>
      </c>
      <c r="E36" s="869">
        <v>44519</v>
      </c>
      <c r="F36" s="240">
        <f t="shared" si="1"/>
        <v>190.54</v>
      </c>
      <c r="G36" s="183" t="s">
        <v>198</v>
      </c>
      <c r="H36" s="121">
        <v>70</v>
      </c>
      <c r="I36" s="732">
        <f t="shared" si="3"/>
        <v>26403.399999999983</v>
      </c>
      <c r="J36" s="733">
        <f t="shared" si="5"/>
        <v>970</v>
      </c>
      <c r="K36" s="734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200</v>
      </c>
      <c r="H37" s="121">
        <v>70</v>
      </c>
      <c r="I37" s="732">
        <f t="shared" si="3"/>
        <v>25641.239999999983</v>
      </c>
      <c r="J37" s="733">
        <f t="shared" si="5"/>
        <v>942</v>
      </c>
      <c r="K37" s="734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201</v>
      </c>
      <c r="H38" s="121">
        <v>70</v>
      </c>
      <c r="I38" s="732">
        <f t="shared" si="3"/>
        <v>24987.959999999985</v>
      </c>
      <c r="J38" s="733">
        <f t="shared" si="5"/>
        <v>918</v>
      </c>
      <c r="K38" s="734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215</v>
      </c>
      <c r="H39" s="121">
        <v>70</v>
      </c>
      <c r="I39" s="732">
        <f t="shared" si="3"/>
        <v>24933.519999999986</v>
      </c>
      <c r="J39" s="733">
        <f t="shared" si="5"/>
        <v>916</v>
      </c>
      <c r="K39" s="734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216</v>
      </c>
      <c r="H40" s="121">
        <v>70</v>
      </c>
      <c r="I40" s="732">
        <f t="shared" si="3"/>
        <v>24906.299999999985</v>
      </c>
      <c r="J40" s="733">
        <f t="shared" si="5"/>
        <v>915</v>
      </c>
      <c r="K40" s="734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219</v>
      </c>
      <c r="H41" s="121">
        <v>70</v>
      </c>
      <c r="I41" s="732">
        <f t="shared" si="3"/>
        <v>23871.939999999984</v>
      </c>
      <c r="J41" s="733">
        <f t="shared" si="5"/>
        <v>877</v>
      </c>
      <c r="K41" s="734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223</v>
      </c>
      <c r="H42" s="121">
        <v>70</v>
      </c>
      <c r="I42" s="732">
        <f t="shared" si="3"/>
        <v>22783.139999999985</v>
      </c>
      <c r="J42" s="733">
        <f t="shared" si="5"/>
        <v>837</v>
      </c>
      <c r="K42" s="734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228</v>
      </c>
      <c r="H43" s="121">
        <v>70</v>
      </c>
      <c r="I43" s="732">
        <f t="shared" si="3"/>
        <v>21367.699999999986</v>
      </c>
      <c r="J43" s="733">
        <f t="shared" si="5"/>
        <v>785</v>
      </c>
      <c r="K43" s="734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237</v>
      </c>
      <c r="H44" s="121">
        <v>70</v>
      </c>
      <c r="I44" s="732">
        <f t="shared" si="3"/>
        <v>20959.399999999987</v>
      </c>
      <c r="J44" s="733">
        <f t="shared" si="5"/>
        <v>770</v>
      </c>
      <c r="K44" s="734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242</v>
      </c>
      <c r="H45" s="121">
        <v>70</v>
      </c>
      <c r="I45" s="732">
        <f t="shared" si="3"/>
        <v>20551.099999999988</v>
      </c>
      <c r="J45" s="733">
        <f t="shared" si="5"/>
        <v>755</v>
      </c>
      <c r="K45" s="734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243</v>
      </c>
      <c r="H46" s="121">
        <v>70</v>
      </c>
      <c r="I46" s="732">
        <f t="shared" si="3"/>
        <v>20142.799999999988</v>
      </c>
      <c r="J46" s="733">
        <f t="shared" si="5"/>
        <v>740</v>
      </c>
      <c r="K46" s="734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245</v>
      </c>
      <c r="H47" s="121">
        <v>70</v>
      </c>
      <c r="I47" s="732">
        <f t="shared" si="3"/>
        <v>19271.759999999987</v>
      </c>
      <c r="J47" s="733">
        <f t="shared" si="5"/>
        <v>708</v>
      </c>
      <c r="K47" s="734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248</v>
      </c>
      <c r="H48" s="121">
        <v>70</v>
      </c>
      <c r="I48" s="732">
        <f t="shared" si="3"/>
        <v>18863.459999999988</v>
      </c>
      <c r="J48" s="733">
        <f t="shared" si="5"/>
        <v>693</v>
      </c>
      <c r="K48" s="734">
        <f t="shared" si="2"/>
        <v>28580.999999999996</v>
      </c>
    </row>
    <row r="49" spans="1:11" x14ac:dyDescent="0.25">
      <c r="B49" s="2">
        <v>27.22</v>
      </c>
      <c r="C49" s="15"/>
      <c r="D49" s="710">
        <f t="shared" si="0"/>
        <v>0</v>
      </c>
      <c r="E49" s="820"/>
      <c r="F49" s="710">
        <f t="shared" si="1"/>
        <v>0</v>
      </c>
      <c r="G49" s="711"/>
      <c r="H49" s="186"/>
      <c r="I49" s="732">
        <f t="shared" si="3"/>
        <v>18863.459999999988</v>
      </c>
      <c r="J49" s="733">
        <f t="shared" si="5"/>
        <v>693</v>
      </c>
      <c r="K49" s="734">
        <f t="shared" si="2"/>
        <v>0</v>
      </c>
    </row>
    <row r="50" spans="1:11" x14ac:dyDescent="0.25">
      <c r="B50" s="2">
        <v>27.22</v>
      </c>
      <c r="C50" s="15"/>
      <c r="D50" s="710">
        <f t="shared" si="0"/>
        <v>0</v>
      </c>
      <c r="E50" s="820"/>
      <c r="F50" s="710">
        <f t="shared" si="1"/>
        <v>0</v>
      </c>
      <c r="G50" s="711"/>
      <c r="H50" s="186"/>
      <c r="I50" s="732">
        <f t="shared" si="3"/>
        <v>18863.459999999988</v>
      </c>
      <c r="J50" s="733">
        <f t="shared" si="5"/>
        <v>693</v>
      </c>
      <c r="K50" s="734">
        <f t="shared" si="2"/>
        <v>0</v>
      </c>
    </row>
    <row r="51" spans="1:11" x14ac:dyDescent="0.25">
      <c r="B51" s="2">
        <v>27.22</v>
      </c>
      <c r="C51" s="15"/>
      <c r="D51" s="710">
        <f t="shared" si="0"/>
        <v>0</v>
      </c>
      <c r="E51" s="820"/>
      <c r="F51" s="710">
        <f t="shared" si="1"/>
        <v>0</v>
      </c>
      <c r="G51" s="711"/>
      <c r="H51" s="186"/>
      <c r="I51" s="732">
        <f t="shared" si="3"/>
        <v>18863.459999999988</v>
      </c>
      <c r="J51" s="733">
        <f t="shared" si="5"/>
        <v>693</v>
      </c>
      <c r="K51" s="734">
        <f t="shared" si="2"/>
        <v>0</v>
      </c>
    </row>
    <row r="52" spans="1:11" x14ac:dyDescent="0.25">
      <c r="B52" s="2">
        <v>27.22</v>
      </c>
      <c r="C52" s="15"/>
      <c r="D52" s="710">
        <f t="shared" si="0"/>
        <v>0</v>
      </c>
      <c r="E52" s="820"/>
      <c r="F52" s="710">
        <f t="shared" si="1"/>
        <v>0</v>
      </c>
      <c r="G52" s="711"/>
      <c r="H52" s="186"/>
      <c r="I52" s="732">
        <f t="shared" si="3"/>
        <v>18863.459999999988</v>
      </c>
      <c r="J52" s="733">
        <f t="shared" si="5"/>
        <v>693</v>
      </c>
      <c r="K52" s="734">
        <f t="shared" si="2"/>
        <v>0</v>
      </c>
    </row>
    <row r="53" spans="1:11" x14ac:dyDescent="0.25">
      <c r="B53" s="2">
        <v>27.22</v>
      </c>
      <c r="C53" s="15"/>
      <c r="D53" s="710">
        <f t="shared" si="0"/>
        <v>0</v>
      </c>
      <c r="E53" s="820"/>
      <c r="F53" s="710">
        <f t="shared" si="1"/>
        <v>0</v>
      </c>
      <c r="G53" s="711"/>
      <c r="H53" s="186"/>
      <c r="I53" s="732">
        <f t="shared" si="3"/>
        <v>18863.459999999988</v>
      </c>
      <c r="J53" s="733">
        <f t="shared" si="5"/>
        <v>693</v>
      </c>
      <c r="K53" s="734">
        <f t="shared" si="2"/>
        <v>0</v>
      </c>
    </row>
    <row r="54" spans="1:11" x14ac:dyDescent="0.25">
      <c r="B54" s="2">
        <v>27.22</v>
      </c>
      <c r="C54" s="15"/>
      <c r="D54" s="710">
        <f t="shared" si="0"/>
        <v>0</v>
      </c>
      <c r="E54" s="820"/>
      <c r="F54" s="710">
        <f t="shared" si="1"/>
        <v>0</v>
      </c>
      <c r="G54" s="711"/>
      <c r="H54" s="186"/>
      <c r="I54" s="732">
        <f t="shared" si="3"/>
        <v>18863.459999999988</v>
      </c>
      <c r="J54" s="733">
        <f t="shared" si="5"/>
        <v>693</v>
      </c>
      <c r="K54" s="734">
        <f t="shared" si="2"/>
        <v>0</v>
      </c>
    </row>
    <row r="55" spans="1:11" x14ac:dyDescent="0.25">
      <c r="B55" s="2">
        <v>27.22</v>
      </c>
      <c r="C55" s="15"/>
      <c r="D55" s="710">
        <f t="shared" si="0"/>
        <v>0</v>
      </c>
      <c r="E55" s="820"/>
      <c r="F55" s="710">
        <f t="shared" si="1"/>
        <v>0</v>
      </c>
      <c r="G55" s="711"/>
      <c r="H55" s="186"/>
      <c r="I55" s="732">
        <f t="shared" si="3"/>
        <v>18863.459999999988</v>
      </c>
      <c r="J55" s="733">
        <f t="shared" si="5"/>
        <v>693</v>
      </c>
      <c r="K55" s="734">
        <f t="shared" si="2"/>
        <v>0</v>
      </c>
    </row>
    <row r="56" spans="1:11" x14ac:dyDescent="0.25">
      <c r="B56" s="2">
        <v>27.22</v>
      </c>
      <c r="C56" s="15"/>
      <c r="D56" s="710">
        <f t="shared" si="0"/>
        <v>0</v>
      </c>
      <c r="E56" s="820"/>
      <c r="F56" s="710">
        <f t="shared" si="1"/>
        <v>0</v>
      </c>
      <c r="G56" s="711"/>
      <c r="H56" s="186"/>
      <c r="I56" s="732">
        <f t="shared" si="3"/>
        <v>18863.459999999988</v>
      </c>
      <c r="J56" s="733">
        <f t="shared" si="5"/>
        <v>693</v>
      </c>
      <c r="K56" s="734">
        <f t="shared" si="2"/>
        <v>0</v>
      </c>
    </row>
    <row r="57" spans="1:11" x14ac:dyDescent="0.25">
      <c r="B57" s="2">
        <v>27.22</v>
      </c>
      <c r="C57" s="15"/>
      <c r="D57" s="710">
        <f t="shared" si="0"/>
        <v>0</v>
      </c>
      <c r="E57" s="820"/>
      <c r="F57" s="710">
        <f t="shared" si="1"/>
        <v>0</v>
      </c>
      <c r="G57" s="711"/>
      <c r="H57" s="186"/>
      <c r="I57" s="732">
        <f t="shared" si="3"/>
        <v>18863.459999999988</v>
      </c>
      <c r="J57" s="733">
        <f t="shared" si="5"/>
        <v>693</v>
      </c>
      <c r="K57" s="734">
        <f t="shared" si="2"/>
        <v>0</v>
      </c>
    </row>
    <row r="58" spans="1:11" x14ac:dyDescent="0.25">
      <c r="B58" s="2">
        <v>27.22</v>
      </c>
      <c r="C58" s="15"/>
      <c r="D58" s="710">
        <f t="shared" si="0"/>
        <v>0</v>
      </c>
      <c r="E58" s="820"/>
      <c r="F58" s="710">
        <f t="shared" si="1"/>
        <v>0</v>
      </c>
      <c r="G58" s="711"/>
      <c r="H58" s="186"/>
      <c r="I58" s="732">
        <f t="shared" si="3"/>
        <v>18863.459999999988</v>
      </c>
      <c r="J58" s="733">
        <f t="shared" si="5"/>
        <v>693</v>
      </c>
      <c r="K58" s="734">
        <f t="shared" si="2"/>
        <v>0</v>
      </c>
    </row>
    <row r="59" spans="1:11" x14ac:dyDescent="0.25">
      <c r="B59" s="2">
        <v>27.22</v>
      </c>
      <c r="C59" s="15"/>
      <c r="D59" s="710">
        <f t="shared" si="0"/>
        <v>0</v>
      </c>
      <c r="E59" s="820"/>
      <c r="F59" s="710">
        <f t="shared" si="1"/>
        <v>0</v>
      </c>
      <c r="G59" s="711"/>
      <c r="H59" s="186"/>
      <c r="I59" s="732">
        <f t="shared" si="3"/>
        <v>18863.459999999988</v>
      </c>
      <c r="J59" s="733">
        <f t="shared" si="5"/>
        <v>693</v>
      </c>
      <c r="K59" s="734">
        <f t="shared" si="2"/>
        <v>0</v>
      </c>
    </row>
    <row r="60" spans="1:11" ht="15.75" thickBot="1" x14ac:dyDescent="0.3">
      <c r="A60" s="124"/>
      <c r="B60" s="2">
        <v>27.22</v>
      </c>
      <c r="C60" s="15"/>
      <c r="D60" s="710">
        <f t="shared" si="0"/>
        <v>0</v>
      </c>
      <c r="E60" s="820"/>
      <c r="F60" s="710">
        <f t="shared" si="1"/>
        <v>0</v>
      </c>
      <c r="G60" s="711"/>
      <c r="H60" s="186"/>
      <c r="I60" s="732">
        <f t="shared" si="3"/>
        <v>18863.459999999988</v>
      </c>
      <c r="J60" s="733">
        <f t="shared" si="5"/>
        <v>693</v>
      </c>
      <c r="K60" s="734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10">
        <f t="shared" si="0"/>
        <v>0</v>
      </c>
      <c r="E61" s="820"/>
      <c r="F61" s="710">
        <f t="shared" si="1"/>
        <v>0</v>
      </c>
      <c r="G61" s="711"/>
      <c r="H61" s="186"/>
      <c r="I61" s="732">
        <f t="shared" si="3"/>
        <v>18863.459999999988</v>
      </c>
      <c r="J61" s="733">
        <f t="shared" si="5"/>
        <v>693</v>
      </c>
      <c r="K61" s="734">
        <f t="shared" si="2"/>
        <v>0</v>
      </c>
    </row>
    <row r="62" spans="1:11" x14ac:dyDescent="0.25">
      <c r="A62" s="333"/>
      <c r="B62" s="2">
        <v>27.22</v>
      </c>
      <c r="C62" s="15"/>
      <c r="D62" s="710">
        <f t="shared" si="0"/>
        <v>0</v>
      </c>
      <c r="E62" s="820"/>
      <c r="F62" s="710">
        <f t="shared" si="1"/>
        <v>0</v>
      </c>
      <c r="G62" s="711"/>
      <c r="H62" s="186"/>
      <c r="I62" s="732">
        <f t="shared" si="3"/>
        <v>18863.459999999988</v>
      </c>
      <c r="J62" s="733">
        <f t="shared" si="5"/>
        <v>693</v>
      </c>
      <c r="K62" s="734">
        <f t="shared" si="2"/>
        <v>0</v>
      </c>
    </row>
    <row r="63" spans="1:11" x14ac:dyDescent="0.25">
      <c r="A63" s="333"/>
      <c r="B63" s="2">
        <v>27.22</v>
      </c>
      <c r="C63" s="15"/>
      <c r="D63" s="710">
        <f t="shared" si="0"/>
        <v>0</v>
      </c>
      <c r="E63" s="820"/>
      <c r="F63" s="710">
        <f t="shared" si="1"/>
        <v>0</v>
      </c>
      <c r="G63" s="711"/>
      <c r="H63" s="186"/>
      <c r="I63" s="732">
        <f t="shared" si="3"/>
        <v>18863.459999999988</v>
      </c>
      <c r="J63" s="733">
        <f t="shared" si="5"/>
        <v>693</v>
      </c>
      <c r="K63" s="734">
        <f t="shared" si="2"/>
        <v>0</v>
      </c>
    </row>
    <row r="64" spans="1:11" x14ac:dyDescent="0.25">
      <c r="A64" s="333"/>
      <c r="B64" s="2">
        <v>27.22</v>
      </c>
      <c r="C64" s="15"/>
      <c r="D64" s="710">
        <f t="shared" si="0"/>
        <v>0</v>
      </c>
      <c r="E64" s="820"/>
      <c r="F64" s="710">
        <f t="shared" si="1"/>
        <v>0</v>
      </c>
      <c r="G64" s="711"/>
      <c r="H64" s="186"/>
      <c r="I64" s="732">
        <f t="shared" si="3"/>
        <v>18863.459999999988</v>
      </c>
      <c r="J64" s="733">
        <f t="shared" si="5"/>
        <v>693</v>
      </c>
      <c r="K64" s="734">
        <f t="shared" si="2"/>
        <v>0</v>
      </c>
    </row>
    <row r="65" spans="1:11" x14ac:dyDescent="0.25">
      <c r="A65" s="333"/>
      <c r="B65" s="2">
        <v>27.22</v>
      </c>
      <c r="C65" s="15"/>
      <c r="D65" s="710">
        <f t="shared" si="0"/>
        <v>0</v>
      </c>
      <c r="E65" s="820"/>
      <c r="F65" s="710">
        <f t="shared" si="1"/>
        <v>0</v>
      </c>
      <c r="G65" s="711"/>
      <c r="H65" s="186"/>
      <c r="I65" s="732">
        <f t="shared" si="3"/>
        <v>18863.459999999988</v>
      </c>
      <c r="J65" s="733">
        <f t="shared" si="5"/>
        <v>693</v>
      </c>
      <c r="K65" s="734">
        <f t="shared" si="2"/>
        <v>0</v>
      </c>
    </row>
    <row r="66" spans="1:11" x14ac:dyDescent="0.25">
      <c r="A66" s="333"/>
      <c r="B66" s="2">
        <v>27.22</v>
      </c>
      <c r="C66" s="15"/>
      <c r="D66" s="710">
        <f t="shared" si="0"/>
        <v>0</v>
      </c>
      <c r="E66" s="820"/>
      <c r="F66" s="710">
        <f t="shared" si="1"/>
        <v>0</v>
      </c>
      <c r="G66" s="711"/>
      <c r="H66" s="186"/>
      <c r="I66" s="732">
        <f t="shared" si="3"/>
        <v>18863.459999999988</v>
      </c>
      <c r="J66" s="733">
        <f t="shared" si="5"/>
        <v>693</v>
      </c>
      <c r="K66" s="734">
        <f t="shared" si="2"/>
        <v>0</v>
      </c>
    </row>
    <row r="67" spans="1:11" x14ac:dyDescent="0.25">
      <c r="A67" s="333"/>
      <c r="B67" s="2">
        <v>27.22</v>
      </c>
      <c r="C67" s="15"/>
      <c r="D67" s="710">
        <f t="shared" si="0"/>
        <v>0</v>
      </c>
      <c r="E67" s="820"/>
      <c r="F67" s="710">
        <f t="shared" si="1"/>
        <v>0</v>
      </c>
      <c r="G67" s="711"/>
      <c r="H67" s="186"/>
      <c r="I67" s="732">
        <f t="shared" si="3"/>
        <v>18863.459999999988</v>
      </c>
      <c r="J67" s="733">
        <f t="shared" si="5"/>
        <v>693</v>
      </c>
      <c r="K67" s="734">
        <f t="shared" si="2"/>
        <v>0</v>
      </c>
    </row>
    <row r="68" spans="1:11" x14ac:dyDescent="0.25">
      <c r="A68" s="333"/>
      <c r="B68" s="2">
        <v>27.22</v>
      </c>
      <c r="C68" s="15"/>
      <c r="D68" s="710">
        <f t="shared" si="0"/>
        <v>0</v>
      </c>
      <c r="E68" s="820"/>
      <c r="F68" s="710">
        <f t="shared" si="1"/>
        <v>0</v>
      </c>
      <c r="G68" s="711"/>
      <c r="H68" s="186"/>
      <c r="I68" s="732">
        <f t="shared" si="3"/>
        <v>18863.459999999988</v>
      </c>
      <c r="J68" s="733">
        <f t="shared" si="5"/>
        <v>693</v>
      </c>
      <c r="K68" s="734">
        <f t="shared" si="2"/>
        <v>0</v>
      </c>
    </row>
    <row r="69" spans="1:11" x14ac:dyDescent="0.25">
      <c r="A69" s="333"/>
      <c r="B69" s="2">
        <v>27.22</v>
      </c>
      <c r="C69" s="15"/>
      <c r="D69" s="710">
        <f t="shared" si="0"/>
        <v>0</v>
      </c>
      <c r="E69" s="820"/>
      <c r="F69" s="710">
        <f t="shared" si="1"/>
        <v>0</v>
      </c>
      <c r="G69" s="711"/>
      <c r="H69" s="186"/>
      <c r="I69" s="732">
        <f t="shared" si="3"/>
        <v>18863.459999999988</v>
      </c>
      <c r="J69" s="733">
        <f t="shared" si="5"/>
        <v>693</v>
      </c>
      <c r="K69" s="734">
        <f t="shared" si="2"/>
        <v>0</v>
      </c>
    </row>
    <row r="70" spans="1:11" x14ac:dyDescent="0.25">
      <c r="A70" s="333"/>
      <c r="B70" s="2">
        <v>27.22</v>
      </c>
      <c r="C70" s="15"/>
      <c r="D70" s="710">
        <f t="shared" si="0"/>
        <v>0</v>
      </c>
      <c r="E70" s="820"/>
      <c r="F70" s="1011">
        <f t="shared" si="1"/>
        <v>0</v>
      </c>
      <c r="G70" s="692"/>
      <c r="H70" s="1013"/>
      <c r="I70" s="732">
        <f t="shared" si="3"/>
        <v>18863.459999999988</v>
      </c>
      <c r="J70" s="735">
        <f t="shared" si="5"/>
        <v>693</v>
      </c>
      <c r="K70" s="734">
        <f t="shared" si="2"/>
        <v>0</v>
      </c>
    </row>
    <row r="71" spans="1:11" x14ac:dyDescent="0.25">
      <c r="A71" s="333"/>
      <c r="B71" s="2">
        <v>27.22</v>
      </c>
      <c r="C71" s="15"/>
      <c r="D71" s="710">
        <f t="shared" si="0"/>
        <v>0</v>
      </c>
      <c r="E71" s="820"/>
      <c r="F71" s="1011">
        <f t="shared" si="1"/>
        <v>0</v>
      </c>
      <c r="G71" s="692"/>
      <c r="H71" s="1013"/>
      <c r="I71" s="732">
        <f t="shared" si="3"/>
        <v>18863.459999999988</v>
      </c>
      <c r="J71" s="735">
        <f t="shared" si="5"/>
        <v>693</v>
      </c>
      <c r="K71" s="734">
        <f t="shared" si="2"/>
        <v>0</v>
      </c>
    </row>
    <row r="72" spans="1:11" x14ac:dyDescent="0.25">
      <c r="A72" s="333"/>
      <c r="B72" s="2">
        <v>27.22</v>
      </c>
      <c r="C72" s="15"/>
      <c r="D72" s="710">
        <f t="shared" si="0"/>
        <v>0</v>
      </c>
      <c r="E72" s="820"/>
      <c r="F72" s="1011">
        <f t="shared" si="1"/>
        <v>0</v>
      </c>
      <c r="G72" s="692"/>
      <c r="H72" s="1013"/>
      <c r="I72" s="732">
        <f t="shared" si="3"/>
        <v>18863.459999999988</v>
      </c>
      <c r="J72" s="735">
        <f t="shared" si="5"/>
        <v>693</v>
      </c>
      <c r="K72" s="734">
        <f t="shared" si="2"/>
        <v>0</v>
      </c>
    </row>
    <row r="73" spans="1:11" x14ac:dyDescent="0.25">
      <c r="A73" s="333"/>
      <c r="B73" s="2">
        <v>27.22</v>
      </c>
      <c r="C73" s="15"/>
      <c r="D73" s="710">
        <f t="shared" ref="D73:D93" si="6">C73*B73</f>
        <v>0</v>
      </c>
      <c r="E73" s="820"/>
      <c r="F73" s="1011">
        <f t="shared" ref="F73:F93" si="7">D73</f>
        <v>0</v>
      </c>
      <c r="G73" s="692"/>
      <c r="H73" s="1013"/>
      <c r="I73" s="732">
        <f t="shared" si="3"/>
        <v>18863.459999999988</v>
      </c>
      <c r="J73" s="735">
        <f t="shared" si="5"/>
        <v>693</v>
      </c>
      <c r="K73" s="734">
        <f t="shared" si="2"/>
        <v>0</v>
      </c>
    </row>
    <row r="74" spans="1:11" x14ac:dyDescent="0.25">
      <c r="A74" s="333"/>
      <c r="B74" s="2">
        <v>27.22</v>
      </c>
      <c r="C74" s="15"/>
      <c r="D74" s="710">
        <f t="shared" si="6"/>
        <v>0</v>
      </c>
      <c r="E74" s="820"/>
      <c r="F74" s="1011">
        <f t="shared" si="7"/>
        <v>0</v>
      </c>
      <c r="G74" s="692"/>
      <c r="H74" s="1013"/>
      <c r="I74" s="732">
        <f t="shared" si="3"/>
        <v>18863.459999999988</v>
      </c>
      <c r="J74" s="735">
        <f t="shared" si="5"/>
        <v>693</v>
      </c>
      <c r="K74" s="734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10">
        <f t="shared" si="6"/>
        <v>0</v>
      </c>
      <c r="E75" s="820"/>
      <c r="F75" s="1011">
        <f t="shared" si="7"/>
        <v>0</v>
      </c>
      <c r="G75" s="692"/>
      <c r="H75" s="1013"/>
      <c r="I75" s="732">
        <f t="shared" ref="I75:I92" si="9">I74-F75</f>
        <v>18863.459999999988</v>
      </c>
      <c r="J75" s="735">
        <f t="shared" si="5"/>
        <v>693</v>
      </c>
      <c r="K75" s="734">
        <f t="shared" si="8"/>
        <v>0</v>
      </c>
    </row>
    <row r="76" spans="1:11" x14ac:dyDescent="0.25">
      <c r="A76" s="333"/>
      <c r="B76" s="2">
        <v>27.22</v>
      </c>
      <c r="C76" s="15"/>
      <c r="D76" s="710">
        <f t="shared" si="6"/>
        <v>0</v>
      </c>
      <c r="E76" s="820"/>
      <c r="F76" s="710">
        <f t="shared" si="7"/>
        <v>0</v>
      </c>
      <c r="G76" s="711"/>
      <c r="H76" s="186"/>
      <c r="I76" s="732">
        <f t="shared" si="9"/>
        <v>18863.459999999988</v>
      </c>
      <c r="J76" s="733">
        <f t="shared" si="5"/>
        <v>693</v>
      </c>
      <c r="K76" s="734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2">
        <f t="shared" si="9"/>
        <v>18863.459999999988</v>
      </c>
      <c r="J77" s="733">
        <f t="shared" ref="J77:J91" si="10">J76-C77</f>
        <v>693</v>
      </c>
      <c r="K77" s="734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2">
        <f t="shared" si="9"/>
        <v>18863.459999999988</v>
      </c>
      <c r="J78" s="733">
        <f t="shared" si="10"/>
        <v>693</v>
      </c>
      <c r="K78" s="734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2">
        <f t="shared" si="9"/>
        <v>18863.459999999988</v>
      </c>
      <c r="J79" s="733">
        <f t="shared" si="10"/>
        <v>693</v>
      </c>
      <c r="K79" s="734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2">
        <f t="shared" si="9"/>
        <v>18863.459999999988</v>
      </c>
      <c r="J80" s="733">
        <f t="shared" si="10"/>
        <v>693</v>
      </c>
      <c r="K80" s="734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2">
        <f t="shared" si="9"/>
        <v>18863.459999999988</v>
      </c>
      <c r="J81" s="733">
        <f t="shared" si="10"/>
        <v>693</v>
      </c>
      <c r="K81" s="734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2">
        <f t="shared" si="9"/>
        <v>18863.459999999988</v>
      </c>
      <c r="J82" s="733">
        <f t="shared" si="10"/>
        <v>693</v>
      </c>
      <c r="K82" s="734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2">
        <f t="shared" si="9"/>
        <v>18863.459999999988</v>
      </c>
      <c r="J83" s="733">
        <f t="shared" si="10"/>
        <v>693</v>
      </c>
      <c r="K83" s="734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2">
        <f t="shared" si="9"/>
        <v>18863.459999999988</v>
      </c>
      <c r="J84" s="733">
        <f t="shared" si="10"/>
        <v>693</v>
      </c>
      <c r="K84" s="734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2">
        <f t="shared" si="9"/>
        <v>18863.459999999988</v>
      </c>
      <c r="J85" s="733">
        <f t="shared" si="10"/>
        <v>693</v>
      </c>
      <c r="K85" s="734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2">
        <f t="shared" si="9"/>
        <v>18863.459999999988</v>
      </c>
      <c r="J86" s="733">
        <f t="shared" si="10"/>
        <v>693</v>
      </c>
      <c r="K86" s="734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2">
        <f t="shared" si="9"/>
        <v>18863.459999999988</v>
      </c>
      <c r="J87" s="733">
        <f t="shared" si="10"/>
        <v>693</v>
      </c>
      <c r="K87" s="734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2">
        <f t="shared" si="9"/>
        <v>18863.459999999988</v>
      </c>
      <c r="J88" s="733">
        <f t="shared" si="10"/>
        <v>693</v>
      </c>
      <c r="K88" s="734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2">
        <f t="shared" si="9"/>
        <v>18863.459999999988</v>
      </c>
      <c r="J89" s="733">
        <f t="shared" si="10"/>
        <v>693</v>
      </c>
      <c r="K89" s="734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2">
        <f t="shared" si="9"/>
        <v>18863.459999999988</v>
      </c>
      <c r="J90" s="733">
        <f t="shared" si="10"/>
        <v>693</v>
      </c>
      <c r="K90" s="734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2">
        <f t="shared" si="9"/>
        <v>18863.459999999988</v>
      </c>
      <c r="J91" s="733">
        <f t="shared" si="10"/>
        <v>693</v>
      </c>
      <c r="K91" s="73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2">
        <f t="shared" si="9"/>
        <v>18863.459999999988</v>
      </c>
      <c r="J92" s="736">
        <f>J60-C92</f>
        <v>693</v>
      </c>
      <c r="K92" s="73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095" t="s">
        <v>11</v>
      </c>
      <c r="D99" s="1096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7" t="s">
        <v>258</v>
      </c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085" t="s">
        <v>68</v>
      </c>
      <c r="B5" s="508" t="s">
        <v>121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085"/>
      <c r="B6" s="509" t="s">
        <v>122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70">
        <v>44522</v>
      </c>
      <c r="F9" s="277">
        <f t="shared" ref="F9:F54" si="0">D9</f>
        <v>139.72</v>
      </c>
      <c r="G9" s="278" t="s">
        <v>211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70">
        <v>44524</v>
      </c>
      <c r="F10" s="277">
        <f t="shared" si="0"/>
        <v>15.34</v>
      </c>
      <c r="G10" s="278" t="s">
        <v>214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70">
        <v>44526</v>
      </c>
      <c r="F11" s="277">
        <f t="shared" si="0"/>
        <v>23.04</v>
      </c>
      <c r="G11" s="278" t="s">
        <v>222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70">
        <v>44526</v>
      </c>
      <c r="F12" s="277">
        <f t="shared" si="0"/>
        <v>113.48</v>
      </c>
      <c r="G12" s="278" t="s">
        <v>226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70">
        <v>44527</v>
      </c>
      <c r="F13" s="277">
        <f t="shared" si="0"/>
        <v>34.380000000000003</v>
      </c>
      <c r="G13" s="278" t="s">
        <v>230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1011"/>
      <c r="E14" s="1022"/>
      <c r="F14" s="1011">
        <f t="shared" si="0"/>
        <v>0</v>
      </c>
      <c r="G14" s="692"/>
      <c r="H14" s="1013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1011"/>
      <c r="E15" s="1022"/>
      <c r="F15" s="1011">
        <f t="shared" si="0"/>
        <v>0</v>
      </c>
      <c r="G15" s="692"/>
      <c r="H15" s="1013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1011"/>
      <c r="E16" s="1022"/>
      <c r="F16" s="1011">
        <f t="shared" si="0"/>
        <v>0</v>
      </c>
      <c r="G16" s="692"/>
      <c r="H16" s="1013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1011"/>
      <c r="E17" s="1022"/>
      <c r="F17" s="1011">
        <f t="shared" si="0"/>
        <v>0</v>
      </c>
      <c r="G17" s="692"/>
      <c r="H17" s="1013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1011"/>
      <c r="E18" s="1022"/>
      <c r="F18" s="1011">
        <f t="shared" si="0"/>
        <v>0</v>
      </c>
      <c r="G18" s="692"/>
      <c r="H18" s="1013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1011"/>
      <c r="E19" s="1022"/>
      <c r="F19" s="1011">
        <f t="shared" si="0"/>
        <v>0</v>
      </c>
      <c r="G19" s="692"/>
      <c r="H19" s="1013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1011"/>
      <c r="E20" s="1022"/>
      <c r="F20" s="1011">
        <f t="shared" si="0"/>
        <v>0</v>
      </c>
      <c r="G20" s="692"/>
      <c r="H20" s="1013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1011"/>
      <c r="E21" s="1022"/>
      <c r="F21" s="1011">
        <f t="shared" si="0"/>
        <v>0</v>
      </c>
      <c r="G21" s="692"/>
      <c r="H21" s="1013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1011"/>
      <c r="E22" s="1022"/>
      <c r="F22" s="1011">
        <f t="shared" si="0"/>
        <v>0</v>
      </c>
      <c r="G22" s="692"/>
      <c r="H22" s="1013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1011"/>
      <c r="E23" s="1022"/>
      <c r="F23" s="1011">
        <f t="shared" si="0"/>
        <v>0</v>
      </c>
      <c r="G23" s="692"/>
      <c r="H23" s="1013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1011"/>
      <c r="E24" s="1022"/>
      <c r="F24" s="1011">
        <f t="shared" si="0"/>
        <v>0</v>
      </c>
      <c r="G24" s="692"/>
      <c r="H24" s="1013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1011"/>
      <c r="E25" s="1022"/>
      <c r="F25" s="1011">
        <f t="shared" ref="F25:F32" si="3">D25</f>
        <v>0</v>
      </c>
      <c r="G25" s="692"/>
      <c r="H25" s="1013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1011"/>
      <c r="E26" s="1022"/>
      <c r="F26" s="1011">
        <f t="shared" si="3"/>
        <v>0</v>
      </c>
      <c r="G26" s="692"/>
      <c r="H26" s="1013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1011"/>
      <c r="E27" s="1022"/>
      <c r="F27" s="1011">
        <f t="shared" si="3"/>
        <v>0</v>
      </c>
      <c r="G27" s="692"/>
      <c r="H27" s="1013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1011"/>
      <c r="E28" s="1022"/>
      <c r="F28" s="1011">
        <f t="shared" si="3"/>
        <v>0</v>
      </c>
      <c r="G28" s="692"/>
      <c r="H28" s="1013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1011"/>
      <c r="E29" s="1022"/>
      <c r="F29" s="1011">
        <f t="shared" si="3"/>
        <v>0</v>
      </c>
      <c r="G29" s="692"/>
      <c r="H29" s="1013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1011"/>
      <c r="E30" s="1022"/>
      <c r="F30" s="1011">
        <f t="shared" si="3"/>
        <v>0</v>
      </c>
      <c r="G30" s="692"/>
      <c r="H30" s="1013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70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70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70"/>
      <c r="F33" s="277">
        <f t="shared" si="0"/>
        <v>0</v>
      </c>
      <c r="G33" s="278"/>
      <c r="H33" s="279"/>
      <c r="I33" s="865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70"/>
      <c r="F34" s="277">
        <f t="shared" si="0"/>
        <v>0</v>
      </c>
      <c r="G34" s="278"/>
      <c r="H34" s="279"/>
      <c r="I34" s="865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70"/>
      <c r="F35" s="277">
        <f t="shared" si="0"/>
        <v>0</v>
      </c>
      <c r="G35" s="278"/>
      <c r="H35" s="279"/>
      <c r="I35" s="865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70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70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70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70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70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70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70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70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095" t="s">
        <v>11</v>
      </c>
      <c r="D60" s="1096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x14ac:dyDescent="0.25">
      <c r="A5" s="1085"/>
      <c r="B5" s="508" t="s">
        <v>106</v>
      </c>
      <c r="C5" s="262"/>
      <c r="D5" s="261"/>
      <c r="E5" s="324"/>
      <c r="F5" s="256"/>
      <c r="G5" s="275">
        <f>F55</f>
        <v>0</v>
      </c>
      <c r="H5" s="7">
        <f>E5-G5+E4+E6+E7</f>
        <v>0</v>
      </c>
    </row>
    <row r="6" spans="1:9" ht="15.75" x14ac:dyDescent="0.25">
      <c r="A6" s="1085"/>
      <c r="B6" s="509" t="s">
        <v>107</v>
      </c>
      <c r="C6" s="262"/>
      <c r="D6" s="288"/>
      <c r="E6" s="272"/>
      <c r="F6" s="266"/>
      <c r="G6" s="253"/>
    </row>
    <row r="7" spans="1:9" ht="15.75" thickBot="1" x14ac:dyDescent="0.3">
      <c r="A7" s="253"/>
      <c r="B7" s="256"/>
      <c r="C7" s="257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0</v>
      </c>
      <c r="C9" s="15"/>
      <c r="D9" s="70"/>
      <c r="E9" s="343"/>
      <c r="F9" s="70">
        <f t="shared" ref="F9:F54" si="0">D9</f>
        <v>0</v>
      </c>
      <c r="G9" s="71"/>
      <c r="H9" s="72"/>
      <c r="I9" s="272">
        <f>E6+E5+E4-F9+E7</f>
        <v>0</v>
      </c>
    </row>
    <row r="10" spans="1:9" x14ac:dyDescent="0.25">
      <c r="A10" s="78"/>
      <c r="B10" s="205">
        <f t="shared" ref="B10:B53" si="1">B9-C10</f>
        <v>0</v>
      </c>
      <c r="C10" s="53"/>
      <c r="D10" s="70"/>
      <c r="E10" s="870"/>
      <c r="F10" s="277">
        <f t="shared" ref="F10:F15" si="2">D10</f>
        <v>0</v>
      </c>
      <c r="G10" s="278"/>
      <c r="H10" s="279"/>
      <c r="I10" s="272">
        <f t="shared" ref="I10:I54" si="3">I9-F10</f>
        <v>0</v>
      </c>
    </row>
    <row r="11" spans="1:9" x14ac:dyDescent="0.25">
      <c r="A11" s="12"/>
      <c r="B11" s="205">
        <f t="shared" si="1"/>
        <v>0</v>
      </c>
      <c r="C11" s="15"/>
      <c r="D11" s="70"/>
      <c r="E11" s="343"/>
      <c r="F11" s="70">
        <f t="shared" si="2"/>
        <v>0</v>
      </c>
      <c r="G11" s="71"/>
      <c r="H11" s="72"/>
      <c r="I11" s="272">
        <f t="shared" si="3"/>
        <v>0</v>
      </c>
    </row>
    <row r="12" spans="1:9" x14ac:dyDescent="0.25">
      <c r="A12" s="56" t="s">
        <v>33</v>
      </c>
      <c r="B12" s="205">
        <f t="shared" si="1"/>
        <v>0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0</v>
      </c>
    </row>
    <row r="13" spans="1:9" x14ac:dyDescent="0.25">
      <c r="A13" s="78"/>
      <c r="B13" s="205">
        <f t="shared" si="1"/>
        <v>0</v>
      </c>
      <c r="C13" s="15"/>
      <c r="D13" s="70"/>
      <c r="E13" s="870"/>
      <c r="F13" s="277">
        <f t="shared" si="2"/>
        <v>0</v>
      </c>
      <c r="G13" s="278"/>
      <c r="H13" s="279"/>
      <c r="I13" s="272">
        <f t="shared" si="3"/>
        <v>0</v>
      </c>
    </row>
    <row r="14" spans="1:9" x14ac:dyDescent="0.25">
      <c r="A14" s="12"/>
      <c r="B14" s="205">
        <f t="shared" si="1"/>
        <v>0</v>
      </c>
      <c r="C14" s="15"/>
      <c r="D14" s="70"/>
      <c r="E14" s="343"/>
      <c r="F14" s="70">
        <f t="shared" si="2"/>
        <v>0</v>
      </c>
      <c r="G14" s="71"/>
      <c r="H14" s="72"/>
      <c r="I14" s="272">
        <f t="shared" si="3"/>
        <v>0</v>
      </c>
    </row>
    <row r="15" spans="1:9" x14ac:dyDescent="0.25">
      <c r="B15" s="205">
        <f t="shared" si="1"/>
        <v>0</v>
      </c>
      <c r="C15" s="15"/>
      <c r="D15" s="70"/>
      <c r="E15" s="343"/>
      <c r="F15" s="277">
        <f t="shared" si="2"/>
        <v>0</v>
      </c>
      <c r="G15" s="278"/>
      <c r="H15" s="279"/>
      <c r="I15" s="272">
        <f t="shared" si="3"/>
        <v>0</v>
      </c>
    </row>
    <row r="16" spans="1:9" x14ac:dyDescent="0.25">
      <c r="B16" s="205">
        <f t="shared" si="1"/>
        <v>0</v>
      </c>
      <c r="C16" s="15"/>
      <c r="D16" s="70"/>
      <c r="E16" s="870"/>
      <c r="F16" s="277">
        <f t="shared" si="0"/>
        <v>0</v>
      </c>
      <c r="G16" s="278"/>
      <c r="H16" s="279"/>
      <c r="I16" s="272">
        <f t="shared" si="3"/>
        <v>0</v>
      </c>
    </row>
    <row r="17" spans="2:9" x14ac:dyDescent="0.25">
      <c r="B17" s="205">
        <f t="shared" si="1"/>
        <v>0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0</v>
      </c>
    </row>
    <row r="18" spans="2:9" x14ac:dyDescent="0.25">
      <c r="B18" s="205">
        <f t="shared" si="1"/>
        <v>0</v>
      </c>
      <c r="C18" s="53"/>
      <c r="D18" s="70"/>
      <c r="E18" s="343"/>
      <c r="F18" s="277">
        <f t="shared" si="0"/>
        <v>0</v>
      </c>
      <c r="G18" s="278"/>
      <c r="H18" s="279"/>
      <c r="I18" s="272">
        <f t="shared" si="3"/>
        <v>0</v>
      </c>
    </row>
    <row r="19" spans="2:9" x14ac:dyDescent="0.25">
      <c r="B19" s="205">
        <f t="shared" si="1"/>
        <v>0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0</v>
      </c>
    </row>
    <row r="20" spans="2:9" x14ac:dyDescent="0.25">
      <c r="B20" s="205">
        <f t="shared" si="1"/>
        <v>0</v>
      </c>
      <c r="C20" s="15"/>
      <c r="D20" s="70"/>
      <c r="E20" s="343"/>
      <c r="F20" s="277">
        <f t="shared" si="0"/>
        <v>0</v>
      </c>
      <c r="G20" s="278"/>
      <c r="H20" s="279"/>
      <c r="I20" s="272">
        <f t="shared" si="3"/>
        <v>0</v>
      </c>
    </row>
    <row r="21" spans="2:9" x14ac:dyDescent="0.25">
      <c r="B21" s="205">
        <f t="shared" si="1"/>
        <v>0</v>
      </c>
      <c r="C21" s="15"/>
      <c r="D21" s="70"/>
      <c r="E21" s="343"/>
      <c r="F21" s="277">
        <f t="shared" si="0"/>
        <v>0</v>
      </c>
      <c r="G21" s="278"/>
      <c r="H21" s="279"/>
      <c r="I21" s="272">
        <f t="shared" si="3"/>
        <v>0</v>
      </c>
    </row>
    <row r="22" spans="2:9" x14ac:dyDescent="0.25">
      <c r="B22" s="205">
        <f t="shared" si="1"/>
        <v>0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0</v>
      </c>
    </row>
    <row r="23" spans="2:9" x14ac:dyDescent="0.25">
      <c r="B23" s="205">
        <f t="shared" si="1"/>
        <v>0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0</v>
      </c>
    </row>
    <row r="24" spans="2:9" x14ac:dyDescent="0.25">
      <c r="B24" s="205">
        <f t="shared" si="1"/>
        <v>0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0</v>
      </c>
    </row>
    <row r="25" spans="2:9" x14ac:dyDescent="0.25">
      <c r="B25" s="205">
        <f t="shared" si="1"/>
        <v>0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0</v>
      </c>
    </row>
    <row r="26" spans="2:9" x14ac:dyDescent="0.25">
      <c r="B26" s="205">
        <f t="shared" si="1"/>
        <v>0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0</v>
      </c>
    </row>
    <row r="27" spans="2:9" x14ac:dyDescent="0.25">
      <c r="B27" s="205">
        <f t="shared" si="1"/>
        <v>0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0</v>
      </c>
    </row>
    <row r="28" spans="2:9" x14ac:dyDescent="0.25">
      <c r="B28" s="205">
        <f t="shared" si="1"/>
        <v>0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0</v>
      </c>
    </row>
    <row r="29" spans="2:9" x14ac:dyDescent="0.25">
      <c r="B29" s="205">
        <f t="shared" si="1"/>
        <v>0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0</v>
      </c>
    </row>
    <row r="30" spans="2:9" x14ac:dyDescent="0.25">
      <c r="B30" s="205">
        <f t="shared" si="1"/>
        <v>0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0</v>
      </c>
    </row>
    <row r="31" spans="2:9" x14ac:dyDescent="0.25">
      <c r="B31" s="205">
        <f t="shared" si="1"/>
        <v>0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0</v>
      </c>
    </row>
    <row r="32" spans="2:9" x14ac:dyDescent="0.25">
      <c r="B32" s="205">
        <f t="shared" si="1"/>
        <v>0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0</v>
      </c>
    </row>
    <row r="33" spans="2:9" x14ac:dyDescent="0.25">
      <c r="B33" s="205">
        <f t="shared" si="1"/>
        <v>0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0</v>
      </c>
    </row>
    <row r="34" spans="2:9" x14ac:dyDescent="0.25">
      <c r="B34" s="205">
        <f t="shared" si="1"/>
        <v>0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0</v>
      </c>
    </row>
    <row r="35" spans="2:9" x14ac:dyDescent="0.25">
      <c r="B35" s="205">
        <f t="shared" si="1"/>
        <v>0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0</v>
      </c>
    </row>
    <row r="36" spans="2:9" x14ac:dyDescent="0.25">
      <c r="B36" s="205">
        <f t="shared" si="1"/>
        <v>0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0</v>
      </c>
    </row>
    <row r="37" spans="2:9" x14ac:dyDescent="0.25">
      <c r="B37" s="205">
        <f t="shared" si="1"/>
        <v>0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0</v>
      </c>
    </row>
    <row r="38" spans="2:9" x14ac:dyDescent="0.25">
      <c r="B38" s="205">
        <f t="shared" si="1"/>
        <v>0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0</v>
      </c>
    </row>
    <row r="39" spans="2:9" x14ac:dyDescent="0.25">
      <c r="B39" s="205">
        <f t="shared" si="1"/>
        <v>0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0</v>
      </c>
    </row>
    <row r="40" spans="2:9" x14ac:dyDescent="0.25">
      <c r="B40" s="205">
        <f t="shared" si="1"/>
        <v>0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0</v>
      </c>
    </row>
    <row r="41" spans="2:9" x14ac:dyDescent="0.25">
      <c r="B41" s="205">
        <f t="shared" si="1"/>
        <v>0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0</v>
      </c>
    </row>
    <row r="42" spans="2:9" x14ac:dyDescent="0.25">
      <c r="B42" s="205">
        <f t="shared" si="1"/>
        <v>0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0</v>
      </c>
    </row>
    <row r="43" spans="2:9" x14ac:dyDescent="0.25">
      <c r="B43" s="205">
        <f t="shared" si="1"/>
        <v>0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0</v>
      </c>
    </row>
    <row r="44" spans="2:9" x14ac:dyDescent="0.25">
      <c r="B44" s="205">
        <f t="shared" si="1"/>
        <v>0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0</v>
      </c>
    </row>
    <row r="45" spans="2:9" x14ac:dyDescent="0.25">
      <c r="B45" s="205">
        <f t="shared" si="1"/>
        <v>0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0</v>
      </c>
    </row>
    <row r="46" spans="2:9" x14ac:dyDescent="0.25">
      <c r="B46" s="205">
        <f t="shared" si="1"/>
        <v>0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0</v>
      </c>
    </row>
    <row r="47" spans="2:9" x14ac:dyDescent="0.25">
      <c r="B47" s="205">
        <f t="shared" si="1"/>
        <v>0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0</v>
      </c>
    </row>
    <row r="48" spans="2:9" x14ac:dyDescent="0.25">
      <c r="B48" s="205">
        <f t="shared" si="1"/>
        <v>0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0</v>
      </c>
    </row>
    <row r="49" spans="2:9" x14ac:dyDescent="0.25">
      <c r="B49" s="205">
        <f t="shared" si="1"/>
        <v>0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0</v>
      </c>
    </row>
    <row r="50" spans="2:9" x14ac:dyDescent="0.25">
      <c r="B50" s="205">
        <f t="shared" si="1"/>
        <v>0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0</v>
      </c>
    </row>
    <row r="51" spans="2:9" x14ac:dyDescent="0.25">
      <c r="B51" s="205">
        <f t="shared" si="1"/>
        <v>0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0</v>
      </c>
    </row>
    <row r="52" spans="2:9" x14ac:dyDescent="0.25">
      <c r="B52" s="205">
        <f t="shared" si="1"/>
        <v>0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3"/>
        <v>0</v>
      </c>
    </row>
    <row r="53" spans="2:9" x14ac:dyDescent="0.25">
      <c r="B53" s="205">
        <f t="shared" si="1"/>
        <v>0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3"/>
        <v>0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95" t="s">
        <v>11</v>
      </c>
      <c r="D60" s="1096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1" t="s">
        <v>249</v>
      </c>
      <c r="B1" s="1101"/>
      <c r="C1" s="1101"/>
      <c r="D1" s="1101"/>
      <c r="E1" s="1101"/>
      <c r="F1" s="1101"/>
      <c r="G1" s="110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112" t="s">
        <v>266</v>
      </c>
      <c r="B5" s="1114" t="s">
        <v>265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113"/>
      <c r="B6" s="1115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16" t="s">
        <v>11</v>
      </c>
      <c r="D56" s="1117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3"/>
      <c r="B1" s="1083"/>
      <c r="C1" s="1083"/>
      <c r="D1" s="1083"/>
      <c r="E1" s="1083"/>
      <c r="F1" s="1083"/>
      <c r="G1" s="108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18" t="s">
        <v>104</v>
      </c>
      <c r="C4" s="495"/>
      <c r="D4" s="275"/>
      <c r="E4" s="359"/>
      <c r="F4" s="329"/>
      <c r="G4" s="253"/>
    </row>
    <row r="5" spans="1:10" ht="15" customHeight="1" x14ac:dyDescent="0.25">
      <c r="A5" s="1112"/>
      <c r="B5" s="1119"/>
      <c r="C5" s="570"/>
      <c r="D5" s="327"/>
      <c r="E5" s="328"/>
      <c r="F5" s="329"/>
      <c r="G5" s="318">
        <f>F52</f>
        <v>0</v>
      </c>
      <c r="H5" s="59">
        <f>E4+E5+E6-G5</f>
        <v>0</v>
      </c>
    </row>
    <row r="6" spans="1:10" ht="16.5" thickBot="1" x14ac:dyDescent="0.3">
      <c r="A6" s="1113"/>
      <c r="B6" s="1120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6"/>
      <c r="F8" s="70">
        <f t="shared" ref="F8:F51" si="0">D8</f>
        <v>0</v>
      </c>
      <c r="G8" s="278"/>
      <c r="H8" s="279"/>
      <c r="I8" s="313">
        <f>E5+E4-F8+E6</f>
        <v>0</v>
      </c>
      <c r="J8" s="314">
        <f>F4+F5+F6-C8</f>
        <v>0</v>
      </c>
    </row>
    <row r="9" spans="1:10" x14ac:dyDescent="0.25">
      <c r="A9" s="217"/>
      <c r="B9" s="84"/>
      <c r="C9" s="15"/>
      <c r="D9" s="315">
        <v>0</v>
      </c>
      <c r="E9" s="666"/>
      <c r="F9" s="70">
        <f t="shared" si="0"/>
        <v>0</v>
      </c>
      <c r="G9" s="278"/>
      <c r="H9" s="279"/>
      <c r="I9" s="313">
        <f>I8-F9</f>
        <v>0</v>
      </c>
      <c r="J9" s="314">
        <f>J8-C9</f>
        <v>0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0</v>
      </c>
      <c r="J10" s="314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0</v>
      </c>
      <c r="J11" s="314">
        <f t="shared" si="2"/>
        <v>0</v>
      </c>
    </row>
    <row r="12" spans="1:10" x14ac:dyDescent="0.25">
      <c r="A12" s="74"/>
      <c r="B12" s="84"/>
      <c r="C12" s="15"/>
      <c r="D12" s="575">
        <v>0</v>
      </c>
      <c r="E12" s="925"/>
      <c r="F12" s="456">
        <f t="shared" si="0"/>
        <v>0</v>
      </c>
      <c r="G12" s="448"/>
      <c r="H12" s="449"/>
      <c r="I12" s="313">
        <f t="shared" si="1"/>
        <v>0</v>
      </c>
      <c r="J12" s="314">
        <f t="shared" si="2"/>
        <v>0</v>
      </c>
    </row>
    <row r="13" spans="1:10" x14ac:dyDescent="0.25">
      <c r="A13" s="74"/>
      <c r="B13" s="84"/>
      <c r="C13" s="15"/>
      <c r="D13" s="575">
        <v>0</v>
      </c>
      <c r="E13" s="925"/>
      <c r="F13" s="456">
        <f t="shared" si="0"/>
        <v>0</v>
      </c>
      <c r="G13" s="448"/>
      <c r="H13" s="449"/>
      <c r="I13" s="313">
        <f t="shared" si="1"/>
        <v>0</v>
      </c>
      <c r="J13" s="314">
        <f t="shared" si="2"/>
        <v>0</v>
      </c>
    </row>
    <row r="14" spans="1:10" x14ac:dyDescent="0.25">
      <c r="B14" s="84"/>
      <c r="C14" s="276"/>
      <c r="D14" s="575">
        <v>0</v>
      </c>
      <c r="E14" s="926"/>
      <c r="F14" s="456">
        <f t="shared" si="0"/>
        <v>0</v>
      </c>
      <c r="G14" s="448"/>
      <c r="H14" s="449"/>
      <c r="I14" s="313">
        <f t="shared" si="1"/>
        <v>0</v>
      </c>
      <c r="J14" s="314">
        <f t="shared" si="2"/>
        <v>0</v>
      </c>
    </row>
    <row r="15" spans="1:10" x14ac:dyDescent="0.25">
      <c r="B15" s="84"/>
      <c r="C15" s="15"/>
      <c r="D15" s="575">
        <v>0</v>
      </c>
      <c r="E15" s="927"/>
      <c r="F15" s="456">
        <f t="shared" si="0"/>
        <v>0</v>
      </c>
      <c r="G15" s="448"/>
      <c r="H15" s="449"/>
      <c r="I15" s="313">
        <f t="shared" si="1"/>
        <v>0</v>
      </c>
      <c r="J15" s="314">
        <f t="shared" si="2"/>
        <v>0</v>
      </c>
    </row>
    <row r="16" spans="1:10" x14ac:dyDescent="0.25">
      <c r="A16" s="82"/>
      <c r="B16" s="84"/>
      <c r="C16" s="15"/>
      <c r="D16" s="575">
        <f t="shared" ref="D16:D53" si="3">C16*B16</f>
        <v>0</v>
      </c>
      <c r="E16" s="927"/>
      <c r="F16" s="456">
        <f t="shared" si="0"/>
        <v>0</v>
      </c>
      <c r="G16" s="448"/>
      <c r="H16" s="449"/>
      <c r="I16" s="313">
        <f t="shared" si="1"/>
        <v>0</v>
      </c>
      <c r="J16" s="314">
        <f t="shared" si="2"/>
        <v>0</v>
      </c>
    </row>
    <row r="17" spans="1:10" x14ac:dyDescent="0.25">
      <c r="A17" s="84"/>
      <c r="B17" s="84"/>
      <c r="C17" s="15"/>
      <c r="D17" s="575">
        <f t="shared" si="3"/>
        <v>0</v>
      </c>
      <c r="E17" s="927"/>
      <c r="F17" s="456">
        <f t="shared" si="0"/>
        <v>0</v>
      </c>
      <c r="G17" s="448"/>
      <c r="H17" s="449"/>
      <c r="I17" s="313">
        <f t="shared" si="1"/>
        <v>0</v>
      </c>
      <c r="J17" s="314">
        <f t="shared" si="2"/>
        <v>0</v>
      </c>
    </row>
    <row r="18" spans="1:10" x14ac:dyDescent="0.25">
      <c r="A18" s="2"/>
      <c r="B18" s="84"/>
      <c r="C18" s="15"/>
      <c r="D18" s="575">
        <f t="shared" si="3"/>
        <v>0</v>
      </c>
      <c r="E18" s="928"/>
      <c r="F18" s="456">
        <f t="shared" si="0"/>
        <v>0</v>
      </c>
      <c r="G18" s="448"/>
      <c r="H18" s="449"/>
      <c r="I18" s="313">
        <f t="shared" si="1"/>
        <v>0</v>
      </c>
      <c r="J18" s="314">
        <f t="shared" si="2"/>
        <v>0</v>
      </c>
    </row>
    <row r="19" spans="1:10" x14ac:dyDescent="0.25">
      <c r="A19" s="2"/>
      <c r="B19" s="84"/>
      <c r="C19" s="15"/>
      <c r="D19" s="575">
        <f t="shared" si="3"/>
        <v>0</v>
      </c>
      <c r="E19" s="928"/>
      <c r="F19" s="456">
        <f t="shared" si="0"/>
        <v>0</v>
      </c>
      <c r="G19" s="448"/>
      <c r="H19" s="449"/>
      <c r="I19" s="313">
        <f t="shared" si="1"/>
        <v>0</v>
      </c>
      <c r="J19" s="314">
        <f t="shared" si="2"/>
        <v>0</v>
      </c>
    </row>
    <row r="20" spans="1:10" x14ac:dyDescent="0.25">
      <c r="A20" s="2"/>
      <c r="B20" s="84"/>
      <c r="C20" s="15"/>
      <c r="D20" s="575">
        <f t="shared" si="3"/>
        <v>0</v>
      </c>
      <c r="E20" s="926"/>
      <c r="F20" s="456">
        <f t="shared" si="0"/>
        <v>0</v>
      </c>
      <c r="G20" s="448"/>
      <c r="H20" s="449"/>
      <c r="I20" s="313">
        <f>I19-F20</f>
        <v>0</v>
      </c>
      <c r="J20" s="314">
        <f t="shared" si="2"/>
        <v>0</v>
      </c>
    </row>
    <row r="21" spans="1:10" x14ac:dyDescent="0.25">
      <c r="A21" s="2"/>
      <c r="B21" s="84"/>
      <c r="C21" s="15"/>
      <c r="D21" s="575">
        <f t="shared" si="3"/>
        <v>0</v>
      </c>
      <c r="E21" s="926"/>
      <c r="F21" s="456">
        <f t="shared" si="0"/>
        <v>0</v>
      </c>
      <c r="G21" s="448"/>
      <c r="H21" s="449"/>
      <c r="I21" s="313">
        <f t="shared" ref="I21:I50" si="4">I20-F21</f>
        <v>0</v>
      </c>
      <c r="J21" s="314">
        <f t="shared" si="2"/>
        <v>0</v>
      </c>
    </row>
    <row r="22" spans="1:10" x14ac:dyDescent="0.25">
      <c r="A22" s="2"/>
      <c r="B22" s="84"/>
      <c r="C22" s="15"/>
      <c r="D22" s="575">
        <f t="shared" si="3"/>
        <v>0</v>
      </c>
      <c r="E22" s="926"/>
      <c r="F22" s="456">
        <f t="shared" si="0"/>
        <v>0</v>
      </c>
      <c r="G22" s="448"/>
      <c r="H22" s="449"/>
      <c r="I22" s="313">
        <f t="shared" si="4"/>
        <v>0</v>
      </c>
      <c r="J22" s="314">
        <f t="shared" si="2"/>
        <v>0</v>
      </c>
    </row>
    <row r="23" spans="1:10" x14ac:dyDescent="0.25">
      <c r="A23" s="2"/>
      <c r="B23" s="84"/>
      <c r="C23" s="15"/>
      <c r="D23" s="575">
        <f t="shared" si="3"/>
        <v>0</v>
      </c>
      <c r="E23" s="926"/>
      <c r="F23" s="456">
        <f t="shared" si="0"/>
        <v>0</v>
      </c>
      <c r="G23" s="448"/>
      <c r="H23" s="449"/>
      <c r="I23" s="313">
        <f t="shared" si="4"/>
        <v>0</v>
      </c>
      <c r="J23" s="314">
        <f t="shared" si="2"/>
        <v>0</v>
      </c>
    </row>
    <row r="24" spans="1:10" x14ac:dyDescent="0.25">
      <c r="A24" s="2"/>
      <c r="B24" s="84"/>
      <c r="C24" s="15"/>
      <c r="D24" s="575">
        <f t="shared" si="3"/>
        <v>0</v>
      </c>
      <c r="E24" s="929"/>
      <c r="F24" s="456">
        <f t="shared" si="0"/>
        <v>0</v>
      </c>
      <c r="G24" s="448"/>
      <c r="H24" s="449"/>
      <c r="I24" s="313">
        <f t="shared" si="4"/>
        <v>0</v>
      </c>
      <c r="J24" s="314">
        <f t="shared" si="2"/>
        <v>0</v>
      </c>
    </row>
    <row r="25" spans="1:10" x14ac:dyDescent="0.25">
      <c r="A25" s="2"/>
      <c r="B25" s="84"/>
      <c r="C25" s="15"/>
      <c r="D25" s="575">
        <f t="shared" si="3"/>
        <v>0</v>
      </c>
      <c r="E25" s="930"/>
      <c r="F25" s="240">
        <f t="shared" si="0"/>
        <v>0</v>
      </c>
      <c r="G25" s="448"/>
      <c r="H25" s="449"/>
      <c r="I25" s="313">
        <f t="shared" si="4"/>
        <v>0</v>
      </c>
      <c r="J25" s="314">
        <f t="shared" si="2"/>
        <v>0</v>
      </c>
    </row>
    <row r="26" spans="1:10" x14ac:dyDescent="0.25">
      <c r="A26" s="2"/>
      <c r="B26" s="84"/>
      <c r="C26" s="15"/>
      <c r="D26" s="575">
        <f t="shared" si="3"/>
        <v>0</v>
      </c>
      <c r="E26" s="930"/>
      <c r="F26" s="240">
        <f t="shared" si="0"/>
        <v>0</v>
      </c>
      <c r="G26" s="448"/>
      <c r="H26" s="449"/>
      <c r="I26" s="313">
        <f t="shared" si="4"/>
        <v>0</v>
      </c>
      <c r="J26" s="314">
        <f t="shared" si="2"/>
        <v>0</v>
      </c>
    </row>
    <row r="27" spans="1:10" x14ac:dyDescent="0.25">
      <c r="A27" s="197"/>
      <c r="B27" s="84"/>
      <c r="C27" s="15"/>
      <c r="D27" s="575">
        <f t="shared" si="3"/>
        <v>0</v>
      </c>
      <c r="E27" s="930"/>
      <c r="F27" s="240">
        <f t="shared" si="0"/>
        <v>0</v>
      </c>
      <c r="G27" s="448"/>
      <c r="H27" s="449"/>
      <c r="I27" s="313">
        <f t="shared" si="4"/>
        <v>0</v>
      </c>
      <c r="J27" s="314">
        <f t="shared" si="2"/>
        <v>0</v>
      </c>
    </row>
    <row r="28" spans="1:10" x14ac:dyDescent="0.25">
      <c r="A28" s="197"/>
      <c r="B28" s="84"/>
      <c r="C28" s="15"/>
      <c r="D28" s="575">
        <f t="shared" si="3"/>
        <v>0</v>
      </c>
      <c r="E28" s="925"/>
      <c r="F28" s="240">
        <f t="shared" si="0"/>
        <v>0</v>
      </c>
      <c r="G28" s="448"/>
      <c r="H28" s="449"/>
      <c r="I28" s="313">
        <f t="shared" si="4"/>
        <v>0</v>
      </c>
      <c r="J28" s="314">
        <f t="shared" si="2"/>
        <v>0</v>
      </c>
    </row>
    <row r="29" spans="1:10" x14ac:dyDescent="0.25">
      <c r="A29" s="197"/>
      <c r="B29" s="84"/>
      <c r="C29" s="15"/>
      <c r="D29" s="575">
        <f t="shared" si="3"/>
        <v>0</v>
      </c>
      <c r="E29" s="925"/>
      <c r="F29" s="240">
        <f t="shared" si="0"/>
        <v>0</v>
      </c>
      <c r="G29" s="448"/>
      <c r="H29" s="449"/>
      <c r="I29" s="313">
        <f t="shared" si="4"/>
        <v>0</v>
      </c>
      <c r="J29" s="314">
        <f t="shared" si="2"/>
        <v>0</v>
      </c>
    </row>
    <row r="30" spans="1:10" x14ac:dyDescent="0.25">
      <c r="A30" s="197"/>
      <c r="B30" s="84"/>
      <c r="C30" s="15"/>
      <c r="D30" s="575">
        <f t="shared" si="3"/>
        <v>0</v>
      </c>
      <c r="E30" s="925"/>
      <c r="F30" s="240">
        <f t="shared" si="0"/>
        <v>0</v>
      </c>
      <c r="G30" s="448"/>
      <c r="H30" s="449"/>
      <c r="I30" s="313">
        <f t="shared" si="4"/>
        <v>0</v>
      </c>
      <c r="J30" s="314">
        <f t="shared" si="2"/>
        <v>0</v>
      </c>
    </row>
    <row r="31" spans="1:10" x14ac:dyDescent="0.25">
      <c r="A31" s="197"/>
      <c r="B31" s="84"/>
      <c r="C31" s="15"/>
      <c r="D31" s="575">
        <f t="shared" si="3"/>
        <v>0</v>
      </c>
      <c r="E31" s="925"/>
      <c r="F31" s="240">
        <f t="shared" si="0"/>
        <v>0</v>
      </c>
      <c r="G31" s="448"/>
      <c r="H31" s="449"/>
      <c r="I31" s="313">
        <f t="shared" si="4"/>
        <v>0</v>
      </c>
      <c r="J31" s="314">
        <f t="shared" si="2"/>
        <v>0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0</v>
      </c>
      <c r="J32" s="314">
        <f t="shared" si="2"/>
        <v>0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0</v>
      </c>
      <c r="J35" s="314">
        <f t="shared" si="2"/>
        <v>0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0</v>
      </c>
      <c r="J36" s="314">
        <f t="shared" si="2"/>
        <v>0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0</v>
      </c>
      <c r="J37" s="314">
        <f t="shared" si="2"/>
        <v>0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0</v>
      </c>
      <c r="J38" s="314">
        <f t="shared" si="2"/>
        <v>0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0</v>
      </c>
      <c r="J39" s="314">
        <f t="shared" si="2"/>
        <v>0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0</v>
      </c>
      <c r="J40" s="314">
        <f t="shared" si="2"/>
        <v>0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71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16" t="s">
        <v>11</v>
      </c>
      <c r="D55" s="1117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abSelected="1" topLeftCell="FB1" zoomScaleNormal="100" workbookViewId="0">
      <selection activeCell="FH8" sqref="FH8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2" bestFit="1" customWidth="1"/>
    <col min="80" max="80" width="13.85546875" style="63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2" customWidth="1"/>
    <col min="90" max="90" width="11.42578125" style="63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3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086" t="s">
        <v>255</v>
      </c>
      <c r="L1" s="1086"/>
      <c r="M1" s="1086"/>
      <c r="N1" s="1086"/>
      <c r="O1" s="1086"/>
      <c r="P1" s="1086"/>
      <c r="Q1" s="1086"/>
      <c r="R1" s="379">
        <f>I1+1</f>
        <v>1</v>
      </c>
      <c r="S1" s="379"/>
      <c r="U1" s="1083" t="str">
        <f>K1</f>
        <v>ENTRADAS DEL MES DE   DICIEMBRE      2021</v>
      </c>
      <c r="V1" s="1083"/>
      <c r="W1" s="1083"/>
      <c r="X1" s="1083"/>
      <c r="Y1" s="1083"/>
      <c r="Z1" s="1083"/>
      <c r="AA1" s="1083"/>
      <c r="AB1" s="379">
        <f>R1+1</f>
        <v>2</v>
      </c>
      <c r="AC1" s="636"/>
      <c r="AE1" s="1083" t="str">
        <f>U1</f>
        <v>ENTRADAS DEL MES DE   DICIEMBRE      2021</v>
      </c>
      <c r="AF1" s="1083"/>
      <c r="AG1" s="1083"/>
      <c r="AH1" s="1083"/>
      <c r="AI1" s="1083"/>
      <c r="AJ1" s="1083"/>
      <c r="AK1" s="1083"/>
      <c r="AL1" s="379">
        <f>AB1+1</f>
        <v>3</v>
      </c>
      <c r="AM1" s="379"/>
      <c r="AO1" s="1083" t="str">
        <f>AE1</f>
        <v>ENTRADAS DEL MES DE   DICIEMBRE      2021</v>
      </c>
      <c r="AP1" s="1083"/>
      <c r="AQ1" s="1083"/>
      <c r="AR1" s="1083"/>
      <c r="AS1" s="1083"/>
      <c r="AT1" s="1083"/>
      <c r="AU1" s="1083"/>
      <c r="AV1" s="379">
        <f>AL1+1</f>
        <v>4</v>
      </c>
      <c r="AW1" s="636"/>
      <c r="AY1" s="1083" t="str">
        <f>AO1</f>
        <v>ENTRADAS DEL MES DE   DICIEMBRE      2021</v>
      </c>
      <c r="AZ1" s="1083"/>
      <c r="BA1" s="1083"/>
      <c r="BB1" s="1083"/>
      <c r="BC1" s="1083"/>
      <c r="BD1" s="1083"/>
      <c r="BE1" s="1083"/>
      <c r="BF1" s="379">
        <f>AV1+1</f>
        <v>5</v>
      </c>
      <c r="BG1" s="677"/>
      <c r="BI1" s="1083" t="str">
        <f>AY1</f>
        <v>ENTRADAS DEL MES DE   DICIEMBRE      2021</v>
      </c>
      <c r="BJ1" s="1083"/>
      <c r="BK1" s="1083"/>
      <c r="BL1" s="1083"/>
      <c r="BM1" s="1083"/>
      <c r="BN1" s="1083"/>
      <c r="BO1" s="1083"/>
      <c r="BP1" s="379">
        <f>BF1+1</f>
        <v>6</v>
      </c>
      <c r="BQ1" s="636"/>
      <c r="BS1" s="1083" t="str">
        <f>BI1</f>
        <v>ENTRADAS DEL MES DE   DICIEMBRE      2021</v>
      </c>
      <c r="BT1" s="1083"/>
      <c r="BU1" s="1083"/>
      <c r="BV1" s="1083"/>
      <c r="BW1" s="1083"/>
      <c r="BX1" s="1083"/>
      <c r="BY1" s="1083"/>
      <c r="BZ1" s="379">
        <f>BP1+1</f>
        <v>7</v>
      </c>
      <c r="CC1" s="1083" t="str">
        <f>BS1</f>
        <v>ENTRADAS DEL MES DE   DICIEMBRE      2021</v>
      </c>
      <c r="CD1" s="1083"/>
      <c r="CE1" s="1083"/>
      <c r="CF1" s="1083"/>
      <c r="CG1" s="1083"/>
      <c r="CH1" s="1083"/>
      <c r="CI1" s="1083"/>
      <c r="CJ1" s="379">
        <f>BZ1+1</f>
        <v>8</v>
      </c>
      <c r="CM1" s="1083" t="str">
        <f>CC1</f>
        <v>ENTRADAS DEL MES DE   DICIEMBRE      2021</v>
      </c>
      <c r="CN1" s="1083"/>
      <c r="CO1" s="1083"/>
      <c r="CP1" s="1083"/>
      <c r="CQ1" s="1083"/>
      <c r="CR1" s="1083"/>
      <c r="CS1" s="1083"/>
      <c r="CT1" s="379">
        <f>CJ1+1</f>
        <v>9</v>
      </c>
      <c r="CU1" s="636"/>
      <c r="CW1" s="1083" t="str">
        <f>CM1</f>
        <v>ENTRADAS DEL MES DE   DICIEMBRE      2021</v>
      </c>
      <c r="CX1" s="1083"/>
      <c r="CY1" s="1083"/>
      <c r="CZ1" s="1083"/>
      <c r="DA1" s="1083"/>
      <c r="DB1" s="1083"/>
      <c r="DC1" s="1083"/>
      <c r="DD1" s="379">
        <f>CT1+1</f>
        <v>10</v>
      </c>
      <c r="DE1" s="636"/>
      <c r="DG1" s="1083" t="str">
        <f>CW1</f>
        <v>ENTRADAS DEL MES DE   DICIEMBRE      2021</v>
      </c>
      <c r="DH1" s="1083"/>
      <c r="DI1" s="1083"/>
      <c r="DJ1" s="1083"/>
      <c r="DK1" s="1083"/>
      <c r="DL1" s="1083"/>
      <c r="DM1" s="1083"/>
      <c r="DN1" s="379">
        <f>DD1+1</f>
        <v>11</v>
      </c>
      <c r="DO1" s="636"/>
      <c r="DQ1" s="1083" t="str">
        <f>DG1</f>
        <v>ENTRADAS DEL MES DE   DICIEMBRE      2021</v>
      </c>
      <c r="DR1" s="1083"/>
      <c r="DS1" s="1083"/>
      <c r="DT1" s="1083"/>
      <c r="DU1" s="1083"/>
      <c r="DV1" s="1083"/>
      <c r="DW1" s="1083"/>
      <c r="DX1" s="379">
        <f>DN1+1</f>
        <v>12</v>
      </c>
      <c r="EA1" s="1083" t="str">
        <f>DQ1</f>
        <v>ENTRADAS DEL MES DE   DICIEMBRE      2021</v>
      </c>
      <c r="EB1" s="1083"/>
      <c r="EC1" s="1083"/>
      <c r="ED1" s="1083"/>
      <c r="EE1" s="1083"/>
      <c r="EF1" s="1083"/>
      <c r="EG1" s="1083"/>
      <c r="EH1" s="379">
        <f>DX1+1</f>
        <v>13</v>
      </c>
      <c r="EI1" s="636"/>
      <c r="EK1" s="1083" t="str">
        <f>EA1</f>
        <v>ENTRADAS DEL MES DE   DICIEMBRE      2021</v>
      </c>
      <c r="EL1" s="1083"/>
      <c r="EM1" s="1083"/>
      <c r="EN1" s="1083"/>
      <c r="EO1" s="1083"/>
      <c r="EP1" s="1083"/>
      <c r="EQ1" s="1083"/>
      <c r="ER1" s="379">
        <f>EH1+1</f>
        <v>14</v>
      </c>
      <c r="ES1" s="636"/>
      <c r="EU1" s="1083" t="str">
        <f>EK1</f>
        <v>ENTRADAS DEL MES DE   DICIEMBRE      2021</v>
      </c>
      <c r="EV1" s="1083"/>
      <c r="EW1" s="1083"/>
      <c r="EX1" s="1083"/>
      <c r="EY1" s="1083"/>
      <c r="EZ1" s="1083"/>
      <c r="FA1" s="1083"/>
      <c r="FB1" s="379">
        <f>ER1+1</f>
        <v>15</v>
      </c>
      <c r="FC1" s="636"/>
      <c r="FE1" s="1083" t="str">
        <f>EU1</f>
        <v>ENTRADAS DEL MES DE   DICIEMBRE      2021</v>
      </c>
      <c r="FF1" s="1083"/>
      <c r="FG1" s="1083"/>
      <c r="FH1" s="1083"/>
      <c r="FI1" s="1083"/>
      <c r="FJ1" s="1083"/>
      <c r="FK1" s="1083"/>
      <c r="FL1" s="379">
        <f>FB1+1</f>
        <v>16</v>
      </c>
      <c r="FM1" s="636"/>
      <c r="FO1" s="1083" t="str">
        <f>FE1</f>
        <v>ENTRADAS DEL MES DE   DICIEMBRE      2021</v>
      </c>
      <c r="FP1" s="1083"/>
      <c r="FQ1" s="1083"/>
      <c r="FR1" s="1083"/>
      <c r="FS1" s="1083"/>
      <c r="FT1" s="1083"/>
      <c r="FU1" s="1083"/>
      <c r="FV1" s="379">
        <f>FL1+1</f>
        <v>17</v>
      </c>
      <c r="FW1" s="636"/>
      <c r="FY1" s="1083" t="str">
        <f>FO1</f>
        <v>ENTRADAS DEL MES DE   DICIEMBRE      2021</v>
      </c>
      <c r="FZ1" s="1083"/>
      <c r="GA1" s="1083"/>
      <c r="GB1" s="1083"/>
      <c r="GC1" s="1083"/>
      <c r="GD1" s="1083"/>
      <c r="GE1" s="1083"/>
      <c r="GF1" s="379">
        <f>FV1+1</f>
        <v>18</v>
      </c>
      <c r="GG1" s="636"/>
      <c r="GH1" s="76" t="s">
        <v>37</v>
      </c>
      <c r="GI1" s="1083" t="str">
        <f>FY1</f>
        <v>ENTRADAS DEL MES DE   DICIEMBRE      2021</v>
      </c>
      <c r="GJ1" s="1083"/>
      <c r="GK1" s="1083"/>
      <c r="GL1" s="1083"/>
      <c r="GM1" s="1083"/>
      <c r="GN1" s="1083"/>
      <c r="GO1" s="1083"/>
      <c r="GP1" s="379">
        <f>GF1+1</f>
        <v>19</v>
      </c>
      <c r="GQ1" s="636"/>
      <c r="GS1" s="1083" t="str">
        <f>GI1</f>
        <v>ENTRADAS DEL MES DE   DICIEMBRE      2021</v>
      </c>
      <c r="GT1" s="1083"/>
      <c r="GU1" s="1083"/>
      <c r="GV1" s="1083"/>
      <c r="GW1" s="1083"/>
      <c r="GX1" s="1083"/>
      <c r="GY1" s="1083"/>
      <c r="GZ1" s="379">
        <f>GP1+1</f>
        <v>20</v>
      </c>
      <c r="HA1" s="636"/>
      <c r="HC1" s="1083" t="str">
        <f>GS1</f>
        <v>ENTRADAS DEL MES DE   DICIEMBRE      2021</v>
      </c>
      <c r="HD1" s="1083"/>
      <c r="HE1" s="1083"/>
      <c r="HF1" s="1083"/>
      <c r="HG1" s="1083"/>
      <c r="HH1" s="1083"/>
      <c r="HI1" s="1083"/>
      <c r="HJ1" s="379">
        <f>GZ1+1</f>
        <v>21</v>
      </c>
      <c r="HK1" s="636"/>
      <c r="HM1" s="1083" t="str">
        <f>HC1</f>
        <v>ENTRADAS DEL MES DE   DICIEMBRE      2021</v>
      </c>
      <c r="HN1" s="1083"/>
      <c r="HO1" s="1083"/>
      <c r="HP1" s="1083"/>
      <c r="HQ1" s="1083"/>
      <c r="HR1" s="1083"/>
      <c r="HS1" s="1083"/>
      <c r="HT1" s="379">
        <f>HJ1+1</f>
        <v>22</v>
      </c>
      <c r="HU1" s="636"/>
      <c r="HW1" s="1083" t="str">
        <f>HM1</f>
        <v>ENTRADAS DEL MES DE   DICIEMBRE      2021</v>
      </c>
      <c r="HX1" s="1083"/>
      <c r="HY1" s="1083"/>
      <c r="HZ1" s="1083"/>
      <c r="IA1" s="1083"/>
      <c r="IB1" s="1083"/>
      <c r="IC1" s="1083"/>
      <c r="ID1" s="379">
        <f>HT1+1</f>
        <v>23</v>
      </c>
      <c r="IE1" s="636"/>
      <c r="IG1" s="1083" t="str">
        <f>HW1</f>
        <v>ENTRADAS DEL MES DE   DICIEMBRE      2021</v>
      </c>
      <c r="IH1" s="1083"/>
      <c r="II1" s="1083"/>
      <c r="IJ1" s="1083"/>
      <c r="IK1" s="1083"/>
      <c r="IL1" s="1083"/>
      <c r="IM1" s="1083"/>
      <c r="IN1" s="379">
        <f>ID1+1</f>
        <v>24</v>
      </c>
      <c r="IO1" s="636"/>
      <c r="IQ1" s="1083" t="str">
        <f>IG1</f>
        <v>ENTRADAS DEL MES DE   DICIEMBRE      2021</v>
      </c>
      <c r="IR1" s="1083"/>
      <c r="IS1" s="1083"/>
      <c r="IT1" s="1083"/>
      <c r="IU1" s="1083"/>
      <c r="IV1" s="1083"/>
      <c r="IW1" s="1083"/>
      <c r="IX1" s="379">
        <f>IN1+1</f>
        <v>25</v>
      </c>
      <c r="IY1" s="636"/>
      <c r="JA1" s="1083" t="str">
        <f>IQ1</f>
        <v>ENTRADAS DEL MES DE   DICIEMBRE      2021</v>
      </c>
      <c r="JB1" s="1083"/>
      <c r="JC1" s="1083"/>
      <c r="JD1" s="1083"/>
      <c r="JE1" s="1083"/>
      <c r="JF1" s="1083"/>
      <c r="JG1" s="1083"/>
      <c r="JH1" s="379">
        <f>IX1+1</f>
        <v>26</v>
      </c>
      <c r="JI1" s="636"/>
      <c r="JK1" s="1094" t="str">
        <f>JA1</f>
        <v>ENTRADAS DEL MES DE   DICIEMBRE      2021</v>
      </c>
      <c r="JL1" s="1094"/>
      <c r="JM1" s="1094"/>
      <c r="JN1" s="1094"/>
      <c r="JO1" s="1094"/>
      <c r="JP1" s="1094"/>
      <c r="JQ1" s="1094"/>
      <c r="JR1" s="379">
        <f>JH1+1</f>
        <v>27</v>
      </c>
      <c r="JS1" s="636"/>
      <c r="JU1" s="1083" t="str">
        <f>JK1</f>
        <v>ENTRADAS DEL MES DE   DICIEMBRE      2021</v>
      </c>
      <c r="JV1" s="1083"/>
      <c r="JW1" s="1083"/>
      <c r="JX1" s="1083"/>
      <c r="JY1" s="1083"/>
      <c r="JZ1" s="1083"/>
      <c r="KA1" s="1083"/>
      <c r="KB1" s="379">
        <f>JR1+1</f>
        <v>28</v>
      </c>
      <c r="KC1" s="636"/>
      <c r="KE1" s="1083" t="str">
        <f>JU1</f>
        <v>ENTRADAS DEL MES DE   DICIEMBRE      2021</v>
      </c>
      <c r="KF1" s="1083"/>
      <c r="KG1" s="1083"/>
      <c r="KH1" s="1083"/>
      <c r="KI1" s="1083"/>
      <c r="KJ1" s="1083"/>
      <c r="KK1" s="1083"/>
      <c r="KL1" s="379">
        <f>KB1+1</f>
        <v>29</v>
      </c>
      <c r="KM1" s="636"/>
      <c r="KO1" s="1083" t="str">
        <f>KE1</f>
        <v>ENTRADAS DEL MES DE   DICIEMBRE      2021</v>
      </c>
      <c r="KP1" s="1083"/>
      <c r="KQ1" s="1083"/>
      <c r="KR1" s="1083"/>
      <c r="KS1" s="1083"/>
      <c r="KT1" s="1083"/>
      <c r="KU1" s="1083"/>
      <c r="KV1" s="379">
        <f>KL1+1</f>
        <v>30</v>
      </c>
      <c r="KW1" s="636"/>
      <c r="KY1" s="1083" t="str">
        <f>KO1</f>
        <v>ENTRADAS DEL MES DE   DICIEMBRE      2021</v>
      </c>
      <c r="KZ1" s="1083"/>
      <c r="LA1" s="1083"/>
      <c r="LB1" s="1083"/>
      <c r="LC1" s="1083"/>
      <c r="LD1" s="1083"/>
      <c r="LE1" s="1083"/>
      <c r="LF1" s="379">
        <f>KV1+1</f>
        <v>31</v>
      </c>
      <c r="LG1" s="636"/>
      <c r="LI1" s="1083" t="str">
        <f>KY1</f>
        <v>ENTRADAS DEL MES DE   DICIEMBRE      2021</v>
      </c>
      <c r="LJ1" s="1083"/>
      <c r="LK1" s="1083"/>
      <c r="LL1" s="1083"/>
      <c r="LM1" s="1083"/>
      <c r="LN1" s="1083"/>
      <c r="LO1" s="1083"/>
      <c r="LP1" s="379">
        <f>LF1+1</f>
        <v>32</v>
      </c>
      <c r="LQ1" s="636"/>
      <c r="LS1" s="1083" t="str">
        <f>LI1</f>
        <v>ENTRADAS DEL MES DE   DICIEMBRE      2021</v>
      </c>
      <c r="LT1" s="1083"/>
      <c r="LU1" s="1083"/>
      <c r="LV1" s="1083"/>
      <c r="LW1" s="1083"/>
      <c r="LX1" s="1083"/>
      <c r="LY1" s="1083"/>
      <c r="LZ1" s="379">
        <f>LP1+1</f>
        <v>33</v>
      </c>
      <c r="MB1" s="1083" t="str">
        <f>LS1</f>
        <v>ENTRADAS DEL MES DE   DICIEMBRE      2021</v>
      </c>
      <c r="MC1" s="1083"/>
      <c r="MD1" s="1083"/>
      <c r="ME1" s="1083"/>
      <c r="MF1" s="1083"/>
      <c r="MG1" s="1083"/>
      <c r="MH1" s="1083"/>
      <c r="MI1" s="379">
        <f>LZ1+1</f>
        <v>34</v>
      </c>
      <c r="MJ1" s="379"/>
      <c r="ML1" s="1083" t="str">
        <f>MB1</f>
        <v>ENTRADAS DEL MES DE   DICIEMBRE      2021</v>
      </c>
      <c r="MM1" s="1083"/>
      <c r="MN1" s="1083"/>
      <c r="MO1" s="1083"/>
      <c r="MP1" s="1083"/>
      <c r="MQ1" s="1083"/>
      <c r="MR1" s="1083"/>
      <c r="MS1" s="379">
        <f>MI1+1</f>
        <v>35</v>
      </c>
      <c r="MT1" s="379"/>
      <c r="MV1" s="1083" t="str">
        <f>ML1</f>
        <v>ENTRADAS DEL MES DE   DICIEMBRE      2021</v>
      </c>
      <c r="MW1" s="1083"/>
      <c r="MX1" s="1083"/>
      <c r="MY1" s="1083"/>
      <c r="MZ1" s="1083"/>
      <c r="NA1" s="1083"/>
      <c r="NB1" s="1083"/>
      <c r="NC1" s="379">
        <f>MS1+1</f>
        <v>36</v>
      </c>
      <c r="ND1" s="379"/>
      <c r="NF1" s="1083" t="str">
        <f>MV1</f>
        <v>ENTRADAS DEL MES DE   DICIEMBRE      2021</v>
      </c>
      <c r="NG1" s="1083"/>
      <c r="NH1" s="1083"/>
      <c r="NI1" s="1083"/>
      <c r="NJ1" s="1083"/>
      <c r="NK1" s="1083"/>
      <c r="NL1" s="1083"/>
      <c r="NM1" s="379">
        <f>NC1+1</f>
        <v>37</v>
      </c>
      <c r="NN1" s="379"/>
      <c r="NP1" s="1083" t="str">
        <f>NF1</f>
        <v>ENTRADAS DEL MES DE   DICIEMBRE      2021</v>
      </c>
      <c r="NQ1" s="1083"/>
      <c r="NR1" s="1083"/>
      <c r="NS1" s="1083"/>
      <c r="NT1" s="1083"/>
      <c r="NU1" s="1083"/>
      <c r="NV1" s="1083"/>
      <c r="NW1" s="379">
        <f>NM1+1</f>
        <v>38</v>
      </c>
      <c r="NX1" s="379"/>
      <c r="NZ1" s="1083" t="str">
        <f>NP1</f>
        <v>ENTRADAS DEL MES DE   DICIEMBRE      2021</v>
      </c>
      <c r="OA1" s="1083"/>
      <c r="OB1" s="1083"/>
      <c r="OC1" s="1083"/>
      <c r="OD1" s="1083"/>
      <c r="OE1" s="1083"/>
      <c r="OF1" s="1083"/>
      <c r="OG1" s="379">
        <f>NW1+1</f>
        <v>39</v>
      </c>
      <c r="OH1" s="379"/>
      <c r="OJ1" s="1083" t="str">
        <f>NZ1</f>
        <v>ENTRADAS DEL MES DE   DICIEMBRE      2021</v>
      </c>
      <c r="OK1" s="1083"/>
      <c r="OL1" s="1083"/>
      <c r="OM1" s="1083"/>
      <c r="ON1" s="1083"/>
      <c r="OO1" s="1083"/>
      <c r="OP1" s="1083"/>
      <c r="OQ1" s="379">
        <f>OG1+1</f>
        <v>40</v>
      </c>
      <c r="OR1" s="379"/>
      <c r="OT1" s="1083" t="str">
        <f>OJ1</f>
        <v>ENTRADAS DEL MES DE   DICIEMBRE      2021</v>
      </c>
      <c r="OU1" s="1083"/>
      <c r="OV1" s="1083"/>
      <c r="OW1" s="1083"/>
      <c r="OX1" s="1083"/>
      <c r="OY1" s="1083"/>
      <c r="OZ1" s="1083"/>
      <c r="PA1" s="379">
        <f>OQ1+1</f>
        <v>41</v>
      </c>
      <c r="PB1" s="379"/>
      <c r="PD1" s="1083" t="str">
        <f>OT1</f>
        <v>ENTRADAS DEL MES DE   DICIEMBRE      2021</v>
      </c>
      <c r="PE1" s="1083"/>
      <c r="PF1" s="1083"/>
      <c r="PG1" s="1083"/>
      <c r="PH1" s="1083"/>
      <c r="PI1" s="1083"/>
      <c r="PJ1" s="1083"/>
      <c r="PK1" s="379">
        <f>PA1+1</f>
        <v>42</v>
      </c>
      <c r="PL1" s="379"/>
      <c r="PN1" s="1083" t="str">
        <f>PD1</f>
        <v>ENTRADAS DEL MES DE   DICIEMBRE      2021</v>
      </c>
      <c r="PO1" s="1083"/>
      <c r="PP1" s="1083"/>
      <c r="PQ1" s="1083"/>
      <c r="PR1" s="1083"/>
      <c r="PS1" s="1083"/>
      <c r="PT1" s="1083"/>
      <c r="PU1" s="379">
        <f>PK1+1</f>
        <v>43</v>
      </c>
      <c r="PW1" s="1083" t="str">
        <f>PN1</f>
        <v>ENTRADAS DEL MES DE   DICIEMBRE      2021</v>
      </c>
      <c r="PX1" s="1083"/>
      <c r="PY1" s="1083"/>
      <c r="PZ1" s="1083"/>
      <c r="QA1" s="1083"/>
      <c r="QB1" s="1083"/>
      <c r="QC1" s="1083"/>
      <c r="QD1" s="379">
        <f>PU1+1</f>
        <v>44</v>
      </c>
      <c r="QF1" s="1083" t="str">
        <f>PW1</f>
        <v>ENTRADAS DEL MES DE   DICIEMBRE      2021</v>
      </c>
      <c r="QG1" s="1083"/>
      <c r="QH1" s="1083"/>
      <c r="QI1" s="1083"/>
      <c r="QJ1" s="1083"/>
      <c r="QK1" s="1083"/>
      <c r="QL1" s="1083"/>
      <c r="QM1" s="379">
        <f>QD1+1</f>
        <v>45</v>
      </c>
      <c r="QO1" s="1083" t="str">
        <f>QF1</f>
        <v>ENTRADAS DEL MES DE   DICIEMBRE      2021</v>
      </c>
      <c r="QP1" s="1083"/>
      <c r="QQ1" s="1083"/>
      <c r="QR1" s="1083"/>
      <c r="QS1" s="1083"/>
      <c r="QT1" s="1083"/>
      <c r="QU1" s="1083"/>
      <c r="QV1" s="379">
        <f>QM1+1</f>
        <v>46</v>
      </c>
      <c r="QX1" s="1083" t="str">
        <f>QO1</f>
        <v>ENTRADAS DEL MES DE   DICIEMBRE      2021</v>
      </c>
      <c r="QY1" s="1083"/>
      <c r="QZ1" s="1083"/>
      <c r="RA1" s="1083"/>
      <c r="RB1" s="1083"/>
      <c r="RC1" s="1083"/>
      <c r="RD1" s="1083"/>
      <c r="RE1" s="379">
        <f>QV1+1</f>
        <v>47</v>
      </c>
      <c r="RG1" s="1083" t="str">
        <f>QX1</f>
        <v>ENTRADAS DEL MES DE   DICIEMBRE      2021</v>
      </c>
      <c r="RH1" s="1083"/>
      <c r="RI1" s="1083"/>
      <c r="RJ1" s="1083"/>
      <c r="RK1" s="1083"/>
      <c r="RL1" s="1083"/>
      <c r="RM1" s="1083"/>
      <c r="RN1" s="379">
        <f>RE1+1</f>
        <v>48</v>
      </c>
      <c r="RP1" s="1083" t="str">
        <f>RG1</f>
        <v>ENTRADAS DEL MES DE   DICIEMBRE      2021</v>
      </c>
      <c r="RQ1" s="1083"/>
      <c r="RR1" s="1083"/>
      <c r="RS1" s="1083"/>
      <c r="RT1" s="1083"/>
      <c r="RU1" s="1083"/>
      <c r="RV1" s="1083"/>
      <c r="RW1" s="379">
        <f>RN1+1</f>
        <v>49</v>
      </c>
      <c r="RY1" s="1083" t="str">
        <f>RP1</f>
        <v>ENTRADAS DEL MES DE   DICIEMBRE      2021</v>
      </c>
      <c r="RZ1" s="1083"/>
      <c r="SA1" s="1083"/>
      <c r="SB1" s="1083"/>
      <c r="SC1" s="1083"/>
      <c r="SD1" s="1083"/>
      <c r="SE1" s="1083"/>
      <c r="SF1" s="379">
        <f>RW1+1</f>
        <v>50</v>
      </c>
      <c r="SH1" s="1083" t="str">
        <f>RY1</f>
        <v>ENTRADAS DEL MES DE   DICIEMBRE      2021</v>
      </c>
      <c r="SI1" s="1083"/>
      <c r="SJ1" s="1083"/>
      <c r="SK1" s="1083"/>
      <c r="SL1" s="1083"/>
      <c r="SM1" s="1083"/>
      <c r="SN1" s="1083"/>
      <c r="SO1" s="379">
        <f>SF1+1</f>
        <v>51</v>
      </c>
      <c r="SQ1" s="1083" t="str">
        <f>SH1</f>
        <v>ENTRADAS DEL MES DE   DICIEMBRE      2021</v>
      </c>
      <c r="SR1" s="1083"/>
      <c r="SS1" s="1083"/>
      <c r="ST1" s="1083"/>
      <c r="SU1" s="1083"/>
      <c r="SV1" s="1083"/>
      <c r="SW1" s="1083"/>
      <c r="SX1" s="379">
        <f>SO1+1</f>
        <v>52</v>
      </c>
      <c r="SZ1" s="1083" t="str">
        <f>SQ1</f>
        <v>ENTRADAS DEL MES DE   DICIEMBRE      2021</v>
      </c>
      <c r="TA1" s="1083"/>
      <c r="TB1" s="1083"/>
      <c r="TC1" s="1083"/>
      <c r="TD1" s="1083"/>
      <c r="TE1" s="1083"/>
      <c r="TF1" s="1083"/>
      <c r="TG1" s="379">
        <f>SX1+1</f>
        <v>53</v>
      </c>
      <c r="TI1" s="1083" t="str">
        <f>SZ1</f>
        <v>ENTRADAS DEL MES DE   DICIEMBRE      2021</v>
      </c>
      <c r="TJ1" s="1083"/>
      <c r="TK1" s="1083"/>
      <c r="TL1" s="1083"/>
      <c r="TM1" s="1083"/>
      <c r="TN1" s="1083"/>
      <c r="TO1" s="1083"/>
      <c r="TP1" s="379">
        <f>TG1+1</f>
        <v>54</v>
      </c>
      <c r="TR1" s="1083" t="str">
        <f>TI1</f>
        <v>ENTRADAS DEL MES DE   DICIEMBRE      2021</v>
      </c>
      <c r="TS1" s="1083"/>
      <c r="TT1" s="1083"/>
      <c r="TU1" s="1083"/>
      <c r="TV1" s="1083"/>
      <c r="TW1" s="1083"/>
      <c r="TX1" s="1083"/>
      <c r="TY1" s="379">
        <f>TP1+1</f>
        <v>55</v>
      </c>
      <c r="UA1" s="1083" t="str">
        <f>TR1</f>
        <v>ENTRADAS DEL MES DE   DICIEMBRE      2021</v>
      </c>
      <c r="UB1" s="1083"/>
      <c r="UC1" s="1083"/>
      <c r="UD1" s="1083"/>
      <c r="UE1" s="1083"/>
      <c r="UF1" s="1083"/>
      <c r="UG1" s="1083"/>
      <c r="UH1" s="379">
        <f>TY1+1</f>
        <v>56</v>
      </c>
      <c r="UJ1" s="1083" t="str">
        <f>UA1</f>
        <v>ENTRADAS DEL MES DE   DICIEMBRE      2021</v>
      </c>
      <c r="UK1" s="1083"/>
      <c r="UL1" s="1083"/>
      <c r="UM1" s="1083"/>
      <c r="UN1" s="1083"/>
      <c r="UO1" s="1083"/>
      <c r="UP1" s="1083"/>
      <c r="UQ1" s="379">
        <f>UH1+1</f>
        <v>57</v>
      </c>
      <c r="US1" s="1083" t="str">
        <f>UJ1</f>
        <v>ENTRADAS DEL MES DE   DICIEMBRE      2021</v>
      </c>
      <c r="UT1" s="1083"/>
      <c r="UU1" s="1083"/>
      <c r="UV1" s="1083"/>
      <c r="UW1" s="1083"/>
      <c r="UX1" s="1083"/>
      <c r="UY1" s="1083"/>
      <c r="UZ1" s="379">
        <f>UQ1+1</f>
        <v>58</v>
      </c>
      <c r="VB1" s="1083" t="str">
        <f>US1</f>
        <v>ENTRADAS DEL MES DE   DICIEMBRE      2021</v>
      </c>
      <c r="VC1" s="1083"/>
      <c r="VD1" s="1083"/>
      <c r="VE1" s="1083"/>
      <c r="VF1" s="1083"/>
      <c r="VG1" s="1083"/>
      <c r="VH1" s="1083"/>
      <c r="VI1" s="379">
        <f>UZ1+1</f>
        <v>59</v>
      </c>
      <c r="VK1" s="1083" t="str">
        <f>VB1</f>
        <v>ENTRADAS DEL MES DE   DICIEMBRE      2021</v>
      </c>
      <c r="VL1" s="1083"/>
      <c r="VM1" s="1083"/>
      <c r="VN1" s="1083"/>
      <c r="VO1" s="1083"/>
      <c r="VP1" s="1083"/>
      <c r="VQ1" s="1083"/>
      <c r="VR1" s="379">
        <f>VI1+1</f>
        <v>60</v>
      </c>
      <c r="VT1" s="1083" t="str">
        <f>VK1</f>
        <v>ENTRADAS DEL MES DE   DICIEMBRE      2021</v>
      </c>
      <c r="VU1" s="1083"/>
      <c r="VV1" s="1083"/>
      <c r="VW1" s="1083"/>
      <c r="VX1" s="1083"/>
      <c r="VY1" s="1083"/>
      <c r="VZ1" s="1083"/>
      <c r="WA1" s="379">
        <f>VR1+1</f>
        <v>61</v>
      </c>
      <c r="WC1" s="1083" t="str">
        <f>VT1</f>
        <v>ENTRADAS DEL MES DE   DICIEMBRE      2021</v>
      </c>
      <c r="WD1" s="1083"/>
      <c r="WE1" s="1083"/>
      <c r="WF1" s="1083"/>
      <c r="WG1" s="1083"/>
      <c r="WH1" s="1083"/>
      <c r="WI1" s="1083"/>
      <c r="WJ1" s="379">
        <f>WA1+1</f>
        <v>62</v>
      </c>
      <c r="WL1" s="1083" t="str">
        <f>WC1</f>
        <v>ENTRADAS DEL MES DE   DICIEMBRE      2021</v>
      </c>
      <c r="WM1" s="1083"/>
      <c r="WN1" s="1083"/>
      <c r="WO1" s="1083"/>
      <c r="WP1" s="1083"/>
      <c r="WQ1" s="1083"/>
      <c r="WR1" s="1083"/>
      <c r="WS1" s="379">
        <f>WJ1+1</f>
        <v>63</v>
      </c>
      <c r="WU1" s="1083" t="str">
        <f>WL1</f>
        <v>ENTRADAS DEL MES DE   DICIEMBRE      2021</v>
      </c>
      <c r="WV1" s="1083"/>
      <c r="WW1" s="1083"/>
      <c r="WX1" s="1083"/>
      <c r="WY1" s="1083"/>
      <c r="WZ1" s="1083"/>
      <c r="XA1" s="1083"/>
      <c r="XB1" s="379">
        <f>WS1+1</f>
        <v>64</v>
      </c>
      <c r="XD1" s="1083" t="str">
        <f>WU1</f>
        <v>ENTRADAS DEL MES DE   DICIEMBRE      2021</v>
      </c>
      <c r="XE1" s="1083"/>
      <c r="XF1" s="1083"/>
      <c r="XG1" s="1083"/>
      <c r="XH1" s="1083"/>
      <c r="XI1" s="1083"/>
      <c r="XJ1" s="1083"/>
      <c r="XK1" s="379">
        <f>XB1+1</f>
        <v>65</v>
      </c>
      <c r="XM1" s="1083" t="str">
        <f>XD1</f>
        <v>ENTRADAS DEL MES DE   DICIEMBRE      2021</v>
      </c>
      <c r="XN1" s="1083"/>
      <c r="XO1" s="1083"/>
      <c r="XP1" s="1083"/>
      <c r="XQ1" s="1083"/>
      <c r="XR1" s="1083"/>
      <c r="XS1" s="1083"/>
      <c r="XT1" s="379">
        <f>XK1+1</f>
        <v>66</v>
      </c>
      <c r="XV1" s="1083" t="str">
        <f>XM1</f>
        <v>ENTRADAS DEL MES DE   DICIEMBRE      2021</v>
      </c>
      <c r="XW1" s="1083"/>
      <c r="XX1" s="1083"/>
      <c r="XY1" s="1083"/>
      <c r="XZ1" s="1083"/>
      <c r="YA1" s="1083"/>
      <c r="YB1" s="1083"/>
      <c r="YC1" s="379">
        <f>XT1+1</f>
        <v>67</v>
      </c>
      <c r="YE1" s="1083" t="str">
        <f>XV1</f>
        <v>ENTRADAS DEL MES DE   DICIEMBRE      2021</v>
      </c>
      <c r="YF1" s="1083"/>
      <c r="YG1" s="1083"/>
      <c r="YH1" s="1083"/>
      <c r="YI1" s="1083"/>
      <c r="YJ1" s="1083"/>
      <c r="YK1" s="1083"/>
      <c r="YL1" s="379">
        <f>YC1+1</f>
        <v>68</v>
      </c>
      <c r="YN1" s="1083" t="str">
        <f>YE1</f>
        <v>ENTRADAS DEL MES DE   DICIEMBRE      2021</v>
      </c>
      <c r="YO1" s="1083"/>
      <c r="YP1" s="1083"/>
      <c r="YQ1" s="1083"/>
      <c r="YR1" s="1083"/>
      <c r="YS1" s="1083"/>
      <c r="YT1" s="1083"/>
      <c r="YU1" s="379">
        <f>YL1+1</f>
        <v>69</v>
      </c>
      <c r="YW1" s="1083" t="str">
        <f>YN1</f>
        <v>ENTRADAS DEL MES DE   DICIEMBRE      2021</v>
      </c>
      <c r="YX1" s="1083"/>
      <c r="YY1" s="1083"/>
      <c r="YZ1" s="1083"/>
      <c r="ZA1" s="1083"/>
      <c r="ZB1" s="1083"/>
      <c r="ZC1" s="1083"/>
      <c r="ZD1" s="379">
        <f>YU1+1</f>
        <v>70</v>
      </c>
      <c r="ZF1" s="1083" t="str">
        <f>YW1</f>
        <v>ENTRADAS DEL MES DE   DICIEMBRE      2021</v>
      </c>
      <c r="ZG1" s="1083"/>
      <c r="ZH1" s="1083"/>
      <c r="ZI1" s="1083"/>
      <c r="ZJ1" s="1083"/>
      <c r="ZK1" s="1083"/>
      <c r="ZL1" s="1083"/>
      <c r="ZM1" s="379">
        <f>ZD1+1</f>
        <v>71</v>
      </c>
      <c r="ZO1" s="1083" t="str">
        <f>ZF1</f>
        <v>ENTRADAS DEL MES DE   DICIEMBRE      2021</v>
      </c>
      <c r="ZP1" s="1083"/>
      <c r="ZQ1" s="1083"/>
      <c r="ZR1" s="1083"/>
      <c r="ZS1" s="1083"/>
      <c r="ZT1" s="1083"/>
      <c r="ZU1" s="1083"/>
      <c r="ZV1" s="379">
        <f>ZM1+1</f>
        <v>72</v>
      </c>
      <c r="ZX1" s="1083" t="str">
        <f>ZO1</f>
        <v>ENTRADAS DEL MES DE   DICIEMBRE      2021</v>
      </c>
      <c r="ZY1" s="1083"/>
      <c r="ZZ1" s="1083"/>
      <c r="AAA1" s="1083"/>
      <c r="AAB1" s="1083"/>
      <c r="AAC1" s="1083"/>
      <c r="AAD1" s="1083"/>
      <c r="AAE1" s="379">
        <f>ZV1+1</f>
        <v>73</v>
      </c>
      <c r="AAG1" s="1083" t="str">
        <f>ZX1</f>
        <v>ENTRADAS DEL MES DE   DICIEMBRE      2021</v>
      </c>
      <c r="AAH1" s="1083"/>
      <c r="AAI1" s="1083"/>
      <c r="AAJ1" s="1083"/>
      <c r="AAK1" s="1083"/>
      <c r="AAL1" s="1083"/>
      <c r="AAM1" s="1083"/>
      <c r="AAN1" s="379">
        <f>AAE1+1</f>
        <v>74</v>
      </c>
      <c r="AAP1" s="1083" t="str">
        <f>AAG1</f>
        <v>ENTRADAS DEL MES DE   DICIEMBRE      2021</v>
      </c>
      <c r="AAQ1" s="1083"/>
      <c r="AAR1" s="1083"/>
      <c r="AAS1" s="1083"/>
      <c r="AAT1" s="1083"/>
      <c r="AAU1" s="1083"/>
      <c r="AAV1" s="1083"/>
      <c r="AAW1" s="379">
        <f>AAN1+1</f>
        <v>75</v>
      </c>
      <c r="AAY1" s="1083" t="str">
        <f>AAP1</f>
        <v>ENTRADAS DEL MES DE   DICIEMBRE      2021</v>
      </c>
      <c r="AAZ1" s="1083"/>
      <c r="ABA1" s="1083"/>
      <c r="ABB1" s="1083"/>
      <c r="ABC1" s="1083"/>
      <c r="ABD1" s="1083"/>
      <c r="ABE1" s="1083"/>
      <c r="ABF1" s="379">
        <f>AAW1+1</f>
        <v>76</v>
      </c>
      <c r="ABH1" s="1083" t="str">
        <f>AAY1</f>
        <v>ENTRADAS DEL MES DE   DICIEMBRE      2021</v>
      </c>
      <c r="ABI1" s="1083"/>
      <c r="ABJ1" s="1083"/>
      <c r="ABK1" s="1083"/>
      <c r="ABL1" s="1083"/>
      <c r="ABM1" s="1083"/>
      <c r="ABN1" s="1083"/>
      <c r="ABO1" s="379">
        <f>ABF1+1</f>
        <v>77</v>
      </c>
      <c r="ABQ1" s="1083" t="str">
        <f>ABH1</f>
        <v>ENTRADAS DEL MES DE   DICIEMBRE      2021</v>
      </c>
      <c r="ABR1" s="1083"/>
      <c r="ABS1" s="1083"/>
      <c r="ABT1" s="1083"/>
      <c r="ABU1" s="1083"/>
      <c r="ABV1" s="1083"/>
      <c r="ABW1" s="1083"/>
      <c r="ABX1" s="379">
        <f>ABO1+1</f>
        <v>78</v>
      </c>
      <c r="ABZ1" s="1083" t="str">
        <f>ABQ1</f>
        <v>ENTRADAS DEL MES DE   DICIEMBRE      2021</v>
      </c>
      <c r="ACA1" s="1083"/>
      <c r="ACB1" s="1083"/>
      <c r="ACC1" s="1083"/>
      <c r="ACD1" s="1083"/>
      <c r="ACE1" s="1083"/>
      <c r="ACF1" s="1083"/>
      <c r="ACG1" s="379">
        <f>ABX1+1</f>
        <v>79</v>
      </c>
      <c r="ACI1" s="1083" t="str">
        <f>ABZ1</f>
        <v>ENTRADAS DEL MES DE   DICIEMBRE      2021</v>
      </c>
      <c r="ACJ1" s="1083"/>
      <c r="ACK1" s="1083"/>
      <c r="ACL1" s="1083"/>
      <c r="ACM1" s="1083"/>
      <c r="ACN1" s="1083"/>
      <c r="ACO1" s="1083"/>
      <c r="ACP1" s="379">
        <f>ACG1+1</f>
        <v>80</v>
      </c>
      <c r="ACR1" s="1083" t="str">
        <f>ACI1</f>
        <v>ENTRADAS DEL MES DE   DICIEMBRE      2021</v>
      </c>
      <c r="ACS1" s="1083"/>
      <c r="ACT1" s="1083"/>
      <c r="ACU1" s="1083"/>
      <c r="ACV1" s="1083"/>
      <c r="ACW1" s="1083"/>
      <c r="ACX1" s="1083"/>
      <c r="ACY1" s="379">
        <f>ACP1+1</f>
        <v>81</v>
      </c>
      <c r="ADA1" s="1083" t="str">
        <f>ACR1</f>
        <v>ENTRADAS DEL MES DE   DICIEMBRE      2021</v>
      </c>
      <c r="ADB1" s="1083"/>
      <c r="ADC1" s="1083"/>
      <c r="ADD1" s="1083"/>
      <c r="ADE1" s="1083"/>
      <c r="ADF1" s="1083"/>
      <c r="ADG1" s="1083"/>
      <c r="ADH1" s="379">
        <f>ACY1+1</f>
        <v>82</v>
      </c>
      <c r="ADJ1" s="1083" t="str">
        <f>ADA1</f>
        <v>ENTRADAS DEL MES DE   DICIEMBRE      2021</v>
      </c>
      <c r="ADK1" s="1083"/>
      <c r="ADL1" s="1083"/>
      <c r="ADM1" s="1083"/>
      <c r="ADN1" s="1083"/>
      <c r="ADO1" s="1083"/>
      <c r="ADP1" s="1083"/>
      <c r="ADQ1" s="379">
        <f>ADH1+1</f>
        <v>83</v>
      </c>
      <c r="ADS1" s="1083" t="str">
        <f>ADJ1</f>
        <v>ENTRADAS DEL MES DE   DICIEMBRE      2021</v>
      </c>
      <c r="ADT1" s="1083"/>
      <c r="ADU1" s="1083"/>
      <c r="ADV1" s="1083"/>
      <c r="ADW1" s="1083"/>
      <c r="ADX1" s="1083"/>
      <c r="ADY1" s="1083"/>
      <c r="ADZ1" s="379">
        <f>ADQ1+1</f>
        <v>84</v>
      </c>
      <c r="AEB1" s="1083" t="str">
        <f>ADS1</f>
        <v>ENTRADAS DEL MES DE   DICIEMBRE      2021</v>
      </c>
      <c r="AEC1" s="1083"/>
      <c r="AED1" s="1083"/>
      <c r="AEE1" s="1083"/>
      <c r="AEF1" s="1083"/>
      <c r="AEG1" s="1083"/>
      <c r="AEH1" s="1083"/>
      <c r="AEI1" s="379">
        <f>ADZ1+1</f>
        <v>85</v>
      </c>
      <c r="AEK1" s="1083" t="str">
        <f>AEB1</f>
        <v>ENTRADAS DEL MES DE   DICIEMBRE      2021</v>
      </c>
      <c r="AEL1" s="1083"/>
      <c r="AEM1" s="1083"/>
      <c r="AEN1" s="1083"/>
      <c r="AEO1" s="1083"/>
      <c r="AEP1" s="1083"/>
      <c r="AEQ1" s="1083"/>
      <c r="AER1" s="379">
        <f>AEI1+1</f>
        <v>86</v>
      </c>
    </row>
    <row r="2" spans="1:824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87" t="s">
        <v>20</v>
      </c>
      <c r="MI3" s="388" t="s">
        <v>6</v>
      </c>
      <c r="MJ3" s="63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87" t="s">
        <v>20</v>
      </c>
      <c r="MS3" s="388" t="s">
        <v>6</v>
      </c>
      <c r="MT3" s="63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87" t="s">
        <v>20</v>
      </c>
      <c r="NC3" s="388" t="s">
        <v>6</v>
      </c>
      <c r="ND3" s="63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87" t="s">
        <v>20</v>
      </c>
      <c r="NM3" s="388" t="s">
        <v>6</v>
      </c>
      <c r="NN3" s="63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87" t="s">
        <v>20</v>
      </c>
      <c r="NW3" s="388" t="s">
        <v>6</v>
      </c>
      <c r="NX3" s="63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87" t="s">
        <v>20</v>
      </c>
      <c r="OG3" s="388" t="s">
        <v>6</v>
      </c>
      <c r="OH3" s="63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87" t="s">
        <v>20</v>
      </c>
      <c r="OQ3" s="388" t="s">
        <v>6</v>
      </c>
      <c r="OR3" s="63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87" t="s">
        <v>20</v>
      </c>
      <c r="PA3" s="388" t="s">
        <v>6</v>
      </c>
      <c r="PB3" s="63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87" t="s">
        <v>20</v>
      </c>
      <c r="PK3" s="388" t="s">
        <v>6</v>
      </c>
      <c r="PL3" s="63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87" t="s">
        <v>20</v>
      </c>
      <c r="PU3" s="38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87" t="s">
        <v>20</v>
      </c>
      <c r="QD3" s="38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87" t="s">
        <v>20</v>
      </c>
      <c r="QM3" s="38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87" t="s">
        <v>20</v>
      </c>
      <c r="QV3" s="38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87" t="s">
        <v>20</v>
      </c>
      <c r="RE3" s="38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87" t="s">
        <v>20</v>
      </c>
      <c r="RN3" s="38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87" t="s">
        <v>20</v>
      </c>
      <c r="RW3" s="38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87" t="s">
        <v>20</v>
      </c>
      <c r="SF3" s="38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87" t="s">
        <v>20</v>
      </c>
      <c r="SO3" s="38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87" t="s">
        <v>20</v>
      </c>
      <c r="SX3" s="38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87" t="s">
        <v>20</v>
      </c>
      <c r="TG3" s="38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87" t="s">
        <v>20</v>
      </c>
      <c r="TP3" s="38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87" t="s">
        <v>20</v>
      </c>
      <c r="TY3" s="38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87" t="s">
        <v>20</v>
      </c>
      <c r="UH3" s="38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87" t="s">
        <v>20</v>
      </c>
      <c r="UQ3" s="38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87" t="s">
        <v>20</v>
      </c>
      <c r="UZ3" s="38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87" t="s">
        <v>20</v>
      </c>
      <c r="VI3" s="38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87" t="s">
        <v>20</v>
      </c>
      <c r="VR3" s="38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87" t="s">
        <v>20</v>
      </c>
      <c r="WA3" s="38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87" t="s">
        <v>20</v>
      </c>
      <c r="WJ3" s="38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87" t="s">
        <v>20</v>
      </c>
      <c r="WS3" s="38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87" t="s">
        <v>20</v>
      </c>
      <c r="XB3" s="38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87" t="s">
        <v>20</v>
      </c>
      <c r="XK3" s="38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87" t="s">
        <v>20</v>
      </c>
      <c r="XT3" s="38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87" t="s">
        <v>20</v>
      </c>
      <c r="YC3" s="38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87" t="s">
        <v>20</v>
      </c>
      <c r="YL3" s="38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87" t="s">
        <v>20</v>
      </c>
      <c r="YU3" s="38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87" t="s">
        <v>20</v>
      </c>
      <c r="ZD3" s="38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87" t="s">
        <v>20</v>
      </c>
      <c r="ZM3" s="38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87" t="s">
        <v>20</v>
      </c>
      <c r="ZV3" s="38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87" t="s">
        <v>20</v>
      </c>
      <c r="AAE3" s="38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87" t="s">
        <v>20</v>
      </c>
      <c r="AAN3" s="38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87" t="s">
        <v>20</v>
      </c>
      <c r="AAW3" s="38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87" t="s">
        <v>20</v>
      </c>
      <c r="ABF3" s="38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87" t="s">
        <v>20</v>
      </c>
      <c r="ABO3" s="38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87" t="s">
        <v>20</v>
      </c>
      <c r="ABX3" s="38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87" t="s">
        <v>20</v>
      </c>
      <c r="ACG3" s="38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87" t="s">
        <v>20</v>
      </c>
      <c r="ACP3" s="38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87" t="s">
        <v>20</v>
      </c>
      <c r="ACY3" s="38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87" t="s">
        <v>20</v>
      </c>
      <c r="ADH3" s="38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87" t="s">
        <v>20</v>
      </c>
      <c r="ADQ3" s="38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87" t="s">
        <v>20</v>
      </c>
      <c r="ADZ3" s="38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87" t="s">
        <v>20</v>
      </c>
      <c r="AEI3" s="38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87" t="s">
        <v>20</v>
      </c>
      <c r="AER3" s="388" t="s">
        <v>6</v>
      </c>
    </row>
    <row r="4" spans="1:824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1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3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/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1"/>
      <c r="KF4" s="76" t="s">
        <v>23</v>
      </c>
      <c r="KK4" s="373"/>
      <c r="KO4" s="74"/>
      <c r="KP4" s="74" t="s">
        <v>23</v>
      </c>
      <c r="KU4" s="74"/>
      <c r="KV4" s="134"/>
      <c r="KW4" s="650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C4" s="76" t="s">
        <v>23</v>
      </c>
      <c r="MH4" s="373"/>
      <c r="MM4" s="76" t="s">
        <v>23</v>
      </c>
      <c r="MR4" s="373"/>
      <c r="MW4" s="76" t="s">
        <v>23</v>
      </c>
      <c r="NB4" s="373"/>
      <c r="NG4" s="76" t="s">
        <v>23</v>
      </c>
      <c r="NL4" s="373"/>
      <c r="NQ4" s="76" t="s">
        <v>23</v>
      </c>
      <c r="NV4" s="373"/>
      <c r="OA4" s="76" t="s">
        <v>23</v>
      </c>
      <c r="OF4" s="373"/>
      <c r="OK4" s="76" t="s">
        <v>23</v>
      </c>
      <c r="OP4" s="211"/>
      <c r="OU4" s="76" t="s">
        <v>23</v>
      </c>
      <c r="OZ4" s="373"/>
      <c r="PE4" s="76" t="s">
        <v>23</v>
      </c>
      <c r="PJ4" s="373"/>
      <c r="PO4" s="76" t="s">
        <v>23</v>
      </c>
      <c r="PT4" s="373"/>
      <c r="PX4" s="76" t="s">
        <v>23</v>
      </c>
      <c r="QC4" s="373"/>
      <c r="QG4" s="76" t="s">
        <v>23</v>
      </c>
      <c r="QL4" s="373"/>
      <c r="QP4" s="76" t="s">
        <v>23</v>
      </c>
      <c r="QU4" s="373"/>
      <c r="QY4" s="76" t="s">
        <v>23</v>
      </c>
      <c r="RD4" s="373"/>
      <c r="RH4" s="76" t="s">
        <v>23</v>
      </c>
      <c r="RM4" s="373"/>
      <c r="RQ4" s="76" t="s">
        <v>23</v>
      </c>
      <c r="RV4" s="373"/>
      <c r="RZ4" s="76" t="s">
        <v>23</v>
      </c>
      <c r="SE4" s="373"/>
      <c r="SI4" s="76" t="s">
        <v>23</v>
      </c>
      <c r="SN4" s="373"/>
      <c r="SR4" s="76" t="s">
        <v>23</v>
      </c>
      <c r="SW4" s="373"/>
      <c r="TA4" s="76" t="s">
        <v>23</v>
      </c>
      <c r="TF4" s="373"/>
      <c r="TJ4" s="76" t="s">
        <v>23</v>
      </c>
      <c r="TO4" s="373"/>
      <c r="TS4" s="76" t="s">
        <v>23</v>
      </c>
      <c r="TX4" s="373"/>
      <c r="UB4" s="76" t="s">
        <v>23</v>
      </c>
      <c r="UG4" s="373"/>
      <c r="UK4" s="76" t="s">
        <v>23</v>
      </c>
      <c r="UP4" s="373"/>
      <c r="UT4" s="76" t="s">
        <v>23</v>
      </c>
      <c r="UY4" s="373"/>
      <c r="VC4" s="76" t="s">
        <v>23</v>
      </c>
      <c r="VH4" s="373"/>
      <c r="VL4" s="76" t="s">
        <v>23</v>
      </c>
      <c r="VQ4" s="373"/>
      <c r="VU4" s="76" t="s">
        <v>23</v>
      </c>
      <c r="VZ4" s="373"/>
      <c r="WD4" s="76" t="s">
        <v>23</v>
      </c>
      <c r="WI4" s="373"/>
      <c r="WM4" s="76" t="s">
        <v>23</v>
      </c>
      <c r="WR4" s="373"/>
      <c r="WV4" s="76" t="s">
        <v>23</v>
      </c>
      <c r="XA4" s="373"/>
      <c r="XE4" s="76" t="s">
        <v>23</v>
      </c>
      <c r="XJ4" s="373"/>
      <c r="XN4" s="76" t="s">
        <v>23</v>
      </c>
      <c r="XS4" s="373"/>
      <c r="XW4" s="76" t="s">
        <v>23</v>
      </c>
      <c r="YB4" s="373"/>
      <c r="YF4" s="76" t="s">
        <v>23</v>
      </c>
      <c r="YK4" s="373"/>
      <c r="YO4" s="76" t="s">
        <v>23</v>
      </c>
      <c r="YT4" s="373"/>
      <c r="YX4" s="76" t="s">
        <v>23</v>
      </c>
      <c r="ZC4" s="373"/>
      <c r="ZG4" s="76" t="s">
        <v>23</v>
      </c>
      <c r="ZL4" s="373"/>
      <c r="ZP4" s="76" t="s">
        <v>23</v>
      </c>
      <c r="ZU4" s="373"/>
      <c r="ZY4" s="76" t="s">
        <v>23</v>
      </c>
      <c r="AAD4" s="373"/>
      <c r="AAH4" s="76" t="s">
        <v>23</v>
      </c>
      <c r="AAM4" s="373"/>
      <c r="AAQ4" s="76" t="s">
        <v>23</v>
      </c>
      <c r="AAV4" s="373"/>
      <c r="AAZ4" s="76" t="s">
        <v>23</v>
      </c>
      <c r="ABE4" s="373"/>
      <c r="ABI4" s="76" t="s">
        <v>23</v>
      </c>
      <c r="ABN4" s="373"/>
      <c r="ABR4" s="76" t="s">
        <v>23</v>
      </c>
      <c r="ABW4" s="373"/>
      <c r="ACA4" s="76" t="s">
        <v>23</v>
      </c>
      <c r="ACF4" s="373"/>
      <c r="ACJ4" s="76" t="s">
        <v>23</v>
      </c>
      <c r="ACO4" s="373"/>
      <c r="ACS4" s="76" t="s">
        <v>23</v>
      </c>
      <c r="ACX4" s="373"/>
      <c r="ADB4" s="76" t="s">
        <v>23</v>
      </c>
      <c r="ADG4" s="373"/>
      <c r="ADK4" s="76" t="s">
        <v>23</v>
      </c>
      <c r="ADP4" s="373"/>
      <c r="ADT4" s="76" t="s">
        <v>23</v>
      </c>
      <c r="ADY4" s="373"/>
      <c r="AEC4" s="76" t="s">
        <v>23</v>
      </c>
      <c r="AEH4" s="373"/>
      <c r="AEL4" s="76" t="s">
        <v>23</v>
      </c>
      <c r="AEQ4" s="373"/>
    </row>
    <row r="5" spans="1:824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164</v>
      </c>
      <c r="L5" s="954" t="s">
        <v>165</v>
      </c>
      <c r="M5" s="260" t="s">
        <v>251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8"/>
      <c r="T5" s="255"/>
      <c r="U5" s="263" t="s">
        <v>164</v>
      </c>
      <c r="V5" s="954" t="s">
        <v>165</v>
      </c>
      <c r="W5" s="260" t="s">
        <v>264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8"/>
      <c r="AD5" s="255"/>
      <c r="AE5" s="255" t="s">
        <v>164</v>
      </c>
      <c r="AF5" s="954" t="s">
        <v>165</v>
      </c>
      <c r="AG5" s="260" t="s">
        <v>267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269</v>
      </c>
      <c r="AP5" s="1044" t="s">
        <v>272</v>
      </c>
      <c r="AQ5" s="260" t="s">
        <v>274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8"/>
      <c r="AX5" s="255"/>
      <c r="AY5" s="1084" t="s">
        <v>269</v>
      </c>
      <c r="AZ5" s="1044" t="s">
        <v>272</v>
      </c>
      <c r="BA5" s="257" t="s">
        <v>275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8"/>
      <c r="BH5" s="255"/>
      <c r="BI5" s="1084" t="s">
        <v>276</v>
      </c>
      <c r="BJ5" s="1045" t="s">
        <v>277</v>
      </c>
      <c r="BK5" s="257" t="s">
        <v>278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8"/>
      <c r="BR5" s="255"/>
      <c r="BS5" s="341" t="s">
        <v>164</v>
      </c>
      <c r="BT5" s="1046" t="s">
        <v>165</v>
      </c>
      <c r="BU5" s="260" t="s">
        <v>279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164</v>
      </c>
      <c r="CD5" s="1046" t="s">
        <v>165</v>
      </c>
      <c r="CE5" s="260" t="s">
        <v>280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084" t="s">
        <v>164</v>
      </c>
      <c r="CN5" s="1046" t="s">
        <v>165</v>
      </c>
      <c r="CO5" s="257" t="s">
        <v>311</v>
      </c>
      <c r="CP5" s="261">
        <v>44544</v>
      </c>
      <c r="CQ5" s="259">
        <v>19062.13</v>
      </c>
      <c r="CR5" s="256">
        <v>21</v>
      </c>
      <c r="CS5" s="254">
        <v>19061.900000000001</v>
      </c>
      <c r="CT5" s="144">
        <f>CQ5-CS5</f>
        <v>0.22999999999956344</v>
      </c>
      <c r="CU5" s="638"/>
      <c r="CV5" s="255"/>
      <c r="CW5" s="1085" t="s">
        <v>164</v>
      </c>
      <c r="CX5" s="954" t="s">
        <v>165</v>
      </c>
      <c r="CY5" s="257" t="s">
        <v>312</v>
      </c>
      <c r="CZ5" s="261">
        <v>44544</v>
      </c>
      <c r="DA5" s="259">
        <v>18870.150000000001</v>
      </c>
      <c r="DB5" s="256">
        <v>21</v>
      </c>
      <c r="DC5" s="254">
        <v>18841.400000000001</v>
      </c>
      <c r="DD5" s="144">
        <f>DA5-DC5</f>
        <v>28.75</v>
      </c>
      <c r="DE5" s="638"/>
      <c r="DF5" s="255"/>
      <c r="DG5" s="255" t="s">
        <v>164</v>
      </c>
      <c r="DH5" s="1046" t="s">
        <v>165</v>
      </c>
      <c r="DI5" s="260" t="s">
        <v>313</v>
      </c>
      <c r="DJ5" s="261">
        <v>44544</v>
      </c>
      <c r="DK5" s="259">
        <v>18879.93</v>
      </c>
      <c r="DL5" s="256">
        <v>21</v>
      </c>
      <c r="DM5" s="254">
        <v>18878.400000000001</v>
      </c>
      <c r="DN5" s="144">
        <f>DK5-DM5</f>
        <v>1.5299999999988358</v>
      </c>
      <c r="DO5" s="638"/>
      <c r="DP5" s="255"/>
      <c r="DQ5" s="1087" t="s">
        <v>269</v>
      </c>
      <c r="DR5" s="1061" t="s">
        <v>272</v>
      </c>
      <c r="DS5" s="260" t="s">
        <v>314</v>
      </c>
      <c r="DT5" s="261">
        <v>44545</v>
      </c>
      <c r="DU5" s="259">
        <v>18662.64</v>
      </c>
      <c r="DV5" s="256">
        <v>20</v>
      </c>
      <c r="DW5" s="254">
        <v>18667.04</v>
      </c>
      <c r="DX5" s="144">
        <f>DU5-DW5</f>
        <v>-4.4000000000014552</v>
      </c>
      <c r="DY5" s="339"/>
      <c r="DZ5" s="255"/>
      <c r="EA5" s="255" t="s">
        <v>164</v>
      </c>
      <c r="EB5" s="954" t="s">
        <v>165</v>
      </c>
      <c r="EC5" s="260" t="s">
        <v>315</v>
      </c>
      <c r="ED5" s="261">
        <v>44546</v>
      </c>
      <c r="EE5" s="259">
        <v>18925.2</v>
      </c>
      <c r="EF5" s="256">
        <v>21</v>
      </c>
      <c r="EG5" s="254">
        <v>18989.5</v>
      </c>
      <c r="EH5" s="144">
        <f>EE5-EG5</f>
        <v>-64.299999999999272</v>
      </c>
      <c r="EI5" s="638"/>
      <c r="EJ5" s="255" t="s">
        <v>52</v>
      </c>
      <c r="EK5" s="76" t="s">
        <v>316</v>
      </c>
      <c r="EL5" s="954" t="s">
        <v>165</v>
      </c>
      <c r="EM5" s="262" t="s">
        <v>317</v>
      </c>
      <c r="EN5" s="261">
        <v>44546</v>
      </c>
      <c r="EO5" s="259">
        <v>18946.189999999999</v>
      </c>
      <c r="EP5" s="256">
        <v>21</v>
      </c>
      <c r="EQ5" s="283">
        <v>18995.2</v>
      </c>
      <c r="ER5" s="144">
        <f>EO5-EQ5</f>
        <v>-49.010000000002037</v>
      </c>
      <c r="ES5" s="638"/>
      <c r="ET5" s="255"/>
      <c r="EU5" s="1084" t="s">
        <v>164</v>
      </c>
      <c r="EV5" s="954" t="s">
        <v>165</v>
      </c>
      <c r="EW5" s="260" t="s">
        <v>340</v>
      </c>
      <c r="EX5" s="261">
        <v>44547</v>
      </c>
      <c r="EY5" s="259">
        <v>18982.43</v>
      </c>
      <c r="EZ5" s="256">
        <v>21</v>
      </c>
      <c r="FA5" s="254">
        <v>19009.400000000001</v>
      </c>
      <c r="FB5" s="144">
        <f>EY5-FA5</f>
        <v>-26.970000000001164</v>
      </c>
      <c r="FC5" s="638"/>
      <c r="FD5" s="255"/>
      <c r="FE5" s="255" t="s">
        <v>164</v>
      </c>
      <c r="FF5" s="954" t="s">
        <v>165</v>
      </c>
      <c r="FG5" s="260" t="s">
        <v>344</v>
      </c>
      <c r="FH5" s="261">
        <v>44548</v>
      </c>
      <c r="FI5" s="259">
        <v>18965.2</v>
      </c>
      <c r="FJ5" s="256">
        <v>21</v>
      </c>
      <c r="FK5" s="283">
        <v>18979.97</v>
      </c>
      <c r="FL5" s="144">
        <f>FI5-FK5</f>
        <v>-14.770000000000437</v>
      </c>
      <c r="FM5" s="638"/>
      <c r="FN5" s="255"/>
      <c r="FO5" s="566"/>
      <c r="FP5" s="256"/>
      <c r="FQ5" s="260"/>
      <c r="FR5" s="261"/>
      <c r="FS5" s="259"/>
      <c r="FT5" s="256"/>
      <c r="FU5" s="254"/>
      <c r="FV5" s="144">
        <f>FS5-FU5</f>
        <v>0</v>
      </c>
      <c r="FW5" s="638"/>
      <c r="FX5" s="255"/>
      <c r="FY5" s="263"/>
      <c r="FZ5" s="256"/>
      <c r="GA5" s="262"/>
      <c r="GB5" s="261"/>
      <c r="GC5" s="259"/>
      <c r="GD5" s="256"/>
      <c r="GE5" s="254"/>
      <c r="GF5" s="144">
        <f>GC5-GE5</f>
        <v>0</v>
      </c>
      <c r="GG5" s="638"/>
      <c r="GH5" s="255"/>
      <c r="GI5" s="255"/>
      <c r="GJ5" s="256"/>
      <c r="GK5" s="260"/>
      <c r="GL5" s="258"/>
      <c r="GM5" s="259"/>
      <c r="GN5" s="256"/>
      <c r="GO5" s="254"/>
      <c r="GP5" s="144">
        <f>GM5-GO5</f>
        <v>0</v>
      </c>
      <c r="GQ5" s="638"/>
      <c r="GR5" s="255"/>
      <c r="GS5" s="1084"/>
      <c r="GT5" s="256"/>
      <c r="GU5" s="256"/>
      <c r="GV5" s="258"/>
      <c r="GW5" s="259"/>
      <c r="GX5" s="256"/>
      <c r="GY5" s="254"/>
      <c r="GZ5" s="144">
        <f>GW5-GY5</f>
        <v>0</v>
      </c>
      <c r="HA5" s="638"/>
      <c r="HB5" s="255"/>
      <c r="HC5" s="1092"/>
      <c r="HD5" s="256"/>
      <c r="HE5" s="260"/>
      <c r="HF5" s="258"/>
      <c r="HG5" s="259"/>
      <c r="HH5" s="256"/>
      <c r="HI5" s="254"/>
      <c r="HJ5" s="144">
        <f>HG5-HI5</f>
        <v>0</v>
      </c>
      <c r="HK5" s="638"/>
      <c r="HL5" s="255"/>
      <c r="HM5" s="255"/>
      <c r="HN5" s="256"/>
      <c r="HO5" s="260"/>
      <c r="HP5" s="261"/>
      <c r="HQ5" s="259"/>
      <c r="HR5" s="256"/>
      <c r="HS5" s="283"/>
      <c r="HT5" s="144">
        <f>HQ5-HS5</f>
        <v>0</v>
      </c>
      <c r="HU5" s="638"/>
      <c r="HV5" s="255"/>
      <c r="HW5" s="1093"/>
      <c r="HX5" s="256"/>
      <c r="HY5" s="260"/>
      <c r="HZ5" s="261"/>
      <c r="IA5" s="259"/>
      <c r="IB5" s="256"/>
      <c r="IC5" s="254"/>
      <c r="ID5" s="144">
        <f>IA5-IC5</f>
        <v>0</v>
      </c>
      <c r="IE5" s="638"/>
      <c r="IF5" s="255"/>
      <c r="IG5" s="255"/>
      <c r="IH5" s="256"/>
      <c r="II5" s="260"/>
      <c r="IJ5" s="261"/>
      <c r="IK5" s="259"/>
      <c r="IL5" s="256"/>
      <c r="IM5" s="254"/>
      <c r="IN5" s="144">
        <f>IK5-IM5</f>
        <v>0</v>
      </c>
      <c r="IO5" s="638"/>
      <c r="IP5" s="255"/>
      <c r="IQ5" s="1084"/>
      <c r="IR5" s="983"/>
      <c r="IS5" s="262"/>
      <c r="IT5" s="258"/>
      <c r="IU5" s="259"/>
      <c r="IV5" s="256"/>
      <c r="IW5" s="254"/>
      <c r="IX5" s="144">
        <f>IU5-IW5</f>
        <v>0</v>
      </c>
      <c r="IY5" s="638"/>
      <c r="IZ5" s="255"/>
      <c r="JA5" s="255"/>
      <c r="JB5" s="256"/>
      <c r="JC5" s="262"/>
      <c r="JD5" s="261"/>
      <c r="JE5" s="259"/>
      <c r="JF5" s="256"/>
      <c r="JG5" s="254"/>
      <c r="JH5" s="144">
        <f>JE5-JG5</f>
        <v>0</v>
      </c>
      <c r="JI5" s="638"/>
      <c r="JJ5" s="255"/>
      <c r="JK5" s="984"/>
      <c r="JL5" s="555"/>
      <c r="JM5" s="260"/>
      <c r="JN5" s="261"/>
      <c r="JO5" s="259"/>
      <c r="JP5" s="256"/>
      <c r="JQ5" s="283"/>
      <c r="JR5" s="144">
        <f>JO5-JQ5</f>
        <v>0</v>
      </c>
      <c r="JS5" s="638"/>
      <c r="JT5" s="255"/>
      <c r="JU5" s="263"/>
      <c r="JV5" s="256"/>
      <c r="JW5" s="262"/>
      <c r="JX5" s="261"/>
      <c r="JY5" s="259"/>
      <c r="JZ5" s="256"/>
      <c r="KA5" s="254"/>
      <c r="KB5" s="144">
        <f>JY5-KA5</f>
        <v>0</v>
      </c>
      <c r="KC5" s="638"/>
      <c r="KD5" s="255"/>
      <c r="KE5" s="1085"/>
      <c r="KF5" s="256"/>
      <c r="KG5" s="262"/>
      <c r="KH5" s="261"/>
      <c r="KI5" s="259"/>
      <c r="KJ5" s="256"/>
      <c r="KK5" s="254"/>
      <c r="KL5" s="144">
        <f>KI5-KK5</f>
        <v>0</v>
      </c>
      <c r="KM5" s="638"/>
      <c r="KN5" s="255"/>
      <c r="KO5" s="263"/>
      <c r="KP5" s="256"/>
      <c r="KQ5" s="262"/>
      <c r="KR5" s="261"/>
      <c r="KS5" s="259"/>
      <c r="KT5" s="256"/>
      <c r="KU5" s="254"/>
      <c r="KV5" s="144">
        <f>KS5-KU5</f>
        <v>0</v>
      </c>
      <c r="KW5" s="638"/>
      <c r="KX5" s="255"/>
      <c r="KY5" s="263"/>
      <c r="KZ5" s="256"/>
      <c r="LA5" s="262"/>
      <c r="LB5" s="258"/>
      <c r="LC5" s="259"/>
      <c r="LD5" s="256"/>
      <c r="LE5" s="254"/>
      <c r="LF5" s="144">
        <f>LC5-LE5</f>
        <v>0</v>
      </c>
      <c r="LG5" s="638"/>
      <c r="LH5" s="255" t="s">
        <v>41</v>
      </c>
      <c r="LI5" s="255"/>
      <c r="LJ5" s="256"/>
      <c r="LK5" s="260"/>
      <c r="LL5" s="261"/>
      <c r="LM5" s="259"/>
      <c r="LN5" s="256"/>
      <c r="LO5" s="254"/>
      <c r="LP5" s="144">
        <f>LM5-LO5</f>
        <v>0</v>
      </c>
      <c r="LQ5" s="638"/>
      <c r="LS5" s="255"/>
      <c r="LT5" s="256"/>
      <c r="LU5" s="257"/>
      <c r="LV5" s="261"/>
      <c r="LW5" s="259"/>
      <c r="LX5" s="256"/>
      <c r="LY5" s="254"/>
      <c r="LZ5" s="144">
        <f>LW5-LY5</f>
        <v>0</v>
      </c>
      <c r="MA5" s="638"/>
      <c r="MB5" s="255"/>
      <c r="MC5" s="256"/>
      <c r="MD5" s="257"/>
      <c r="ME5" s="258"/>
      <c r="MF5" s="259"/>
      <c r="MG5" s="256"/>
      <c r="MH5" s="254"/>
      <c r="MI5" s="144">
        <f>MF5-MH5</f>
        <v>0</v>
      </c>
      <c r="MJ5" s="144"/>
      <c r="ML5" s="255"/>
      <c r="MM5" s="256"/>
      <c r="MN5" s="260"/>
      <c r="MO5" s="258"/>
      <c r="MP5" s="259"/>
      <c r="MQ5" s="256"/>
      <c r="MR5" s="254"/>
      <c r="MS5" s="144">
        <f>MP5-MR5</f>
        <v>0</v>
      </c>
      <c r="MT5" s="144"/>
      <c r="MV5" s="255"/>
      <c r="MW5" s="256"/>
      <c r="MX5" s="260"/>
      <c r="MY5" s="258"/>
      <c r="MZ5" s="259"/>
      <c r="NA5" s="256"/>
      <c r="NB5" s="254"/>
      <c r="NC5" s="144">
        <f>MZ5-NB5</f>
        <v>0</v>
      </c>
      <c r="ND5" s="144"/>
      <c r="NF5" s="255"/>
      <c r="NG5" s="256"/>
      <c r="NH5" s="257"/>
      <c r="NI5" s="258"/>
      <c r="NJ5" s="259"/>
      <c r="NK5" s="256"/>
      <c r="NL5" s="254"/>
      <c r="NM5" s="144">
        <f>NJ5-NL5</f>
        <v>0</v>
      </c>
      <c r="NN5" s="144"/>
      <c r="NP5" s="366"/>
      <c r="NQ5" s="256"/>
      <c r="NR5" s="257"/>
      <c r="NS5" s="258"/>
      <c r="NT5" s="259"/>
      <c r="NU5" s="256"/>
      <c r="NV5" s="254"/>
      <c r="NW5" s="144">
        <f>NT5-NV5</f>
        <v>0</v>
      </c>
      <c r="NX5" s="144"/>
      <c r="NZ5" s="255"/>
      <c r="OA5" s="256"/>
      <c r="OB5" s="260"/>
      <c r="OC5" s="258"/>
      <c r="OD5" s="259"/>
      <c r="OE5" s="256"/>
      <c r="OF5" s="254"/>
      <c r="OG5" s="144">
        <f>OD5-OF5</f>
        <v>0</v>
      </c>
      <c r="OH5" s="144"/>
      <c r="OJ5" s="255"/>
      <c r="OK5" s="256"/>
      <c r="OL5" s="257"/>
      <c r="OM5" s="258"/>
      <c r="ON5" s="259"/>
      <c r="OO5" s="256"/>
      <c r="OP5" s="254"/>
      <c r="OQ5" s="144">
        <f>ON5-OP5</f>
        <v>0</v>
      </c>
      <c r="OR5" s="144"/>
      <c r="OT5" s="255"/>
      <c r="OU5" s="256"/>
      <c r="OV5" s="257"/>
      <c r="OW5" s="261"/>
      <c r="OX5" s="259"/>
      <c r="OY5" s="256"/>
      <c r="OZ5" s="254"/>
      <c r="PA5" s="144">
        <f>OX5-OZ5</f>
        <v>0</v>
      </c>
      <c r="PB5" s="144"/>
      <c r="PD5" s="255"/>
      <c r="PE5" s="256"/>
      <c r="PF5" s="260"/>
      <c r="PG5" s="258"/>
      <c r="PH5" s="259"/>
      <c r="PI5" s="256"/>
      <c r="PJ5" s="254"/>
      <c r="PK5" s="144">
        <f>PH5-PJ5</f>
        <v>0</v>
      </c>
      <c r="PL5" s="144"/>
      <c r="PN5" s="255"/>
      <c r="PO5" s="256"/>
      <c r="PP5" s="257"/>
      <c r="PQ5" s="261"/>
      <c r="PR5" s="259"/>
      <c r="PS5" s="256"/>
      <c r="PT5" s="254"/>
      <c r="PU5" s="144">
        <f>PR5-PT5</f>
        <v>0</v>
      </c>
      <c r="PW5" s="255"/>
      <c r="PX5" s="256"/>
      <c r="PY5" s="257"/>
      <c r="PZ5" s="258"/>
      <c r="QA5" s="259"/>
      <c r="QB5" s="256"/>
      <c r="QC5" s="254"/>
      <c r="QD5" s="144">
        <f>QA5-QC5</f>
        <v>0</v>
      </c>
      <c r="QF5" s="255"/>
      <c r="QG5" s="256"/>
      <c r="QH5" s="257"/>
      <c r="QI5" s="261"/>
      <c r="QJ5" s="259"/>
      <c r="QK5" s="256"/>
      <c r="QL5" s="254"/>
      <c r="QM5" s="144">
        <f>QJ5-QL5</f>
        <v>0</v>
      </c>
      <c r="QO5" s="255"/>
      <c r="QP5" s="256"/>
      <c r="QQ5" s="260"/>
      <c r="QR5" s="261"/>
      <c r="QS5" s="259"/>
      <c r="QT5" s="256"/>
      <c r="QU5" s="254"/>
      <c r="QV5" s="144">
        <f>QS5-QU5</f>
        <v>0</v>
      </c>
      <c r="QX5" s="255"/>
      <c r="QY5" s="256"/>
      <c r="QZ5" s="257"/>
      <c r="RA5" s="261"/>
      <c r="RB5" s="259"/>
      <c r="RC5" s="256"/>
      <c r="RD5" s="254"/>
      <c r="RE5" s="144">
        <f>RB5-RD5</f>
        <v>0</v>
      </c>
      <c r="RG5" s="255"/>
      <c r="RH5" s="365"/>
      <c r="RI5" s="257"/>
      <c r="RJ5" s="258"/>
      <c r="RK5" s="259"/>
      <c r="RL5" s="256"/>
      <c r="RM5" s="254"/>
      <c r="RN5" s="144">
        <f>RK5-RM5</f>
        <v>0</v>
      </c>
      <c r="RP5" s="255"/>
      <c r="RQ5" s="365"/>
      <c r="RR5" s="257"/>
      <c r="RS5" s="261"/>
      <c r="RT5" s="259"/>
      <c r="RU5" s="256"/>
      <c r="RV5" s="254"/>
      <c r="RW5" s="144">
        <f>RT5-RV5</f>
        <v>0</v>
      </c>
      <c r="RZ5" s="195"/>
      <c r="SA5" s="104"/>
      <c r="SB5" s="140"/>
      <c r="SC5" s="87"/>
      <c r="SD5" s="74"/>
      <c r="SE5" s="48"/>
      <c r="SF5" s="144">
        <f>SC5-SE5</f>
        <v>0</v>
      </c>
      <c r="SH5" s="135"/>
      <c r="SI5" s="195"/>
      <c r="SJ5" s="104"/>
      <c r="SK5" s="140"/>
      <c r="SL5" s="87"/>
      <c r="SM5" s="74"/>
      <c r="SN5" s="48"/>
      <c r="SO5" s="144">
        <f>SL5-SN5</f>
        <v>0</v>
      </c>
      <c r="SQ5" s="135"/>
      <c r="SR5" s="243"/>
      <c r="SS5" s="104"/>
      <c r="ST5" s="140"/>
      <c r="SU5" s="87"/>
      <c r="SV5" s="74"/>
      <c r="SW5" s="48"/>
      <c r="SX5" s="144">
        <f>SU5-SW5</f>
        <v>0</v>
      </c>
      <c r="SZ5" s="135"/>
      <c r="TA5" s="195"/>
      <c r="TB5" s="104"/>
      <c r="TC5" s="141"/>
      <c r="TD5" s="87"/>
      <c r="TE5" s="74"/>
      <c r="TF5" s="48"/>
      <c r="TG5" s="144">
        <f>TD5-TF5</f>
        <v>0</v>
      </c>
      <c r="TJ5" s="195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5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5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2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084"/>
      <c r="AZ6" s="365"/>
      <c r="BA6" s="255"/>
      <c r="BB6" s="255"/>
      <c r="BC6" s="255"/>
      <c r="BD6" s="255"/>
      <c r="BE6" s="256"/>
      <c r="BF6" s="255"/>
      <c r="BG6" s="339"/>
      <c r="BH6" s="255"/>
      <c r="BI6" s="1084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084"/>
      <c r="CN6" s="696"/>
      <c r="CO6" s="255"/>
      <c r="CP6" s="255"/>
      <c r="CQ6" s="255"/>
      <c r="CR6" s="255"/>
      <c r="CS6" s="256"/>
      <c r="CT6" s="255"/>
      <c r="CU6" s="339"/>
      <c r="CV6" s="255"/>
      <c r="CW6" s="1085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087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084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084"/>
      <c r="GT6" s="264"/>
      <c r="GU6" s="255"/>
      <c r="GV6" s="255"/>
      <c r="GW6" s="255"/>
      <c r="GX6" s="255"/>
      <c r="GY6" s="256"/>
      <c r="GZ6" s="255"/>
      <c r="HA6" s="339"/>
      <c r="HB6" s="255"/>
      <c r="HC6" s="1092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093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084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84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085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2"/>
      <c r="MC6" s="390"/>
      <c r="MH6" s="74"/>
      <c r="ML6" s="255"/>
      <c r="MM6" s="264"/>
      <c r="MN6" s="255"/>
      <c r="MO6" s="255"/>
      <c r="MP6" s="255"/>
      <c r="MQ6" s="255"/>
      <c r="MR6" s="256"/>
      <c r="MV6" s="255"/>
      <c r="MW6" s="267"/>
      <c r="MX6" s="255"/>
      <c r="MY6" s="255"/>
      <c r="MZ6" s="255"/>
      <c r="NA6" s="255"/>
      <c r="NB6" s="256"/>
      <c r="NF6" s="255"/>
      <c r="NG6" s="267"/>
      <c r="NH6" s="255"/>
      <c r="NI6" s="255"/>
      <c r="NJ6" s="255"/>
      <c r="NK6" s="255"/>
      <c r="NL6" s="256"/>
      <c r="NP6" s="366"/>
      <c r="NQ6" s="267"/>
      <c r="NR6" s="255"/>
      <c r="NS6" s="255"/>
      <c r="NT6" s="255"/>
      <c r="NU6" s="255"/>
      <c r="NV6" s="256"/>
      <c r="NZ6" s="255"/>
      <c r="OA6" s="267"/>
      <c r="OB6" s="255"/>
      <c r="OC6" s="255"/>
      <c r="OD6" s="255"/>
      <c r="OE6" s="255"/>
      <c r="OF6" s="256"/>
      <c r="OJ6" s="670"/>
      <c r="OK6" s="267"/>
      <c r="OL6" s="255"/>
      <c r="OM6" s="255"/>
      <c r="ON6" s="255"/>
      <c r="OO6" s="255"/>
      <c r="OP6" s="256"/>
      <c r="OT6" s="670"/>
      <c r="OU6" s="267"/>
      <c r="OV6" s="255"/>
      <c r="OW6" s="255"/>
      <c r="OX6" s="255"/>
      <c r="OY6" s="255"/>
      <c r="OZ6" s="256"/>
      <c r="PD6" s="255"/>
      <c r="PE6" s="255"/>
      <c r="PF6" s="255"/>
      <c r="PG6" s="255"/>
      <c r="PH6" s="255"/>
      <c r="PI6" s="255"/>
      <c r="PJ6" s="256"/>
      <c r="PW6" s="202"/>
      <c r="QC6" s="74"/>
      <c r="QF6" s="255"/>
      <c r="QG6" s="265"/>
      <c r="QH6" s="255"/>
      <c r="QI6" s="255"/>
      <c r="QJ6" s="255"/>
      <c r="QK6" s="255"/>
      <c r="QL6" s="256"/>
      <c r="QP6" s="198"/>
      <c r="QU6" s="74"/>
      <c r="QX6" s="198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9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9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9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9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9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9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9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9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9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9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9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9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9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9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9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9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9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9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9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9"/>
      <c r="IQ7" s="630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9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9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9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9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9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9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9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9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9"/>
      <c r="MC7" s="398" t="s">
        <v>7</v>
      </c>
      <c r="MD7" s="393" t="s">
        <v>8</v>
      </c>
      <c r="ME7" s="394" t="s">
        <v>17</v>
      </c>
      <c r="MF7" s="395" t="s">
        <v>2</v>
      </c>
      <c r="MG7" s="387" t="s">
        <v>18</v>
      </c>
      <c r="MH7" s="396" t="s">
        <v>15</v>
      </c>
      <c r="MI7" s="397"/>
      <c r="MJ7" s="470"/>
      <c r="MM7" s="398" t="s">
        <v>7</v>
      </c>
      <c r="MN7" s="393" t="s">
        <v>8</v>
      </c>
      <c r="MO7" s="394" t="s">
        <v>17</v>
      </c>
      <c r="MP7" s="395" t="s">
        <v>2</v>
      </c>
      <c r="MQ7" s="387" t="s">
        <v>18</v>
      </c>
      <c r="MR7" s="396" t="s">
        <v>15</v>
      </c>
      <c r="MS7" s="397"/>
      <c r="MT7" s="470"/>
      <c r="MW7" s="398" t="s">
        <v>7</v>
      </c>
      <c r="MX7" s="393" t="s">
        <v>8</v>
      </c>
      <c r="MY7" s="394" t="s">
        <v>17</v>
      </c>
      <c r="MZ7" s="395" t="s">
        <v>2</v>
      </c>
      <c r="NA7" s="387" t="s">
        <v>18</v>
      </c>
      <c r="NB7" s="396" t="s">
        <v>15</v>
      </c>
      <c r="NC7" s="397"/>
      <c r="ND7" s="470"/>
      <c r="NG7" s="398" t="s">
        <v>7</v>
      </c>
      <c r="NH7" s="393" t="s">
        <v>8</v>
      </c>
      <c r="NI7" s="394" t="s">
        <v>17</v>
      </c>
      <c r="NJ7" s="395" t="s">
        <v>2</v>
      </c>
      <c r="NK7" s="387" t="s">
        <v>18</v>
      </c>
      <c r="NL7" s="396" t="s">
        <v>15</v>
      </c>
      <c r="NM7" s="397"/>
      <c r="NN7" s="470"/>
      <c r="NQ7" s="398" t="s">
        <v>7</v>
      </c>
      <c r="NR7" s="393" t="s">
        <v>8</v>
      </c>
      <c r="NS7" s="394" t="s">
        <v>17</v>
      </c>
      <c r="NT7" s="395" t="s">
        <v>2</v>
      </c>
      <c r="NU7" s="387" t="s">
        <v>18</v>
      </c>
      <c r="NV7" s="396" t="s">
        <v>15</v>
      </c>
      <c r="NW7" s="397"/>
      <c r="NX7" s="470"/>
      <c r="OA7" s="398" t="s">
        <v>7</v>
      </c>
      <c r="OB7" s="393" t="s">
        <v>8</v>
      </c>
      <c r="OC7" s="394" t="s">
        <v>17</v>
      </c>
      <c r="OD7" s="395" t="s">
        <v>2</v>
      </c>
      <c r="OE7" s="387" t="s">
        <v>18</v>
      </c>
      <c r="OF7" s="396" t="s">
        <v>15</v>
      </c>
      <c r="OG7" s="397"/>
      <c r="OH7" s="470"/>
      <c r="OK7" s="398" t="s">
        <v>7</v>
      </c>
      <c r="OL7" s="393" t="s">
        <v>8</v>
      </c>
      <c r="OM7" s="394" t="s">
        <v>17</v>
      </c>
      <c r="ON7" s="395" t="s">
        <v>2</v>
      </c>
      <c r="OO7" s="387" t="s">
        <v>18</v>
      </c>
      <c r="OP7" s="396" t="s">
        <v>15</v>
      </c>
      <c r="OQ7" s="397"/>
      <c r="OR7" s="470"/>
      <c r="OU7" s="398" t="s">
        <v>7</v>
      </c>
      <c r="OV7" s="393" t="s">
        <v>8</v>
      </c>
      <c r="OW7" s="394" t="s">
        <v>17</v>
      </c>
      <c r="OX7" s="395" t="s">
        <v>2</v>
      </c>
      <c r="OY7" s="387" t="s">
        <v>18</v>
      </c>
      <c r="OZ7" s="396" t="s">
        <v>15</v>
      </c>
      <c r="PA7" s="397"/>
      <c r="PB7" s="470"/>
      <c r="PE7" s="399" t="s">
        <v>7</v>
      </c>
      <c r="PF7" s="393" t="s">
        <v>8</v>
      </c>
      <c r="PG7" s="394" t="s">
        <v>17</v>
      </c>
      <c r="PH7" s="395" t="s">
        <v>2</v>
      </c>
      <c r="PI7" s="387" t="s">
        <v>18</v>
      </c>
      <c r="PJ7" s="396" t="s">
        <v>15</v>
      </c>
      <c r="PK7" s="397"/>
      <c r="PL7" s="470"/>
      <c r="PO7" s="399" t="s">
        <v>7</v>
      </c>
      <c r="PP7" s="393" t="s">
        <v>8</v>
      </c>
      <c r="PQ7" s="394" t="s">
        <v>17</v>
      </c>
      <c r="PR7" s="395" t="s">
        <v>2</v>
      </c>
      <c r="PS7" s="387" t="s">
        <v>18</v>
      </c>
      <c r="PT7" s="396" t="s">
        <v>15</v>
      </c>
      <c r="PU7" s="397"/>
      <c r="PX7" s="399" t="s">
        <v>7</v>
      </c>
      <c r="PY7" s="393" t="s">
        <v>8</v>
      </c>
      <c r="PZ7" s="394" t="s">
        <v>17</v>
      </c>
      <c r="QA7" s="395" t="s">
        <v>2</v>
      </c>
      <c r="QB7" s="387" t="s">
        <v>18</v>
      </c>
      <c r="QC7" s="396" t="s">
        <v>15</v>
      </c>
      <c r="QD7" s="397"/>
      <c r="QG7" s="399" t="s">
        <v>7</v>
      </c>
      <c r="QH7" s="393" t="s">
        <v>8</v>
      </c>
      <c r="QI7" s="394" t="s">
        <v>17</v>
      </c>
      <c r="QJ7" s="395" t="s">
        <v>37</v>
      </c>
      <c r="QK7" s="387" t="s">
        <v>18</v>
      </c>
      <c r="QL7" s="396" t="s">
        <v>15</v>
      </c>
      <c r="QM7" s="397"/>
      <c r="QP7" s="399" t="s">
        <v>7</v>
      </c>
      <c r="QQ7" s="393" t="s">
        <v>8</v>
      </c>
      <c r="QR7" s="394" t="s">
        <v>17</v>
      </c>
      <c r="QS7" s="395" t="s">
        <v>37</v>
      </c>
      <c r="QT7" s="387" t="s">
        <v>18</v>
      </c>
      <c r="QU7" s="396" t="s">
        <v>15</v>
      </c>
      <c r="QV7" s="397"/>
      <c r="QY7" s="399" t="s">
        <v>7</v>
      </c>
      <c r="QZ7" s="393" t="s">
        <v>8</v>
      </c>
      <c r="RA7" s="394" t="s">
        <v>17</v>
      </c>
      <c r="RB7" s="395" t="s">
        <v>2</v>
      </c>
      <c r="RC7" s="387" t="s">
        <v>18</v>
      </c>
      <c r="RD7" s="396" t="s">
        <v>15</v>
      </c>
      <c r="RE7" s="397"/>
      <c r="RH7" s="399" t="s">
        <v>7</v>
      </c>
      <c r="RI7" s="393" t="s">
        <v>8</v>
      </c>
      <c r="RJ7" s="394" t="s">
        <v>17</v>
      </c>
      <c r="RK7" s="395" t="s">
        <v>2</v>
      </c>
      <c r="RL7" s="387" t="s">
        <v>18</v>
      </c>
      <c r="RM7" s="396" t="s">
        <v>15</v>
      </c>
      <c r="RN7" s="397"/>
      <c r="RQ7" s="399" t="s">
        <v>7</v>
      </c>
      <c r="RR7" s="393" t="s">
        <v>8</v>
      </c>
      <c r="RS7" s="394" t="s">
        <v>17</v>
      </c>
      <c r="RT7" s="395" t="s">
        <v>2</v>
      </c>
      <c r="RU7" s="387" t="s">
        <v>18</v>
      </c>
      <c r="RV7" s="396" t="s">
        <v>15</v>
      </c>
      <c r="RW7" s="397"/>
      <c r="RZ7" s="399" t="s">
        <v>7</v>
      </c>
      <c r="SA7" s="393" t="s">
        <v>8</v>
      </c>
      <c r="SB7" s="394" t="s">
        <v>17</v>
      </c>
      <c r="SC7" s="395" t="s">
        <v>2</v>
      </c>
      <c r="SD7" s="387" t="s">
        <v>18</v>
      </c>
      <c r="SE7" s="396" t="s">
        <v>15</v>
      </c>
      <c r="SF7" s="397"/>
      <c r="SI7" s="399" t="s">
        <v>7</v>
      </c>
      <c r="SJ7" s="393" t="s">
        <v>8</v>
      </c>
      <c r="SK7" s="394" t="s">
        <v>17</v>
      </c>
      <c r="SL7" s="395" t="s">
        <v>2</v>
      </c>
      <c r="SM7" s="387" t="s">
        <v>18</v>
      </c>
      <c r="SN7" s="396" t="s">
        <v>15</v>
      </c>
      <c r="SO7" s="397"/>
      <c r="SR7" s="399" t="s">
        <v>7</v>
      </c>
      <c r="SS7" s="393" t="s">
        <v>8</v>
      </c>
      <c r="ST7" s="394" t="s">
        <v>17</v>
      </c>
      <c r="SU7" s="395" t="s">
        <v>2</v>
      </c>
      <c r="SV7" s="387" t="s">
        <v>18</v>
      </c>
      <c r="SW7" s="396" t="s">
        <v>15</v>
      </c>
      <c r="SX7" s="397"/>
      <c r="TA7" s="399" t="s">
        <v>7</v>
      </c>
      <c r="TB7" s="393" t="s">
        <v>8</v>
      </c>
      <c r="TC7" s="394" t="s">
        <v>17</v>
      </c>
      <c r="TD7" s="395" t="s">
        <v>2</v>
      </c>
      <c r="TE7" s="387" t="s">
        <v>18</v>
      </c>
      <c r="TF7" s="396" t="s">
        <v>15</v>
      </c>
      <c r="TG7" s="397"/>
      <c r="TJ7" s="399" t="s">
        <v>7</v>
      </c>
      <c r="TK7" s="393" t="s">
        <v>8</v>
      </c>
      <c r="TL7" s="394" t="s">
        <v>17</v>
      </c>
      <c r="TM7" s="395" t="s">
        <v>2</v>
      </c>
      <c r="TN7" s="387" t="s">
        <v>18</v>
      </c>
      <c r="TO7" s="396" t="s">
        <v>15</v>
      </c>
      <c r="TP7" s="397"/>
      <c r="TS7" s="399" t="s">
        <v>7</v>
      </c>
      <c r="TT7" s="393" t="s">
        <v>8</v>
      </c>
      <c r="TU7" s="394" t="s">
        <v>17</v>
      </c>
      <c r="TV7" s="395" t="s">
        <v>2</v>
      </c>
      <c r="TW7" s="387" t="s">
        <v>18</v>
      </c>
      <c r="TX7" s="396" t="s">
        <v>15</v>
      </c>
      <c r="TY7" s="397"/>
      <c r="UB7" s="399" t="s">
        <v>7</v>
      </c>
      <c r="UC7" s="393" t="s">
        <v>8</v>
      </c>
      <c r="UD7" s="394" t="s">
        <v>17</v>
      </c>
      <c r="UE7" s="395" t="s">
        <v>2</v>
      </c>
      <c r="UF7" s="387" t="s">
        <v>18</v>
      </c>
      <c r="UG7" s="396" t="s">
        <v>15</v>
      </c>
      <c r="UH7" s="397"/>
      <c r="UK7" s="399" t="s">
        <v>7</v>
      </c>
      <c r="UL7" s="393" t="s">
        <v>8</v>
      </c>
      <c r="UM7" s="394" t="s">
        <v>17</v>
      </c>
      <c r="UN7" s="395" t="s">
        <v>2</v>
      </c>
      <c r="UO7" s="387" t="s">
        <v>18</v>
      </c>
      <c r="UP7" s="396" t="s">
        <v>15</v>
      </c>
      <c r="UQ7" s="397"/>
      <c r="UT7" s="399" t="s">
        <v>7</v>
      </c>
      <c r="UU7" s="393" t="s">
        <v>8</v>
      </c>
      <c r="UV7" s="394" t="s">
        <v>17</v>
      </c>
      <c r="UW7" s="395" t="s">
        <v>2</v>
      </c>
      <c r="UX7" s="387" t="s">
        <v>18</v>
      </c>
      <c r="UY7" s="396" t="s">
        <v>15</v>
      </c>
      <c r="UZ7" s="397"/>
      <c r="VC7" s="399" t="s">
        <v>7</v>
      </c>
      <c r="VD7" s="393" t="s">
        <v>8</v>
      </c>
      <c r="VE7" s="394" t="s">
        <v>17</v>
      </c>
      <c r="VF7" s="395" t="s">
        <v>2</v>
      </c>
      <c r="VG7" s="387" t="s">
        <v>18</v>
      </c>
      <c r="VH7" s="396" t="s">
        <v>15</v>
      </c>
      <c r="VI7" s="397"/>
      <c r="VL7" s="399" t="s">
        <v>7</v>
      </c>
      <c r="VM7" s="393" t="s">
        <v>8</v>
      </c>
      <c r="VN7" s="394" t="s">
        <v>17</v>
      </c>
      <c r="VO7" s="395" t="s">
        <v>2</v>
      </c>
      <c r="VP7" s="387" t="s">
        <v>18</v>
      </c>
      <c r="VQ7" s="396" t="s">
        <v>15</v>
      </c>
      <c r="VR7" s="397"/>
      <c r="VU7" s="399" t="s">
        <v>7</v>
      </c>
      <c r="VV7" s="393" t="s">
        <v>8</v>
      </c>
      <c r="VW7" s="394" t="s">
        <v>17</v>
      </c>
      <c r="VX7" s="395" t="s">
        <v>2</v>
      </c>
      <c r="VY7" s="387" t="s">
        <v>18</v>
      </c>
      <c r="VZ7" s="396" t="s">
        <v>15</v>
      </c>
      <c r="WA7" s="397"/>
      <c r="WD7" s="399" t="s">
        <v>7</v>
      </c>
      <c r="WE7" s="393" t="s">
        <v>8</v>
      </c>
      <c r="WF7" s="394" t="s">
        <v>17</v>
      </c>
      <c r="WG7" s="395" t="s">
        <v>2</v>
      </c>
      <c r="WH7" s="387" t="s">
        <v>18</v>
      </c>
      <c r="WI7" s="396" t="s">
        <v>15</v>
      </c>
      <c r="WJ7" s="397"/>
      <c r="WM7" s="399" t="s">
        <v>7</v>
      </c>
      <c r="WN7" s="393" t="s">
        <v>8</v>
      </c>
      <c r="WO7" s="394" t="s">
        <v>17</v>
      </c>
      <c r="WP7" s="395" t="s">
        <v>2</v>
      </c>
      <c r="WQ7" s="387" t="s">
        <v>18</v>
      </c>
      <c r="WR7" s="396" t="s">
        <v>15</v>
      </c>
      <c r="WS7" s="397"/>
      <c r="WV7" s="399" t="s">
        <v>7</v>
      </c>
      <c r="WW7" s="393" t="s">
        <v>8</v>
      </c>
      <c r="WX7" s="394" t="s">
        <v>17</v>
      </c>
      <c r="WY7" s="395" t="s">
        <v>2</v>
      </c>
      <c r="WZ7" s="387" t="s">
        <v>18</v>
      </c>
      <c r="XA7" s="396" t="s">
        <v>15</v>
      </c>
      <c r="XB7" s="397"/>
      <c r="XE7" s="399" t="s">
        <v>7</v>
      </c>
      <c r="XF7" s="393" t="s">
        <v>8</v>
      </c>
      <c r="XG7" s="394" t="s">
        <v>17</v>
      </c>
      <c r="XH7" s="395" t="s">
        <v>2</v>
      </c>
      <c r="XI7" s="387" t="s">
        <v>18</v>
      </c>
      <c r="XJ7" s="396" t="s">
        <v>15</v>
      </c>
      <c r="XK7" s="397"/>
      <c r="XN7" s="399" t="s">
        <v>7</v>
      </c>
      <c r="XO7" s="393" t="s">
        <v>8</v>
      </c>
      <c r="XP7" s="394" t="s">
        <v>17</v>
      </c>
      <c r="XQ7" s="395" t="s">
        <v>2</v>
      </c>
      <c r="XR7" s="387" t="s">
        <v>18</v>
      </c>
      <c r="XS7" s="396" t="s">
        <v>15</v>
      </c>
      <c r="XT7" s="397"/>
      <c r="XW7" s="399" t="s">
        <v>7</v>
      </c>
      <c r="XX7" s="393" t="s">
        <v>8</v>
      </c>
      <c r="XY7" s="394" t="s">
        <v>17</v>
      </c>
      <c r="XZ7" s="395" t="s">
        <v>2</v>
      </c>
      <c r="YA7" s="387" t="s">
        <v>18</v>
      </c>
      <c r="YB7" s="396" t="s">
        <v>15</v>
      </c>
      <c r="YC7" s="397"/>
      <c r="YF7" s="399" t="s">
        <v>7</v>
      </c>
      <c r="YG7" s="393" t="s">
        <v>8</v>
      </c>
      <c r="YH7" s="394" t="s">
        <v>17</v>
      </c>
      <c r="YI7" s="395" t="s">
        <v>2</v>
      </c>
      <c r="YJ7" s="387" t="s">
        <v>18</v>
      </c>
      <c r="YK7" s="396" t="s">
        <v>15</v>
      </c>
      <c r="YL7" s="397"/>
      <c r="YO7" s="399" t="s">
        <v>7</v>
      </c>
      <c r="YP7" s="393" t="s">
        <v>8</v>
      </c>
      <c r="YQ7" s="394" t="s">
        <v>17</v>
      </c>
      <c r="YR7" s="395" t="s">
        <v>2</v>
      </c>
      <c r="YS7" s="387" t="s">
        <v>18</v>
      </c>
      <c r="YT7" s="396" t="s">
        <v>15</v>
      </c>
      <c r="YU7" s="397"/>
      <c r="YX7" s="399" t="s">
        <v>7</v>
      </c>
      <c r="YY7" s="393" t="s">
        <v>8</v>
      </c>
      <c r="YZ7" s="394" t="s">
        <v>17</v>
      </c>
      <c r="ZA7" s="395" t="s">
        <v>2</v>
      </c>
      <c r="ZB7" s="387" t="s">
        <v>18</v>
      </c>
      <c r="ZC7" s="396" t="s">
        <v>15</v>
      </c>
      <c r="ZD7" s="397"/>
      <c r="ZG7" s="399" t="s">
        <v>7</v>
      </c>
      <c r="ZH7" s="393" t="s">
        <v>8</v>
      </c>
      <c r="ZI7" s="394" t="s">
        <v>17</v>
      </c>
      <c r="ZJ7" s="395" t="s">
        <v>2</v>
      </c>
      <c r="ZK7" s="387" t="s">
        <v>18</v>
      </c>
      <c r="ZL7" s="396" t="s">
        <v>15</v>
      </c>
      <c r="ZM7" s="397"/>
      <c r="ZP7" s="399" t="s">
        <v>7</v>
      </c>
      <c r="ZQ7" s="393" t="s">
        <v>8</v>
      </c>
      <c r="ZR7" s="394" t="s">
        <v>17</v>
      </c>
      <c r="ZS7" s="395" t="s">
        <v>2</v>
      </c>
      <c r="ZT7" s="387" t="s">
        <v>18</v>
      </c>
      <c r="ZU7" s="396" t="s">
        <v>15</v>
      </c>
      <c r="ZV7" s="397"/>
      <c r="ZY7" s="399" t="s">
        <v>7</v>
      </c>
      <c r="ZZ7" s="393" t="s">
        <v>8</v>
      </c>
      <c r="AAA7" s="394" t="s">
        <v>17</v>
      </c>
      <c r="AAB7" s="395" t="s">
        <v>2</v>
      </c>
      <c r="AAC7" s="387" t="s">
        <v>18</v>
      </c>
      <c r="AAD7" s="396" t="s">
        <v>15</v>
      </c>
      <c r="AAE7" s="397"/>
      <c r="AAH7" s="399" t="s">
        <v>7</v>
      </c>
      <c r="AAI7" s="393" t="s">
        <v>8</v>
      </c>
      <c r="AAJ7" s="394" t="s">
        <v>17</v>
      </c>
      <c r="AAK7" s="395" t="s">
        <v>2</v>
      </c>
      <c r="AAL7" s="387" t="s">
        <v>18</v>
      </c>
      <c r="AAM7" s="396" t="s">
        <v>15</v>
      </c>
      <c r="AAN7" s="397"/>
      <c r="AAQ7" s="399" t="s">
        <v>7</v>
      </c>
      <c r="AAR7" s="393" t="s">
        <v>8</v>
      </c>
      <c r="AAS7" s="394" t="s">
        <v>17</v>
      </c>
      <c r="AAT7" s="395" t="s">
        <v>2</v>
      </c>
      <c r="AAU7" s="387" t="s">
        <v>18</v>
      </c>
      <c r="AAV7" s="396" t="s">
        <v>15</v>
      </c>
      <c r="AAW7" s="397"/>
      <c r="AAZ7" s="399" t="s">
        <v>7</v>
      </c>
      <c r="ABA7" s="393" t="s">
        <v>8</v>
      </c>
      <c r="ABB7" s="394" t="s">
        <v>17</v>
      </c>
      <c r="ABC7" s="395" t="s">
        <v>2</v>
      </c>
      <c r="ABD7" s="387" t="s">
        <v>18</v>
      </c>
      <c r="ABE7" s="396" t="s">
        <v>15</v>
      </c>
      <c r="ABF7" s="397"/>
      <c r="ABI7" s="399" t="s">
        <v>7</v>
      </c>
      <c r="ABJ7" s="393" t="s">
        <v>8</v>
      </c>
      <c r="ABK7" s="394" t="s">
        <v>17</v>
      </c>
      <c r="ABL7" s="395" t="s">
        <v>2</v>
      </c>
      <c r="ABM7" s="387" t="s">
        <v>18</v>
      </c>
      <c r="ABN7" s="396" t="s">
        <v>15</v>
      </c>
      <c r="ABO7" s="397"/>
      <c r="ABR7" s="399" t="s">
        <v>7</v>
      </c>
      <c r="ABS7" s="393" t="s">
        <v>8</v>
      </c>
      <c r="ABT7" s="394" t="s">
        <v>17</v>
      </c>
      <c r="ABU7" s="395" t="s">
        <v>2</v>
      </c>
      <c r="ABV7" s="387" t="s">
        <v>18</v>
      </c>
      <c r="ABW7" s="396" t="s">
        <v>15</v>
      </c>
      <c r="ABX7" s="397"/>
      <c r="ACA7" s="399" t="s">
        <v>7</v>
      </c>
      <c r="ACB7" s="393" t="s">
        <v>8</v>
      </c>
      <c r="ACC7" s="394" t="s">
        <v>17</v>
      </c>
      <c r="ACD7" s="395" t="s">
        <v>2</v>
      </c>
      <c r="ACE7" s="387" t="s">
        <v>18</v>
      </c>
      <c r="ACF7" s="396" t="s">
        <v>15</v>
      </c>
      <c r="ACG7" s="397"/>
      <c r="ACJ7" s="399" t="s">
        <v>7</v>
      </c>
      <c r="ACK7" s="393" t="s">
        <v>8</v>
      </c>
      <c r="ACL7" s="394" t="s">
        <v>17</v>
      </c>
      <c r="ACM7" s="395" t="s">
        <v>2</v>
      </c>
      <c r="ACN7" s="387" t="s">
        <v>18</v>
      </c>
      <c r="ACO7" s="396" t="s">
        <v>15</v>
      </c>
      <c r="ACP7" s="397"/>
      <c r="ACS7" s="399" t="s">
        <v>7</v>
      </c>
      <c r="ACT7" s="393" t="s">
        <v>8</v>
      </c>
      <c r="ACU7" s="394" t="s">
        <v>17</v>
      </c>
      <c r="ACV7" s="395" t="s">
        <v>2</v>
      </c>
      <c r="ACW7" s="387" t="s">
        <v>18</v>
      </c>
      <c r="ACX7" s="396" t="s">
        <v>15</v>
      </c>
      <c r="ACY7" s="397"/>
      <c r="ADB7" s="399" t="s">
        <v>7</v>
      </c>
      <c r="ADC7" s="393" t="s">
        <v>8</v>
      </c>
      <c r="ADD7" s="394" t="s">
        <v>17</v>
      </c>
      <c r="ADE7" s="395" t="s">
        <v>2</v>
      </c>
      <c r="ADF7" s="387" t="s">
        <v>18</v>
      </c>
      <c r="ADG7" s="396" t="s">
        <v>15</v>
      </c>
      <c r="ADH7" s="397"/>
      <c r="ADK7" s="399" t="s">
        <v>7</v>
      </c>
      <c r="ADL7" s="393" t="s">
        <v>8</v>
      </c>
      <c r="ADM7" s="394" t="s">
        <v>17</v>
      </c>
      <c r="ADN7" s="395" t="s">
        <v>2</v>
      </c>
      <c r="ADO7" s="387" t="s">
        <v>18</v>
      </c>
      <c r="ADP7" s="396" t="s">
        <v>15</v>
      </c>
      <c r="ADQ7" s="397"/>
      <c r="ADT7" s="399" t="s">
        <v>7</v>
      </c>
      <c r="ADU7" s="393" t="s">
        <v>8</v>
      </c>
      <c r="ADV7" s="394" t="s">
        <v>17</v>
      </c>
      <c r="ADW7" s="395" t="s">
        <v>2</v>
      </c>
      <c r="ADX7" s="387" t="s">
        <v>18</v>
      </c>
      <c r="ADY7" s="396" t="s">
        <v>15</v>
      </c>
      <c r="ADZ7" s="397"/>
      <c r="AEC7" s="399" t="s">
        <v>7</v>
      </c>
      <c r="AED7" s="393" t="s">
        <v>8</v>
      </c>
      <c r="AEE7" s="394" t="s">
        <v>17</v>
      </c>
      <c r="AEF7" s="395" t="s">
        <v>2</v>
      </c>
      <c r="AEG7" s="387" t="s">
        <v>18</v>
      </c>
      <c r="AEH7" s="396" t="s">
        <v>15</v>
      </c>
      <c r="AEI7" s="397"/>
      <c r="AEL7" s="399" t="s">
        <v>7</v>
      </c>
      <c r="AEM7" s="393" t="s">
        <v>8</v>
      </c>
      <c r="AEN7" s="394" t="s">
        <v>17</v>
      </c>
      <c r="AEO7" s="395" t="s">
        <v>2</v>
      </c>
      <c r="AEP7" s="387" t="s">
        <v>18</v>
      </c>
      <c r="AEQ7" s="396" t="s">
        <v>15</v>
      </c>
      <c r="AER7" s="397"/>
    </row>
    <row r="8" spans="1:824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2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5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1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6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2">
        <f>BZ8*BX8</f>
        <v>0</v>
      </c>
      <c r="CC8" s="62"/>
      <c r="CD8" s="920"/>
      <c r="CE8" s="15">
        <v>1</v>
      </c>
      <c r="CF8" s="93">
        <v>867.7</v>
      </c>
      <c r="CG8" s="402"/>
      <c r="CH8" s="93"/>
      <c r="CI8" s="405"/>
      <c r="CJ8" s="404"/>
      <c r="CK8" s="632">
        <f>CJ8*CH8</f>
        <v>0</v>
      </c>
      <c r="CM8" s="62"/>
      <c r="CN8" s="95"/>
      <c r="CO8" s="15">
        <v>1</v>
      </c>
      <c r="CP8" s="93">
        <v>867.3</v>
      </c>
      <c r="CQ8" s="402"/>
      <c r="CR8" s="293"/>
      <c r="CS8" s="405"/>
      <c r="CT8" s="404"/>
      <c r="CU8" s="640">
        <f>CT8*CR8</f>
        <v>0</v>
      </c>
      <c r="CW8" s="62"/>
      <c r="CX8" s="108"/>
      <c r="CY8" s="15">
        <v>1</v>
      </c>
      <c r="CZ8" s="93">
        <v>901.3</v>
      </c>
      <c r="DA8" s="342"/>
      <c r="DB8" s="93"/>
      <c r="DC8" s="96"/>
      <c r="DD8" s="72"/>
      <c r="DE8" s="632">
        <f>DD8*DB8</f>
        <v>0</v>
      </c>
      <c r="DG8" s="62"/>
      <c r="DH8" s="108"/>
      <c r="DI8" s="15">
        <v>1</v>
      </c>
      <c r="DJ8" s="93">
        <v>922.1</v>
      </c>
      <c r="DK8" s="402"/>
      <c r="DL8" s="93"/>
      <c r="DM8" s="405"/>
      <c r="DN8" s="404"/>
      <c r="DO8" s="640">
        <f>DN8*DL8</f>
        <v>0</v>
      </c>
      <c r="DQ8" s="62"/>
      <c r="DR8" s="108"/>
      <c r="DS8" s="15">
        <v>1</v>
      </c>
      <c r="DT8" s="93">
        <v>924.87</v>
      </c>
      <c r="DU8" s="402"/>
      <c r="DV8" s="93"/>
      <c r="DW8" s="405"/>
      <c r="DX8" s="404"/>
      <c r="DY8" s="632">
        <f>DX8*DV8</f>
        <v>0</v>
      </c>
      <c r="EA8" s="62"/>
      <c r="EB8" s="108"/>
      <c r="EC8" s="15">
        <v>1</v>
      </c>
      <c r="ED8" s="93">
        <v>907.6</v>
      </c>
      <c r="EE8" s="358"/>
      <c r="EF8" s="70"/>
      <c r="EG8" s="71"/>
      <c r="EH8" s="72"/>
      <c r="EI8" s="632">
        <f>EH8*EF8</f>
        <v>0</v>
      </c>
      <c r="EK8" s="62"/>
      <c r="EL8" s="453"/>
      <c r="EM8" s="15">
        <v>1</v>
      </c>
      <c r="EN8" s="293">
        <v>879.5</v>
      </c>
      <c r="EO8" s="347"/>
      <c r="EP8" s="293"/>
      <c r="EQ8" s="278"/>
      <c r="ER8" s="279"/>
      <c r="ES8" s="632">
        <f>ER8*EP8</f>
        <v>0</v>
      </c>
      <c r="EU8" s="62"/>
      <c r="EV8" s="108"/>
      <c r="EW8" s="15">
        <v>1</v>
      </c>
      <c r="EX8" s="93">
        <v>900.4</v>
      </c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/>
      <c r="FI8" s="347"/>
      <c r="FJ8" s="293"/>
      <c r="FK8" s="406"/>
      <c r="FL8" s="279"/>
      <c r="FM8" s="632">
        <f>FL8*FJ8</f>
        <v>0</v>
      </c>
      <c r="FO8" s="62"/>
      <c r="FP8" s="108"/>
      <c r="FQ8" s="15">
        <v>1</v>
      </c>
      <c r="FR8" s="93"/>
      <c r="FS8" s="342"/>
      <c r="FT8" s="93"/>
      <c r="FU8" s="71"/>
      <c r="FV8" s="72"/>
      <c r="FW8" s="632">
        <f>FV8*FT8</f>
        <v>0</v>
      </c>
      <c r="FY8" s="62"/>
      <c r="FZ8" s="108"/>
      <c r="GA8" s="15">
        <v>1</v>
      </c>
      <c r="GB8" s="293"/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/>
      <c r="GM8" s="342"/>
      <c r="GN8" s="551"/>
      <c r="GO8" s="96"/>
      <c r="GP8" s="72"/>
      <c r="GQ8" s="632">
        <f>GP8*GN8</f>
        <v>0</v>
      </c>
      <c r="GS8" s="62"/>
      <c r="GT8" s="108"/>
      <c r="GU8" s="15">
        <v>1</v>
      </c>
      <c r="GV8" s="293"/>
      <c r="GW8" s="347"/>
      <c r="GX8" s="867"/>
      <c r="GY8" s="335"/>
      <c r="GZ8" s="279"/>
      <c r="HA8" s="632">
        <f>GZ8*GX8</f>
        <v>0</v>
      </c>
      <c r="HC8" s="62"/>
      <c r="HD8" s="108"/>
      <c r="HE8" s="15">
        <v>1</v>
      </c>
      <c r="HF8" s="93"/>
      <c r="HG8" s="342"/>
      <c r="HH8" s="93"/>
      <c r="HI8" s="96"/>
      <c r="HJ8" s="72"/>
      <c r="HK8" s="632">
        <f>HJ8*HH8</f>
        <v>0</v>
      </c>
      <c r="HM8" s="62"/>
      <c r="HN8" s="108"/>
      <c r="HO8" s="15">
        <v>1</v>
      </c>
      <c r="HP8" s="293"/>
      <c r="HQ8" s="347"/>
      <c r="HR8" s="293"/>
      <c r="HS8" s="407"/>
      <c r="HT8" s="279"/>
      <c r="HU8" s="632">
        <f>HT8*HR8</f>
        <v>0</v>
      </c>
      <c r="HW8" s="62"/>
      <c r="HX8" s="108"/>
      <c r="HY8" s="15">
        <v>1</v>
      </c>
      <c r="HZ8" s="93"/>
      <c r="IA8" s="358"/>
      <c r="IB8" s="70"/>
      <c r="IC8" s="71"/>
      <c r="ID8" s="72"/>
      <c r="IE8" s="632">
        <f>ID8*IB8</f>
        <v>0</v>
      </c>
      <c r="IG8" s="62"/>
      <c r="IH8" s="108"/>
      <c r="II8" s="15">
        <v>1</v>
      </c>
      <c r="IJ8" s="93"/>
      <c r="IK8" s="358"/>
      <c r="IL8" s="70"/>
      <c r="IM8" s="71"/>
      <c r="IN8" s="72"/>
      <c r="IO8" s="632">
        <f>IN8*IL8</f>
        <v>0</v>
      </c>
      <c r="IQ8" s="893"/>
      <c r="IR8" s="108"/>
      <c r="IS8" s="15">
        <v>1</v>
      </c>
      <c r="IT8" s="293"/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/>
      <c r="JE8" s="358"/>
      <c r="JF8" s="93"/>
      <c r="JG8" s="71"/>
      <c r="JH8" s="72"/>
      <c r="JI8" s="632">
        <f>JH8*JF8</f>
        <v>0</v>
      </c>
      <c r="JJ8" s="408"/>
      <c r="JK8" s="409"/>
      <c r="JL8" s="410"/>
      <c r="JM8" s="15">
        <v>1</v>
      </c>
      <c r="JN8" s="93"/>
      <c r="JO8" s="342"/>
      <c r="JP8" s="93"/>
      <c r="JQ8" s="71"/>
      <c r="JR8" s="72"/>
      <c r="JS8" s="632">
        <f>JR8*JP8</f>
        <v>0</v>
      </c>
      <c r="JU8" s="62"/>
      <c r="JV8" s="108"/>
      <c r="JW8" s="15">
        <v>1</v>
      </c>
      <c r="JX8" s="93"/>
      <c r="JY8" s="358"/>
      <c r="JZ8" s="293"/>
      <c r="KA8" s="71"/>
      <c r="KB8" s="72"/>
      <c r="KC8" s="632">
        <f>KB8*JZ8</f>
        <v>0</v>
      </c>
      <c r="KE8" s="62"/>
      <c r="KF8" s="108"/>
      <c r="KG8" s="15">
        <v>1</v>
      </c>
      <c r="KH8" s="93"/>
      <c r="KI8" s="358"/>
      <c r="KJ8" s="293"/>
      <c r="KK8" s="71"/>
      <c r="KL8" s="72"/>
      <c r="KM8" s="632">
        <f>KL8*KJ8</f>
        <v>0</v>
      </c>
      <c r="KO8" s="62"/>
      <c r="KP8" s="108"/>
      <c r="KQ8" s="15">
        <v>1</v>
      </c>
      <c r="KR8" s="93"/>
      <c r="KS8" s="358"/>
      <c r="KT8" s="293"/>
      <c r="KU8" s="71"/>
      <c r="KV8" s="72"/>
      <c r="KW8" s="632">
        <f>KV8*KT8</f>
        <v>0</v>
      </c>
      <c r="KY8" s="62"/>
      <c r="KZ8" s="108"/>
      <c r="LA8" s="15">
        <v>1</v>
      </c>
      <c r="LB8" s="93"/>
      <c r="LC8" s="342"/>
      <c r="LD8" s="93"/>
      <c r="LE8" s="96"/>
      <c r="LF8" s="72"/>
      <c r="LG8" s="632">
        <f>LF8*LD8</f>
        <v>0</v>
      </c>
      <c r="LI8" s="62"/>
      <c r="LJ8" s="108"/>
      <c r="LK8" s="15">
        <v>1</v>
      </c>
      <c r="LL8" s="93"/>
      <c r="LM8" s="342"/>
      <c r="LN8" s="293"/>
      <c r="LO8" s="96"/>
      <c r="LP8" s="72"/>
      <c r="LQ8" s="632">
        <f>LP8*LN8</f>
        <v>0</v>
      </c>
      <c r="LS8" s="62"/>
      <c r="LT8" s="108"/>
      <c r="LU8" s="15">
        <v>1</v>
      </c>
      <c r="LV8" s="93"/>
      <c r="LW8" s="342"/>
      <c r="LX8" s="93"/>
      <c r="LY8" s="96"/>
      <c r="LZ8" s="72"/>
      <c r="MA8" s="632">
        <f>LZ8*LX8</f>
        <v>0</v>
      </c>
      <c r="MB8" s="62"/>
      <c r="MC8" s="108"/>
      <c r="MD8" s="15">
        <v>1</v>
      </c>
      <c r="ME8" s="400"/>
      <c r="MF8" s="342"/>
      <c r="MG8" s="40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0"/>
      <c r="MZ8" s="342"/>
      <c r="NA8" s="40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1"/>
      <c r="NJ8" s="342"/>
      <c r="NK8" s="41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1"/>
      <c r="OD8" s="342"/>
      <c r="OE8" s="41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3"/>
      <c r="OX8" s="347"/>
      <c r="OY8" s="293"/>
      <c r="OZ8" s="335"/>
      <c r="PA8" s="279"/>
      <c r="PB8" s="279">
        <f>PA8*OY8</f>
        <v>0</v>
      </c>
      <c r="PD8" s="62"/>
      <c r="PE8" s="95"/>
      <c r="PF8" s="15">
        <v>1</v>
      </c>
      <c r="PG8" s="411"/>
      <c r="PH8" s="342"/>
      <c r="PI8" s="41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2"/>
      <c r="QK8" s="93"/>
      <c r="QL8" s="96"/>
      <c r="QM8" s="72"/>
      <c r="QO8" s="62"/>
      <c r="QP8" s="108"/>
      <c r="QQ8" s="15">
        <v>1</v>
      </c>
      <c r="QR8" s="93"/>
      <c r="QS8" s="342"/>
      <c r="QT8" s="93"/>
      <c r="QU8" s="96"/>
      <c r="QV8" s="72"/>
      <c r="QX8" s="62"/>
      <c r="QY8" s="108"/>
      <c r="QZ8" s="15">
        <v>1</v>
      </c>
      <c r="RA8" s="93"/>
      <c r="RB8" s="342"/>
      <c r="RC8" s="93"/>
      <c r="RD8" s="96"/>
      <c r="RE8" s="72"/>
      <c r="RG8" s="62"/>
      <c r="RH8" s="95"/>
      <c r="RI8" s="15">
        <v>1</v>
      </c>
      <c r="RJ8" s="93"/>
      <c r="RK8" s="342"/>
      <c r="RL8" s="93"/>
      <c r="RM8" s="96"/>
      <c r="RN8" s="40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2"/>
      <c r="TE8" s="189"/>
      <c r="TF8" s="405"/>
      <c r="TG8" s="40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DISTRIBUIDORA ASGAR S DE RL</v>
      </c>
      <c r="C9" s="76" t="str">
        <f t="shared" ref="C9:H9" si="6">BJ5</f>
        <v>SWIFT</v>
      </c>
      <c r="D9" s="104" t="str">
        <f t="shared" si="6"/>
        <v>PED. 74627061</v>
      </c>
      <c r="E9" s="141">
        <f t="shared" si="6"/>
        <v>44510</v>
      </c>
      <c r="F9" s="87">
        <f t="shared" si="6"/>
        <v>18330.04</v>
      </c>
      <c r="G9" s="74">
        <f t="shared" si="6"/>
        <v>20</v>
      </c>
      <c r="H9" s="48">
        <f t="shared" si="6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2">
        <f t="shared" ref="S9:S29" si="7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8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5">
        <f t="shared" ref="AM9:AM29" si="9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10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1">
        <f t="shared" ref="BG9:BG29" si="11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6">
        <f t="shared" ref="BQ9:BQ29" si="12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2">
        <f t="shared" ref="CA9:CA28" si="13">BZ9*BX9</f>
        <v>0</v>
      </c>
      <c r="CD9" s="920"/>
      <c r="CE9" s="15">
        <v>2</v>
      </c>
      <c r="CF9" s="93">
        <v>915.8</v>
      </c>
      <c r="CG9" s="402"/>
      <c r="CH9" s="93"/>
      <c r="CI9" s="405"/>
      <c r="CJ9" s="404"/>
      <c r="CK9" s="632">
        <f t="shared" ref="CK9:CK29" si="14">CJ9*CH9</f>
        <v>0</v>
      </c>
      <c r="CN9" s="95"/>
      <c r="CO9" s="15">
        <v>2</v>
      </c>
      <c r="CP9" s="93">
        <v>924.4</v>
      </c>
      <c r="CQ9" s="402"/>
      <c r="CR9" s="93"/>
      <c r="CS9" s="405"/>
      <c r="CT9" s="404"/>
      <c r="CU9" s="640">
        <f>CT9*CR9</f>
        <v>0</v>
      </c>
      <c r="CX9" s="95"/>
      <c r="CY9" s="15">
        <v>2</v>
      </c>
      <c r="CZ9" s="93">
        <v>894.5</v>
      </c>
      <c r="DA9" s="342"/>
      <c r="DB9" s="93"/>
      <c r="DC9" s="96"/>
      <c r="DD9" s="72"/>
      <c r="DE9" s="632">
        <f t="shared" ref="DE9:DE29" si="15">DD9*DB9</f>
        <v>0</v>
      </c>
      <c r="DH9" s="95"/>
      <c r="DI9" s="15">
        <v>2</v>
      </c>
      <c r="DJ9" s="93">
        <v>903.6</v>
      </c>
      <c r="DK9" s="402"/>
      <c r="DL9" s="93"/>
      <c r="DM9" s="405"/>
      <c r="DN9" s="404"/>
      <c r="DO9" s="640">
        <f t="shared" ref="DO9:DO29" si="16">DN9*DL9</f>
        <v>0</v>
      </c>
      <c r="DR9" s="95"/>
      <c r="DS9" s="15">
        <v>2</v>
      </c>
      <c r="DT9" s="93">
        <v>922.6</v>
      </c>
      <c r="DU9" s="402"/>
      <c r="DV9" s="93"/>
      <c r="DW9" s="405"/>
      <c r="DX9" s="404"/>
      <c r="DY9" s="632">
        <f t="shared" ref="DY9:DY29" si="17">DX9*DV9</f>
        <v>0</v>
      </c>
      <c r="EB9" s="95"/>
      <c r="EC9" s="15">
        <v>2</v>
      </c>
      <c r="ED9" s="70">
        <v>910.4</v>
      </c>
      <c r="EE9" s="358"/>
      <c r="EF9" s="70"/>
      <c r="EG9" s="71"/>
      <c r="EH9" s="72"/>
      <c r="EI9" s="632">
        <f t="shared" ref="EI9:EI28" si="18">EH9*EF9</f>
        <v>0</v>
      </c>
      <c r="EL9" s="453"/>
      <c r="EM9" s="15">
        <v>2</v>
      </c>
      <c r="EN9" s="293">
        <v>937.6</v>
      </c>
      <c r="EO9" s="347"/>
      <c r="EP9" s="293"/>
      <c r="EQ9" s="278"/>
      <c r="ER9" s="279"/>
      <c r="ES9" s="632">
        <f t="shared" ref="ES9:ES29" si="19">ER9*EP9</f>
        <v>0</v>
      </c>
      <c r="EV9" s="95"/>
      <c r="EW9" s="15">
        <v>2</v>
      </c>
      <c r="EX9" s="70">
        <v>942.1</v>
      </c>
      <c r="EY9" s="358"/>
      <c r="EZ9" s="70"/>
      <c r="FA9" s="278"/>
      <c r="FB9" s="72"/>
      <c r="FC9" s="339">
        <f t="shared" ref="FC9:FC29" si="20">FB9*EZ9</f>
        <v>0</v>
      </c>
      <c r="FF9" s="453"/>
      <c r="FG9" s="15">
        <v>2</v>
      </c>
      <c r="FH9" s="293"/>
      <c r="FI9" s="347"/>
      <c r="FJ9" s="293"/>
      <c r="FK9" s="278"/>
      <c r="FL9" s="279"/>
      <c r="FM9" s="632">
        <f t="shared" ref="FM9:FM29" si="21">FL9*FJ9</f>
        <v>0</v>
      </c>
      <c r="FP9" s="95" t="s">
        <v>41</v>
      </c>
      <c r="FQ9" s="15">
        <v>2</v>
      </c>
      <c r="FR9" s="93"/>
      <c r="FS9" s="342"/>
      <c r="FT9" s="93"/>
      <c r="FU9" s="71"/>
      <c r="FV9" s="72"/>
      <c r="FW9" s="632">
        <f t="shared" ref="FW9:FW29" si="22">FV9*FT9</f>
        <v>0</v>
      </c>
      <c r="FZ9" s="95"/>
      <c r="GA9" s="15">
        <v>2</v>
      </c>
      <c r="GB9" s="277"/>
      <c r="GC9" s="547"/>
      <c r="GD9" s="277"/>
      <c r="GE9" s="278"/>
      <c r="GF9" s="279"/>
      <c r="GG9" s="339">
        <f t="shared" ref="GG9:GG29" si="23">GF9*GD9</f>
        <v>0</v>
      </c>
      <c r="GJ9" s="95"/>
      <c r="GK9" s="15">
        <v>2</v>
      </c>
      <c r="GL9" s="525"/>
      <c r="GM9" s="342"/>
      <c r="GN9" s="525"/>
      <c r="GO9" s="96"/>
      <c r="GP9" s="72"/>
      <c r="GQ9" s="632">
        <f t="shared" ref="GQ9:GQ29" si="24">GP9*GN9</f>
        <v>0</v>
      </c>
      <c r="GT9" s="95"/>
      <c r="GU9" s="15">
        <v>2</v>
      </c>
      <c r="GV9" s="289"/>
      <c r="GW9" s="347"/>
      <c r="GX9" s="289"/>
      <c r="GY9" s="335"/>
      <c r="GZ9" s="279"/>
      <c r="HA9" s="632">
        <f t="shared" ref="HA9:HA28" si="25">GZ9*GX9</f>
        <v>0</v>
      </c>
      <c r="HD9" s="95"/>
      <c r="HE9" s="15">
        <v>2</v>
      </c>
      <c r="HF9" s="93"/>
      <c r="HG9" s="342"/>
      <c r="HH9" s="93"/>
      <c r="HI9" s="96"/>
      <c r="HJ9" s="72"/>
      <c r="HK9" s="632">
        <f t="shared" ref="HK9:HK28" si="26">HJ9*HH9</f>
        <v>0</v>
      </c>
      <c r="HN9" s="95"/>
      <c r="HO9" s="15">
        <v>2</v>
      </c>
      <c r="HP9" s="293"/>
      <c r="HQ9" s="347"/>
      <c r="HR9" s="293"/>
      <c r="HS9" s="407"/>
      <c r="HT9" s="279"/>
      <c r="HU9" s="632">
        <f t="shared" ref="HU9:HU29" si="27">HT9*HR9</f>
        <v>0</v>
      </c>
      <c r="HX9" s="108"/>
      <c r="HY9" s="15">
        <v>2</v>
      </c>
      <c r="HZ9" s="70"/>
      <c r="IA9" s="358"/>
      <c r="IB9" s="70"/>
      <c r="IC9" s="71"/>
      <c r="ID9" s="72"/>
      <c r="IE9" s="632">
        <f t="shared" ref="IE9:IE29" si="28">ID9*IB9</f>
        <v>0</v>
      </c>
      <c r="IH9" s="108"/>
      <c r="II9" s="15">
        <v>2</v>
      </c>
      <c r="IJ9" s="70"/>
      <c r="IK9" s="358"/>
      <c r="IL9" s="70"/>
      <c r="IM9" s="71"/>
      <c r="IN9" s="72"/>
      <c r="IO9" s="632">
        <f t="shared" ref="IO9:IO29" si="29">IN9*IL9</f>
        <v>0</v>
      </c>
      <c r="IQ9" s="894"/>
      <c r="IR9" s="95"/>
      <c r="IS9" s="15">
        <v>2</v>
      </c>
      <c r="IT9" s="293"/>
      <c r="IU9" s="258"/>
      <c r="IV9" s="293"/>
      <c r="IW9" s="554"/>
      <c r="IX9" s="279"/>
      <c r="IY9" s="339">
        <f t="shared" ref="IY9:IY29" si="30">IX9*IV9</f>
        <v>0</v>
      </c>
      <c r="IZ9" s="93"/>
      <c r="JA9" s="93"/>
      <c r="JB9" s="95"/>
      <c r="JC9" s="15">
        <v>2</v>
      </c>
      <c r="JD9" s="93"/>
      <c r="JE9" s="358"/>
      <c r="JF9" s="93"/>
      <c r="JG9" s="71"/>
      <c r="JH9" s="72"/>
      <c r="JI9" s="632">
        <f t="shared" ref="JI9:JI29" si="31">JH9*JF9</f>
        <v>0</v>
      </c>
      <c r="JJ9" s="70"/>
      <c r="JL9" s="95"/>
      <c r="JM9" s="15">
        <v>2</v>
      </c>
      <c r="JN9" s="93"/>
      <c r="JO9" s="342"/>
      <c r="JP9" s="93"/>
      <c r="JQ9" s="71"/>
      <c r="JR9" s="72"/>
      <c r="JS9" s="632">
        <f t="shared" ref="JS9:JS27" si="32">JR9*JP9</f>
        <v>0</v>
      </c>
      <c r="JV9" s="108"/>
      <c r="JW9" s="15">
        <v>2</v>
      </c>
      <c r="JX9" s="70"/>
      <c r="JY9" s="358"/>
      <c r="JZ9" s="70"/>
      <c r="KA9" s="71"/>
      <c r="KB9" s="72"/>
      <c r="KC9" s="632">
        <f t="shared" ref="KC9:KC28" si="33">KB9*JZ9</f>
        <v>0</v>
      </c>
      <c r="KF9" s="108"/>
      <c r="KG9" s="15">
        <v>2</v>
      </c>
      <c r="KH9" s="70"/>
      <c r="KI9" s="358"/>
      <c r="KJ9" s="70"/>
      <c r="KK9" s="71"/>
      <c r="KL9" s="72"/>
      <c r="KM9" s="632">
        <f t="shared" ref="KM9:KM28" si="34">KL9*KJ9</f>
        <v>0</v>
      </c>
      <c r="KP9" s="108"/>
      <c r="KQ9" s="15">
        <v>2</v>
      </c>
      <c r="KR9" s="70"/>
      <c r="KS9" s="358"/>
      <c r="KT9" s="70"/>
      <c r="KU9" s="71"/>
      <c r="KV9" s="72"/>
      <c r="KW9" s="632">
        <f t="shared" ref="KW9:KW28" si="35">KV9*KT9</f>
        <v>0</v>
      </c>
      <c r="KZ9" s="95"/>
      <c r="LA9" s="15">
        <v>2</v>
      </c>
      <c r="LB9" s="93"/>
      <c r="LC9" s="342"/>
      <c r="LD9" s="93"/>
      <c r="LE9" s="96"/>
      <c r="LF9" s="72"/>
      <c r="LG9" s="632">
        <f t="shared" ref="LG9:LG28" si="36">LF9*LD9</f>
        <v>0</v>
      </c>
      <c r="LJ9" s="95"/>
      <c r="LK9" s="15">
        <v>2</v>
      </c>
      <c r="LL9" s="93"/>
      <c r="LM9" s="342"/>
      <c r="LN9" s="93"/>
      <c r="LO9" s="96"/>
      <c r="LP9" s="72"/>
      <c r="LQ9" s="632">
        <f t="shared" ref="LQ9:LQ29" si="37">LP9*LN9</f>
        <v>0</v>
      </c>
      <c r="LT9" s="95"/>
      <c r="LU9" s="15">
        <v>2</v>
      </c>
      <c r="LV9" s="93"/>
      <c r="LW9" s="342"/>
      <c r="LX9" s="93"/>
      <c r="LY9" s="96"/>
      <c r="LZ9" s="72"/>
      <c r="MA9" s="632">
        <f t="shared" ref="MA9:MA29" si="38">LZ9*LX9</f>
        <v>0</v>
      </c>
      <c r="MC9" s="95"/>
      <c r="MD9" s="15">
        <v>2</v>
      </c>
      <c r="ME9" s="413"/>
      <c r="MF9" s="342"/>
      <c r="MG9" s="413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2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3"/>
      <c r="MZ9" s="342"/>
      <c r="NA9" s="413"/>
      <c r="NB9" s="96"/>
      <c r="NC9" s="72"/>
      <c r="ND9" s="72">
        <f t="shared" si="5"/>
        <v>0</v>
      </c>
      <c r="NG9" s="95"/>
      <c r="NH9" s="15">
        <v>2</v>
      </c>
      <c r="NI9" s="414"/>
      <c r="NJ9" s="342"/>
      <c r="NK9" s="414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2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4"/>
      <c r="OD9" s="342"/>
      <c r="OE9" s="414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2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3"/>
      <c r="OX9" s="347"/>
      <c r="OY9" s="293"/>
      <c r="OZ9" s="335"/>
      <c r="PA9" s="279"/>
      <c r="PB9" s="279">
        <f t="shared" ref="PB9:PB28" si="45">PA9*OY9</f>
        <v>0</v>
      </c>
      <c r="PE9" s="95"/>
      <c r="PF9" s="15">
        <v>2</v>
      </c>
      <c r="PG9" s="414"/>
      <c r="PH9" s="342"/>
      <c r="PI9" s="414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2"/>
      <c r="QK9" s="93"/>
      <c r="QL9" s="96"/>
      <c r="QM9" s="72"/>
      <c r="QP9" s="108"/>
      <c r="QQ9" s="15">
        <v>2</v>
      </c>
      <c r="QR9" s="93"/>
      <c r="QS9" s="342"/>
      <c r="QT9" s="93"/>
      <c r="QU9" s="96"/>
      <c r="QV9" s="72"/>
      <c r="QY9" s="108"/>
      <c r="QZ9" s="15">
        <v>2</v>
      </c>
      <c r="RA9" s="93"/>
      <c r="RB9" s="342"/>
      <c r="RC9" s="93"/>
      <c r="RD9" s="96"/>
      <c r="RE9" s="72"/>
      <c r="RH9" s="108"/>
      <c r="RI9" s="15">
        <v>2</v>
      </c>
      <c r="RJ9" s="93"/>
      <c r="RK9" s="34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2"/>
      <c r="TE9" s="189"/>
      <c r="TF9" s="405"/>
      <c r="TG9" s="40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2">
        <f t="shared" si="7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8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5">
        <f t="shared" si="9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10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1">
        <f t="shared" si="11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6">
        <f t="shared" si="12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2">
        <f t="shared" si="13"/>
        <v>0</v>
      </c>
      <c r="CD10" s="920"/>
      <c r="CE10" s="15">
        <v>3</v>
      </c>
      <c r="CF10" s="93">
        <v>912.6</v>
      </c>
      <c r="CG10" s="402"/>
      <c r="CH10" s="93"/>
      <c r="CI10" s="405"/>
      <c r="CJ10" s="404"/>
      <c r="CK10" s="632">
        <f t="shared" si="14"/>
        <v>0</v>
      </c>
      <c r="CN10" s="95"/>
      <c r="CO10" s="15">
        <v>3</v>
      </c>
      <c r="CP10" s="93">
        <v>918.5</v>
      </c>
      <c r="CQ10" s="402"/>
      <c r="CR10" s="93"/>
      <c r="CS10" s="405"/>
      <c r="CT10" s="404"/>
      <c r="CU10" s="640">
        <f t="shared" ref="CU10:CU30" si="48">CT10*CR10</f>
        <v>0</v>
      </c>
      <c r="CX10" s="95"/>
      <c r="CY10" s="15">
        <v>3</v>
      </c>
      <c r="CZ10" s="93">
        <v>906.3</v>
      </c>
      <c r="DA10" s="342"/>
      <c r="DB10" s="93"/>
      <c r="DC10" s="96"/>
      <c r="DD10" s="72"/>
      <c r="DE10" s="632">
        <f t="shared" si="15"/>
        <v>0</v>
      </c>
      <c r="DH10" s="95"/>
      <c r="DI10" s="15">
        <v>3</v>
      </c>
      <c r="DJ10" s="93">
        <v>864.5</v>
      </c>
      <c r="DK10" s="402"/>
      <c r="DL10" s="93"/>
      <c r="DM10" s="405"/>
      <c r="DN10" s="404"/>
      <c r="DO10" s="640">
        <f t="shared" si="16"/>
        <v>0</v>
      </c>
      <c r="DR10" s="95"/>
      <c r="DS10" s="15">
        <v>3</v>
      </c>
      <c r="DT10" s="93">
        <v>920.33</v>
      </c>
      <c r="DU10" s="402"/>
      <c r="DV10" s="93"/>
      <c r="DW10" s="405"/>
      <c r="DX10" s="404"/>
      <c r="DY10" s="632">
        <f t="shared" si="17"/>
        <v>0</v>
      </c>
      <c r="EB10" s="95"/>
      <c r="EC10" s="15">
        <v>3</v>
      </c>
      <c r="ED10" s="70">
        <v>901.3</v>
      </c>
      <c r="EE10" s="358"/>
      <c r="EF10" s="70"/>
      <c r="EG10" s="71"/>
      <c r="EH10" s="72"/>
      <c r="EI10" s="632">
        <f t="shared" si="18"/>
        <v>0</v>
      </c>
      <c r="EL10" s="453"/>
      <c r="EM10" s="15">
        <v>3</v>
      </c>
      <c r="EN10" s="293">
        <v>870.4</v>
      </c>
      <c r="EO10" s="347"/>
      <c r="EP10" s="293"/>
      <c r="EQ10" s="278"/>
      <c r="ER10" s="279"/>
      <c r="ES10" s="632">
        <f t="shared" si="19"/>
        <v>0</v>
      </c>
      <c r="EV10" s="95"/>
      <c r="EW10" s="15">
        <v>3</v>
      </c>
      <c r="EX10" s="70">
        <v>890.4</v>
      </c>
      <c r="EY10" s="358"/>
      <c r="EZ10" s="70"/>
      <c r="FA10" s="278"/>
      <c r="FB10" s="72"/>
      <c r="FC10" s="339">
        <f t="shared" si="20"/>
        <v>0</v>
      </c>
      <c r="FF10" s="453"/>
      <c r="FG10" s="15">
        <v>3</v>
      </c>
      <c r="FH10" s="293"/>
      <c r="FI10" s="347"/>
      <c r="FJ10" s="293"/>
      <c r="FK10" s="278"/>
      <c r="FL10" s="279"/>
      <c r="FM10" s="632">
        <f t="shared" si="21"/>
        <v>0</v>
      </c>
      <c r="FP10" s="95"/>
      <c r="FQ10" s="15">
        <v>3</v>
      </c>
      <c r="FR10" s="93"/>
      <c r="FS10" s="342"/>
      <c r="FT10" s="93"/>
      <c r="FU10" s="71"/>
      <c r="FV10" s="72"/>
      <c r="FW10" s="632">
        <f t="shared" si="22"/>
        <v>0</v>
      </c>
      <c r="FZ10" s="95"/>
      <c r="GA10" s="15">
        <v>3</v>
      </c>
      <c r="GB10" s="277"/>
      <c r="GC10" s="547"/>
      <c r="GD10" s="277"/>
      <c r="GE10" s="278"/>
      <c r="GF10" s="279"/>
      <c r="GG10" s="339">
        <f t="shared" si="23"/>
        <v>0</v>
      </c>
      <c r="GJ10" s="95"/>
      <c r="GK10" s="15">
        <v>3</v>
      </c>
      <c r="GL10" s="525"/>
      <c r="GM10" s="342"/>
      <c r="GN10" s="525"/>
      <c r="GO10" s="96"/>
      <c r="GP10" s="72"/>
      <c r="GQ10" s="632">
        <f t="shared" si="24"/>
        <v>0</v>
      </c>
      <c r="GT10" s="95"/>
      <c r="GU10" s="15">
        <v>3</v>
      </c>
      <c r="GV10" s="293"/>
      <c r="GW10" s="347"/>
      <c r="GX10" s="293"/>
      <c r="GY10" s="335"/>
      <c r="GZ10" s="279"/>
      <c r="HA10" s="632">
        <f t="shared" si="25"/>
        <v>0</v>
      </c>
      <c r="HD10" s="95"/>
      <c r="HE10" s="15">
        <v>3</v>
      </c>
      <c r="HF10" s="93"/>
      <c r="HG10" s="342"/>
      <c r="HH10" s="93"/>
      <c r="HI10" s="96"/>
      <c r="HJ10" s="72"/>
      <c r="HK10" s="632">
        <f t="shared" si="26"/>
        <v>0</v>
      </c>
      <c r="HN10" s="95"/>
      <c r="HO10" s="15">
        <v>3</v>
      </c>
      <c r="HP10" s="293"/>
      <c r="HQ10" s="347"/>
      <c r="HR10" s="293"/>
      <c r="HS10" s="407"/>
      <c r="HT10" s="279"/>
      <c r="HU10" s="632">
        <f t="shared" si="27"/>
        <v>0</v>
      </c>
      <c r="HX10" s="108"/>
      <c r="HY10" s="15">
        <v>3</v>
      </c>
      <c r="HZ10" s="70"/>
      <c r="IA10" s="358"/>
      <c r="IB10" s="70"/>
      <c r="IC10" s="71"/>
      <c r="ID10" s="72"/>
      <c r="IE10" s="632">
        <f t="shared" si="28"/>
        <v>0</v>
      </c>
      <c r="IH10" s="108"/>
      <c r="II10" s="15">
        <v>3</v>
      </c>
      <c r="IJ10" s="70"/>
      <c r="IK10" s="358"/>
      <c r="IL10" s="70"/>
      <c r="IM10" s="71"/>
      <c r="IN10" s="72"/>
      <c r="IO10" s="632">
        <f t="shared" si="29"/>
        <v>0</v>
      </c>
      <c r="IQ10" s="895"/>
      <c r="IR10" s="95"/>
      <c r="IS10" s="15">
        <v>3</v>
      </c>
      <c r="IT10" s="293"/>
      <c r="IU10" s="258"/>
      <c r="IV10" s="293"/>
      <c r="IW10" s="554"/>
      <c r="IX10" s="279"/>
      <c r="IY10" s="339">
        <f t="shared" si="30"/>
        <v>0</v>
      </c>
      <c r="IZ10" s="93"/>
      <c r="JA10" s="70"/>
      <c r="JB10" s="95"/>
      <c r="JC10" s="15">
        <v>3</v>
      </c>
      <c r="JD10" s="93"/>
      <c r="JE10" s="358"/>
      <c r="JF10" s="93"/>
      <c r="JG10" s="71"/>
      <c r="JH10" s="72"/>
      <c r="JI10" s="632">
        <f t="shared" si="31"/>
        <v>0</v>
      </c>
      <c r="JJ10" s="70"/>
      <c r="JL10" s="95"/>
      <c r="JM10" s="15">
        <v>3</v>
      </c>
      <c r="JN10" s="93"/>
      <c r="JO10" s="342"/>
      <c r="JP10" s="93"/>
      <c r="JQ10" s="71"/>
      <c r="JR10" s="72"/>
      <c r="JS10" s="632">
        <f t="shared" si="32"/>
        <v>0</v>
      </c>
      <c r="JV10" s="108"/>
      <c r="JW10" s="15">
        <v>3</v>
      </c>
      <c r="JX10" s="70"/>
      <c r="JY10" s="358"/>
      <c r="JZ10" s="70"/>
      <c r="KA10" s="71"/>
      <c r="KB10" s="72"/>
      <c r="KC10" s="632">
        <f t="shared" si="33"/>
        <v>0</v>
      </c>
      <c r="KF10" s="108"/>
      <c r="KG10" s="15">
        <v>3</v>
      </c>
      <c r="KH10" s="70"/>
      <c r="KI10" s="358"/>
      <c r="KJ10" s="70"/>
      <c r="KK10" s="71"/>
      <c r="KL10" s="72"/>
      <c r="KM10" s="632">
        <f t="shared" si="34"/>
        <v>0</v>
      </c>
      <c r="KP10" s="108"/>
      <c r="KQ10" s="15">
        <v>3</v>
      </c>
      <c r="KR10" s="70"/>
      <c r="KS10" s="358"/>
      <c r="KT10" s="70"/>
      <c r="KU10" s="71"/>
      <c r="KV10" s="72"/>
      <c r="KW10" s="632">
        <f t="shared" si="35"/>
        <v>0</v>
      </c>
      <c r="KZ10" s="95"/>
      <c r="LA10" s="15">
        <v>3</v>
      </c>
      <c r="LB10" s="93"/>
      <c r="LC10" s="342"/>
      <c r="LD10" s="93"/>
      <c r="LE10" s="96"/>
      <c r="LF10" s="72"/>
      <c r="LG10" s="632">
        <f t="shared" si="36"/>
        <v>0</v>
      </c>
      <c r="LJ10" s="95"/>
      <c r="LK10" s="15">
        <v>3</v>
      </c>
      <c r="LL10" s="93"/>
      <c r="LM10" s="342"/>
      <c r="LN10" s="93"/>
      <c r="LO10" s="96"/>
      <c r="LP10" s="72"/>
      <c r="LQ10" s="632">
        <f t="shared" si="37"/>
        <v>0</v>
      </c>
      <c r="LT10" s="95"/>
      <c r="LU10" s="15">
        <v>3</v>
      </c>
      <c r="LV10" s="93"/>
      <c r="LW10" s="342"/>
      <c r="LX10" s="93"/>
      <c r="LY10" s="96"/>
      <c r="LZ10" s="72"/>
      <c r="MA10" s="632">
        <f t="shared" si="38"/>
        <v>0</v>
      </c>
      <c r="MC10" s="95"/>
      <c r="MD10" s="15">
        <v>3</v>
      </c>
      <c r="ME10" s="413"/>
      <c r="MF10" s="342"/>
      <c r="MG10" s="413"/>
      <c r="MH10" s="96"/>
      <c r="MI10" s="72"/>
      <c r="MJ10" s="72">
        <f t="shared" si="39"/>
        <v>0</v>
      </c>
      <c r="MM10" s="95"/>
      <c r="MN10" s="15">
        <v>3</v>
      </c>
      <c r="MO10" s="93"/>
      <c r="MP10" s="342"/>
      <c r="MQ10" s="93"/>
      <c r="MR10" s="96"/>
      <c r="MS10" s="72"/>
      <c r="MT10" s="72">
        <f t="shared" si="40"/>
        <v>0</v>
      </c>
      <c r="MW10" s="95"/>
      <c r="MX10" s="15">
        <v>3</v>
      </c>
      <c r="MY10" s="413"/>
      <c r="MZ10" s="342"/>
      <c r="NA10" s="413"/>
      <c r="NB10" s="96"/>
      <c r="NC10" s="72"/>
      <c r="ND10" s="72">
        <f t="shared" si="5"/>
        <v>0</v>
      </c>
      <c r="NG10" s="95"/>
      <c r="NH10" s="15">
        <v>3</v>
      </c>
      <c r="NI10" s="93"/>
      <c r="NJ10" s="342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2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2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2"/>
      <c r="OO10" s="93"/>
      <c r="OP10" s="96"/>
      <c r="OQ10" s="72"/>
      <c r="OR10" s="72">
        <f t="shared" si="44"/>
        <v>0</v>
      </c>
      <c r="OU10" s="95"/>
      <c r="OV10" s="15">
        <v>3</v>
      </c>
      <c r="OW10" s="293"/>
      <c r="OX10" s="347"/>
      <c r="OY10" s="293"/>
      <c r="OZ10" s="335"/>
      <c r="PA10" s="279"/>
      <c r="PB10" s="279">
        <f t="shared" si="45"/>
        <v>0</v>
      </c>
      <c r="PE10" s="95"/>
      <c r="PF10" s="15">
        <v>3</v>
      </c>
      <c r="PG10" s="93"/>
      <c r="PH10" s="342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2"/>
      <c r="QK10" s="93"/>
      <c r="QL10" s="96"/>
      <c r="QM10" s="72"/>
      <c r="QP10" s="108"/>
      <c r="QQ10" s="15">
        <v>3</v>
      </c>
      <c r="QR10" s="93"/>
      <c r="QS10" s="342"/>
      <c r="QT10" s="93"/>
      <c r="QU10" s="96"/>
      <c r="QV10" s="72"/>
      <c r="QY10" s="108"/>
      <c r="QZ10" s="15">
        <v>3</v>
      </c>
      <c r="RA10" s="93"/>
      <c r="RB10" s="342"/>
      <c r="RC10" s="93"/>
      <c r="RD10" s="96"/>
      <c r="RE10" s="72"/>
      <c r="RH10" s="108"/>
      <c r="RI10" s="15">
        <v>3</v>
      </c>
      <c r="RJ10" s="93"/>
      <c r="RK10" s="34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2"/>
      <c r="TE10" s="189"/>
      <c r="TF10" s="405"/>
      <c r="TG10" s="40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2">
        <f t="shared" si="7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8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5">
        <f t="shared" si="9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10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1">
        <f t="shared" si="11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6">
        <f t="shared" si="12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2">
        <f t="shared" si="13"/>
        <v>0</v>
      </c>
      <c r="CC11" s="62"/>
      <c r="CD11" s="920"/>
      <c r="CE11" s="15">
        <v>4</v>
      </c>
      <c r="CF11" s="93">
        <v>911.3</v>
      </c>
      <c r="CG11" s="402"/>
      <c r="CH11" s="93"/>
      <c r="CI11" s="405"/>
      <c r="CJ11" s="404"/>
      <c r="CK11" s="632">
        <f t="shared" si="14"/>
        <v>0</v>
      </c>
      <c r="CM11" s="62"/>
      <c r="CN11" s="95"/>
      <c r="CO11" s="15">
        <v>4</v>
      </c>
      <c r="CP11" s="93">
        <v>934.4</v>
      </c>
      <c r="CQ11" s="402"/>
      <c r="CR11" s="93"/>
      <c r="CS11" s="405"/>
      <c r="CT11" s="404"/>
      <c r="CU11" s="640">
        <f t="shared" si="48"/>
        <v>0</v>
      </c>
      <c r="CW11" s="62"/>
      <c r="CX11" s="108"/>
      <c r="CY11" s="15">
        <v>4</v>
      </c>
      <c r="CZ11" s="93">
        <v>886.8</v>
      </c>
      <c r="DA11" s="342"/>
      <c r="DB11" s="93"/>
      <c r="DC11" s="96"/>
      <c r="DD11" s="72"/>
      <c r="DE11" s="632">
        <f t="shared" si="15"/>
        <v>0</v>
      </c>
      <c r="DG11" s="62"/>
      <c r="DH11" s="108"/>
      <c r="DI11" s="15">
        <v>4</v>
      </c>
      <c r="DJ11" s="93">
        <v>900.8</v>
      </c>
      <c r="DK11" s="402"/>
      <c r="DL11" s="93"/>
      <c r="DM11" s="405"/>
      <c r="DN11" s="404"/>
      <c r="DO11" s="640">
        <f t="shared" si="16"/>
        <v>0</v>
      </c>
      <c r="DQ11" s="62"/>
      <c r="DR11" s="108"/>
      <c r="DS11" s="15">
        <v>4</v>
      </c>
      <c r="DT11" s="93">
        <v>952.09</v>
      </c>
      <c r="DU11" s="402"/>
      <c r="DV11" s="93"/>
      <c r="DW11" s="405"/>
      <c r="DX11" s="404"/>
      <c r="DY11" s="632">
        <f t="shared" si="17"/>
        <v>0</v>
      </c>
      <c r="EA11" s="62"/>
      <c r="EB11" s="108"/>
      <c r="EC11" s="15">
        <v>4</v>
      </c>
      <c r="ED11" s="70">
        <v>927.1</v>
      </c>
      <c r="EE11" s="358"/>
      <c r="EF11" s="70"/>
      <c r="EG11" s="71"/>
      <c r="EH11" s="72"/>
      <c r="EI11" s="632">
        <f t="shared" si="18"/>
        <v>0</v>
      </c>
      <c r="EK11" s="1052"/>
      <c r="EL11" s="453"/>
      <c r="EM11" s="15">
        <v>4</v>
      </c>
      <c r="EN11" s="293">
        <v>903.1</v>
      </c>
      <c r="EO11" s="347"/>
      <c r="EP11" s="293"/>
      <c r="EQ11" s="278"/>
      <c r="ER11" s="279"/>
      <c r="ES11" s="632">
        <f t="shared" si="19"/>
        <v>0</v>
      </c>
      <c r="EU11" s="62"/>
      <c r="EV11" s="108"/>
      <c r="EW11" s="15">
        <v>4</v>
      </c>
      <c r="EX11" s="70">
        <v>947.5</v>
      </c>
      <c r="EY11" s="358"/>
      <c r="EZ11" s="70"/>
      <c r="FA11" s="278"/>
      <c r="FB11" s="72"/>
      <c r="FC11" s="339">
        <f t="shared" si="20"/>
        <v>0</v>
      </c>
      <c r="FE11" s="62"/>
      <c r="FF11" s="453"/>
      <c r="FG11" s="15">
        <v>4</v>
      </c>
      <c r="FH11" s="293"/>
      <c r="FI11" s="347"/>
      <c r="FJ11" s="293"/>
      <c r="FK11" s="278"/>
      <c r="FL11" s="279"/>
      <c r="FM11" s="632">
        <f t="shared" si="21"/>
        <v>0</v>
      </c>
      <c r="FO11" s="62"/>
      <c r="FP11" s="108"/>
      <c r="FQ11" s="15">
        <v>4</v>
      </c>
      <c r="FR11" s="93"/>
      <c r="FS11" s="342"/>
      <c r="FT11" s="93"/>
      <c r="FU11" s="71"/>
      <c r="FV11" s="72"/>
      <c r="FW11" s="632">
        <f t="shared" si="22"/>
        <v>0</v>
      </c>
      <c r="FY11" s="62"/>
      <c r="FZ11" s="108"/>
      <c r="GA11" s="15">
        <v>4</v>
      </c>
      <c r="GB11" s="277"/>
      <c r="GC11" s="547"/>
      <c r="GD11" s="277"/>
      <c r="GE11" s="278"/>
      <c r="GF11" s="279"/>
      <c r="GG11" s="339">
        <f t="shared" si="23"/>
        <v>0</v>
      </c>
      <c r="GI11" s="62"/>
      <c r="GJ11" s="108"/>
      <c r="GK11" s="15">
        <v>4</v>
      </c>
      <c r="GL11" s="525"/>
      <c r="GM11" s="342"/>
      <c r="GN11" s="525"/>
      <c r="GO11" s="96"/>
      <c r="GP11" s="72"/>
      <c r="GQ11" s="632">
        <f t="shared" si="24"/>
        <v>0</v>
      </c>
      <c r="GS11" s="62"/>
      <c r="GT11" s="108"/>
      <c r="GU11" s="15">
        <v>4</v>
      </c>
      <c r="GV11" s="293"/>
      <c r="GW11" s="347"/>
      <c r="GX11" s="293"/>
      <c r="GY11" s="335"/>
      <c r="GZ11" s="279"/>
      <c r="HA11" s="632">
        <f t="shared" si="25"/>
        <v>0</v>
      </c>
      <c r="HC11" s="62"/>
      <c r="HD11" s="108"/>
      <c r="HE11" s="15">
        <v>4</v>
      </c>
      <c r="HF11" s="93"/>
      <c r="HG11" s="342"/>
      <c r="HH11" s="93"/>
      <c r="HI11" s="96"/>
      <c r="HJ11" s="72"/>
      <c r="HK11" s="632">
        <f t="shared" si="26"/>
        <v>0</v>
      </c>
      <c r="HM11" s="62"/>
      <c r="HN11" s="108"/>
      <c r="HO11" s="15">
        <v>4</v>
      </c>
      <c r="HP11" s="293"/>
      <c r="HQ11" s="347"/>
      <c r="HR11" s="293"/>
      <c r="HS11" s="407"/>
      <c r="HT11" s="279"/>
      <c r="HU11" s="632">
        <f t="shared" si="27"/>
        <v>0</v>
      </c>
      <c r="HW11" s="62"/>
      <c r="HX11" s="108"/>
      <c r="HY11" s="15">
        <v>4</v>
      </c>
      <c r="HZ11" s="70"/>
      <c r="IA11" s="358"/>
      <c r="IB11" s="70"/>
      <c r="IC11" s="71"/>
      <c r="ID11" s="72"/>
      <c r="IE11" s="632">
        <f t="shared" si="28"/>
        <v>0</v>
      </c>
      <c r="IG11" s="62"/>
      <c r="IH11" s="108"/>
      <c r="II11" s="15">
        <v>4</v>
      </c>
      <c r="IJ11" s="70"/>
      <c r="IK11" s="358"/>
      <c r="IL11" s="70"/>
      <c r="IM11" s="71"/>
      <c r="IN11" s="72"/>
      <c r="IO11" s="632">
        <f t="shared" si="29"/>
        <v>0</v>
      </c>
      <c r="IQ11" s="896"/>
      <c r="IR11" s="108"/>
      <c r="IS11" s="15">
        <v>4</v>
      </c>
      <c r="IT11" s="293"/>
      <c r="IU11" s="258"/>
      <c r="IV11" s="293"/>
      <c r="IW11" s="554"/>
      <c r="IX11" s="279"/>
      <c r="IY11" s="339">
        <f t="shared" si="30"/>
        <v>0</v>
      </c>
      <c r="IZ11" s="93"/>
      <c r="JA11" s="70"/>
      <c r="JB11" s="108"/>
      <c r="JC11" s="15">
        <v>4</v>
      </c>
      <c r="JD11" s="93"/>
      <c r="JE11" s="358"/>
      <c r="JF11" s="93"/>
      <c r="JG11" s="71"/>
      <c r="JH11" s="72"/>
      <c r="JI11" s="632">
        <f t="shared" si="31"/>
        <v>0</v>
      </c>
      <c r="JJ11" s="70"/>
      <c r="JK11" s="62"/>
      <c r="JL11" s="108"/>
      <c r="JM11" s="15">
        <v>4</v>
      </c>
      <c r="JN11" s="93"/>
      <c r="JO11" s="342"/>
      <c r="JP11" s="93"/>
      <c r="JQ11" s="71"/>
      <c r="JR11" s="72"/>
      <c r="JS11" s="632">
        <f t="shared" si="32"/>
        <v>0</v>
      </c>
      <c r="JU11" s="62"/>
      <c r="JV11" s="108"/>
      <c r="JW11" s="15">
        <v>4</v>
      </c>
      <c r="JX11" s="70"/>
      <c r="JY11" s="358"/>
      <c r="JZ11" s="70"/>
      <c r="KA11" s="71"/>
      <c r="KB11" s="72"/>
      <c r="KC11" s="632">
        <f t="shared" si="33"/>
        <v>0</v>
      </c>
      <c r="KE11" s="62"/>
      <c r="KF11" s="108"/>
      <c r="KG11" s="15">
        <v>4</v>
      </c>
      <c r="KH11" s="70"/>
      <c r="KI11" s="358"/>
      <c r="KJ11" s="70"/>
      <c r="KK11" s="71"/>
      <c r="KL11" s="72"/>
      <c r="KM11" s="632">
        <f t="shared" si="34"/>
        <v>0</v>
      </c>
      <c r="KO11" s="62"/>
      <c r="KP11" s="108"/>
      <c r="KQ11" s="15">
        <v>4</v>
      </c>
      <c r="KR11" s="70"/>
      <c r="KS11" s="358"/>
      <c r="KT11" s="70"/>
      <c r="KU11" s="71"/>
      <c r="KV11" s="72"/>
      <c r="KW11" s="632">
        <f t="shared" si="35"/>
        <v>0</v>
      </c>
      <c r="KY11" s="62"/>
      <c r="KZ11" s="108"/>
      <c r="LA11" s="15">
        <v>4</v>
      </c>
      <c r="LB11" s="93"/>
      <c r="LC11" s="342"/>
      <c r="LD11" s="93"/>
      <c r="LE11" s="96"/>
      <c r="LF11" s="72"/>
      <c r="LG11" s="632">
        <f t="shared" si="36"/>
        <v>0</v>
      </c>
      <c r="LI11" s="62"/>
      <c r="LJ11" s="108"/>
      <c r="LK11" s="15">
        <v>4</v>
      </c>
      <c r="LL11" s="93"/>
      <c r="LM11" s="342"/>
      <c r="LN11" s="93"/>
      <c r="LO11" s="96"/>
      <c r="LP11" s="72"/>
      <c r="LQ11" s="632">
        <f t="shared" si="37"/>
        <v>0</v>
      </c>
      <c r="LS11" s="62"/>
      <c r="LT11" s="108"/>
      <c r="LU11" s="15">
        <v>4</v>
      </c>
      <c r="LV11" s="93"/>
      <c r="LW11" s="342"/>
      <c r="LX11" s="93"/>
      <c r="LY11" s="96"/>
      <c r="LZ11" s="72"/>
      <c r="MA11" s="632">
        <f t="shared" si="38"/>
        <v>0</v>
      </c>
      <c r="MB11" s="62"/>
      <c r="MC11" s="108"/>
      <c r="MD11" s="15">
        <v>4</v>
      </c>
      <c r="ME11" s="413"/>
      <c r="MF11" s="342"/>
      <c r="MG11" s="413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2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3"/>
      <c r="MZ11" s="342"/>
      <c r="NA11" s="413"/>
      <c r="NB11" s="96"/>
      <c r="NC11" s="72"/>
      <c r="ND11" s="72">
        <f t="shared" si="5"/>
        <v>0</v>
      </c>
      <c r="NF11" s="62"/>
      <c r="NG11" s="108"/>
      <c r="NH11" s="15">
        <v>4</v>
      </c>
      <c r="NI11" s="414"/>
      <c r="NJ11" s="342"/>
      <c r="NK11" s="414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2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4"/>
      <c r="OD11" s="342"/>
      <c r="OE11" s="414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2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3"/>
      <c r="OX11" s="347"/>
      <c r="OY11" s="293"/>
      <c r="OZ11" s="335"/>
      <c r="PA11" s="279"/>
      <c r="PB11" s="279">
        <f t="shared" si="45"/>
        <v>0</v>
      </c>
      <c r="PD11" s="62"/>
      <c r="PE11" s="95"/>
      <c r="PF11" s="15">
        <v>4</v>
      </c>
      <c r="PG11" s="414"/>
      <c r="PH11" s="342"/>
      <c r="PI11" s="414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2"/>
      <c r="QK11" s="93"/>
      <c r="QL11" s="96"/>
      <c r="QM11" s="72"/>
      <c r="QO11" s="62"/>
      <c r="QP11" s="108"/>
      <c r="QQ11" s="15">
        <v>4</v>
      </c>
      <c r="QR11" s="93"/>
      <c r="QS11" s="342"/>
      <c r="QT11" s="93"/>
      <c r="QU11" s="96"/>
      <c r="QV11" s="72"/>
      <c r="QX11" s="62"/>
      <c r="QY11" s="108"/>
      <c r="QZ11" s="15">
        <v>4</v>
      </c>
      <c r="RA11" s="93"/>
      <c r="RB11" s="342"/>
      <c r="RC11" s="93"/>
      <c r="RD11" s="96"/>
      <c r="RE11" s="72"/>
      <c r="RG11" s="62"/>
      <c r="RH11" s="108"/>
      <c r="RI11" s="15">
        <v>4</v>
      </c>
      <c r="RJ11" s="93"/>
      <c r="RK11" s="34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2"/>
      <c r="TE11" s="189"/>
      <c r="TF11" s="405"/>
      <c r="TG11" s="40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2">
        <f t="shared" si="7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8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5">
        <f t="shared" si="9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10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1">
        <f t="shared" si="11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6">
        <f t="shared" si="12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2">
        <f t="shared" si="13"/>
        <v>0</v>
      </c>
      <c r="CD12" s="920"/>
      <c r="CE12" s="15">
        <v>5</v>
      </c>
      <c r="CF12" s="93">
        <v>936.2</v>
      </c>
      <c r="CG12" s="402"/>
      <c r="CH12" s="93"/>
      <c r="CI12" s="405"/>
      <c r="CJ12" s="404"/>
      <c r="CK12" s="632">
        <f t="shared" si="14"/>
        <v>0</v>
      </c>
      <c r="CN12" s="95"/>
      <c r="CO12" s="15">
        <v>5</v>
      </c>
      <c r="CP12" s="93">
        <v>937.6</v>
      </c>
      <c r="CQ12" s="402"/>
      <c r="CR12" s="93"/>
      <c r="CS12" s="405"/>
      <c r="CT12" s="404"/>
      <c r="CU12" s="640">
        <f t="shared" si="48"/>
        <v>0</v>
      </c>
      <c r="CX12" s="108"/>
      <c r="CY12" s="15">
        <v>5</v>
      </c>
      <c r="CZ12" s="93">
        <v>862.3</v>
      </c>
      <c r="DA12" s="342"/>
      <c r="DB12" s="93"/>
      <c r="DC12" s="96"/>
      <c r="DD12" s="72"/>
      <c r="DE12" s="632">
        <f t="shared" si="15"/>
        <v>0</v>
      </c>
      <c r="DH12" s="108"/>
      <c r="DI12" s="15">
        <v>5</v>
      </c>
      <c r="DJ12" s="93">
        <v>865.4</v>
      </c>
      <c r="DK12" s="402"/>
      <c r="DL12" s="93"/>
      <c r="DM12" s="405"/>
      <c r="DN12" s="404"/>
      <c r="DO12" s="640">
        <f t="shared" si="16"/>
        <v>0</v>
      </c>
      <c r="DR12" s="108"/>
      <c r="DS12" s="15">
        <v>5</v>
      </c>
      <c r="DT12" s="93">
        <v>966.15</v>
      </c>
      <c r="DU12" s="402"/>
      <c r="DV12" s="93"/>
      <c r="DW12" s="405"/>
      <c r="DX12" s="404"/>
      <c r="DY12" s="632">
        <f t="shared" si="17"/>
        <v>0</v>
      </c>
      <c r="EB12" s="108"/>
      <c r="EC12" s="15">
        <v>5</v>
      </c>
      <c r="ED12" s="70">
        <v>909</v>
      </c>
      <c r="EE12" s="358"/>
      <c r="EF12" s="70"/>
      <c r="EG12" s="71"/>
      <c r="EH12" s="72"/>
      <c r="EI12" s="632">
        <f t="shared" si="18"/>
        <v>0</v>
      </c>
      <c r="EL12" s="453"/>
      <c r="EM12" s="15">
        <v>5</v>
      </c>
      <c r="EN12" s="293">
        <v>927.1</v>
      </c>
      <c r="EO12" s="347"/>
      <c r="EP12" s="293"/>
      <c r="EQ12" s="278"/>
      <c r="ER12" s="279"/>
      <c r="ES12" s="632">
        <f t="shared" si="19"/>
        <v>0</v>
      </c>
      <c r="EV12" s="108"/>
      <c r="EW12" s="15">
        <v>5</v>
      </c>
      <c r="EX12" s="70">
        <v>900.4</v>
      </c>
      <c r="EY12" s="358"/>
      <c r="EZ12" s="70"/>
      <c r="FA12" s="278"/>
      <c r="FB12" s="72"/>
      <c r="FC12" s="339">
        <f t="shared" si="20"/>
        <v>0</v>
      </c>
      <c r="FF12" s="453"/>
      <c r="FG12" s="15">
        <v>5</v>
      </c>
      <c r="FH12" s="293"/>
      <c r="FI12" s="347"/>
      <c r="FJ12" s="293"/>
      <c r="FK12" s="278"/>
      <c r="FL12" s="279"/>
      <c r="FM12" s="632">
        <f t="shared" si="21"/>
        <v>0</v>
      </c>
      <c r="FN12" s="76" t="s">
        <v>41</v>
      </c>
      <c r="FP12" s="108"/>
      <c r="FQ12" s="15">
        <v>5</v>
      </c>
      <c r="FR12" s="93"/>
      <c r="FS12" s="342"/>
      <c r="FT12" s="93"/>
      <c r="FU12" s="71"/>
      <c r="FV12" s="72"/>
      <c r="FW12" s="632">
        <f t="shared" si="22"/>
        <v>0</v>
      </c>
      <c r="FZ12" s="108"/>
      <c r="GA12" s="15">
        <v>5</v>
      </c>
      <c r="GB12" s="277"/>
      <c r="GC12" s="547"/>
      <c r="GD12" s="277"/>
      <c r="GE12" s="278"/>
      <c r="GF12" s="279"/>
      <c r="GG12" s="339">
        <f t="shared" si="23"/>
        <v>0</v>
      </c>
      <c r="GJ12" s="108"/>
      <c r="GK12" s="15">
        <v>5</v>
      </c>
      <c r="GL12" s="525"/>
      <c r="GM12" s="342"/>
      <c r="GN12" s="525"/>
      <c r="GO12" s="96"/>
      <c r="GP12" s="72"/>
      <c r="GQ12" s="632">
        <f t="shared" si="24"/>
        <v>0</v>
      </c>
      <c r="GT12" s="108"/>
      <c r="GU12" s="15">
        <v>5</v>
      </c>
      <c r="GV12" s="293"/>
      <c r="GW12" s="347"/>
      <c r="GX12" s="293"/>
      <c r="GY12" s="335"/>
      <c r="GZ12" s="279"/>
      <c r="HA12" s="632">
        <f t="shared" si="25"/>
        <v>0</v>
      </c>
      <c r="HD12" s="108"/>
      <c r="HE12" s="15">
        <v>5</v>
      </c>
      <c r="HF12" s="93"/>
      <c r="HG12" s="342"/>
      <c r="HH12" s="93"/>
      <c r="HI12" s="96"/>
      <c r="HJ12" s="72"/>
      <c r="HK12" s="632">
        <f t="shared" si="26"/>
        <v>0</v>
      </c>
      <c r="HN12" s="108"/>
      <c r="HO12" s="15">
        <v>5</v>
      </c>
      <c r="HP12" s="293"/>
      <c r="HQ12" s="347"/>
      <c r="HR12" s="293"/>
      <c r="HS12" s="407"/>
      <c r="HT12" s="279"/>
      <c r="HU12" s="632">
        <f t="shared" si="27"/>
        <v>0</v>
      </c>
      <c r="HX12" s="108"/>
      <c r="HY12" s="15">
        <v>5</v>
      </c>
      <c r="HZ12" s="70"/>
      <c r="IA12" s="358"/>
      <c r="IB12" s="70"/>
      <c r="IC12" s="71"/>
      <c r="ID12" s="72"/>
      <c r="IE12" s="632">
        <f t="shared" si="28"/>
        <v>0</v>
      </c>
      <c r="IH12" s="108"/>
      <c r="II12" s="15">
        <v>5</v>
      </c>
      <c r="IJ12" s="70"/>
      <c r="IK12" s="358"/>
      <c r="IL12" s="70"/>
      <c r="IM12" s="71"/>
      <c r="IN12" s="72"/>
      <c r="IO12" s="632">
        <f t="shared" si="29"/>
        <v>0</v>
      </c>
      <c r="IQ12" s="895"/>
      <c r="IR12" s="108"/>
      <c r="IS12" s="15">
        <v>5</v>
      </c>
      <c r="IT12" s="293"/>
      <c r="IU12" s="258"/>
      <c r="IV12" s="293"/>
      <c r="IW12" s="554"/>
      <c r="IX12" s="279"/>
      <c r="IY12" s="339">
        <f t="shared" si="30"/>
        <v>0</v>
      </c>
      <c r="IZ12" s="93"/>
      <c r="JA12" s="70"/>
      <c r="JB12" s="108"/>
      <c r="JC12" s="15">
        <v>5</v>
      </c>
      <c r="JD12" s="93"/>
      <c r="JE12" s="358"/>
      <c r="JF12" s="93"/>
      <c r="JG12" s="71"/>
      <c r="JH12" s="72"/>
      <c r="JI12" s="632">
        <f t="shared" si="31"/>
        <v>0</v>
      </c>
      <c r="JJ12" s="70"/>
      <c r="JL12" s="108"/>
      <c r="JM12" s="15">
        <v>5</v>
      </c>
      <c r="JN12" s="93"/>
      <c r="JO12" s="342"/>
      <c r="JP12" s="93"/>
      <c r="JQ12" s="71"/>
      <c r="JR12" s="72"/>
      <c r="JS12" s="632">
        <f t="shared" si="32"/>
        <v>0</v>
      </c>
      <c r="JV12" s="108"/>
      <c r="JW12" s="15">
        <v>5</v>
      </c>
      <c r="JX12" s="70"/>
      <c r="JY12" s="358"/>
      <c r="JZ12" s="70"/>
      <c r="KA12" s="71"/>
      <c r="KB12" s="72"/>
      <c r="KC12" s="632">
        <f t="shared" si="33"/>
        <v>0</v>
      </c>
      <c r="KF12" s="108"/>
      <c r="KG12" s="15">
        <v>5</v>
      </c>
      <c r="KH12" s="70"/>
      <c r="KI12" s="358"/>
      <c r="KJ12" s="70"/>
      <c r="KK12" s="71"/>
      <c r="KL12" s="72"/>
      <c r="KM12" s="632">
        <f t="shared" si="34"/>
        <v>0</v>
      </c>
      <c r="KP12" s="108"/>
      <c r="KQ12" s="15">
        <v>5</v>
      </c>
      <c r="KR12" s="70"/>
      <c r="KS12" s="358"/>
      <c r="KT12" s="70"/>
      <c r="KU12" s="71"/>
      <c r="KV12" s="72"/>
      <c r="KW12" s="632">
        <f t="shared" si="35"/>
        <v>0</v>
      </c>
      <c r="KZ12" s="108"/>
      <c r="LA12" s="15">
        <v>5</v>
      </c>
      <c r="LB12" s="93"/>
      <c r="LC12" s="342"/>
      <c r="LD12" s="93"/>
      <c r="LE12" s="96"/>
      <c r="LF12" s="72"/>
      <c r="LG12" s="632">
        <f t="shared" si="36"/>
        <v>0</v>
      </c>
      <c r="LJ12" s="108"/>
      <c r="LK12" s="15">
        <v>5</v>
      </c>
      <c r="LL12" s="93"/>
      <c r="LM12" s="342"/>
      <c r="LN12" s="93"/>
      <c r="LO12" s="96"/>
      <c r="LP12" s="72"/>
      <c r="LQ12" s="632">
        <f t="shared" si="37"/>
        <v>0</v>
      </c>
      <c r="LT12" s="108"/>
      <c r="LU12" s="15">
        <v>5</v>
      </c>
      <c r="LV12" s="93"/>
      <c r="LW12" s="342"/>
      <c r="LX12" s="93"/>
      <c r="LY12" s="96"/>
      <c r="LZ12" s="72"/>
      <c r="MA12" s="632">
        <f t="shared" si="38"/>
        <v>0</v>
      </c>
      <c r="MC12" s="108"/>
      <c r="MD12" s="15">
        <v>5</v>
      </c>
      <c r="ME12" s="413"/>
      <c r="MF12" s="342"/>
      <c r="MG12" s="413"/>
      <c r="MH12" s="96"/>
      <c r="MI12" s="72"/>
      <c r="MJ12" s="72">
        <f t="shared" si="39"/>
        <v>0</v>
      </c>
      <c r="MM12" s="108"/>
      <c r="MN12" s="15">
        <v>5</v>
      </c>
      <c r="MO12" s="93"/>
      <c r="MP12" s="342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3"/>
      <c r="MZ12" s="342"/>
      <c r="NA12" s="413"/>
      <c r="NB12" s="96"/>
      <c r="NC12" s="72"/>
      <c r="ND12" s="72">
        <f t="shared" si="5"/>
        <v>0</v>
      </c>
      <c r="NG12" s="108"/>
      <c r="NH12" s="15">
        <v>5</v>
      </c>
      <c r="NI12" s="93"/>
      <c r="NJ12" s="342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2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2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2"/>
      <c r="OO12" s="93"/>
      <c r="OP12" s="96"/>
      <c r="OQ12" s="72"/>
      <c r="OR12" s="72">
        <f t="shared" si="44"/>
        <v>0</v>
      </c>
      <c r="OU12" s="108"/>
      <c r="OV12" s="15">
        <v>5</v>
      </c>
      <c r="OW12" s="293"/>
      <c r="OX12" s="347"/>
      <c r="OY12" s="293"/>
      <c r="OZ12" s="335"/>
      <c r="PA12" s="279"/>
      <c r="PB12" s="279">
        <f t="shared" si="45"/>
        <v>0</v>
      </c>
      <c r="PE12" s="95"/>
      <c r="PF12" s="15">
        <v>5</v>
      </c>
      <c r="PG12" s="93"/>
      <c r="PH12" s="342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2"/>
      <c r="QK12" s="93"/>
      <c r="QL12" s="96"/>
      <c r="QM12" s="72"/>
      <c r="QP12" s="108"/>
      <c r="QQ12" s="15">
        <v>5</v>
      </c>
      <c r="QR12" s="93"/>
      <c r="QS12" s="342"/>
      <c r="QT12" s="93"/>
      <c r="QU12" s="96"/>
      <c r="QV12" s="72"/>
      <c r="QY12" s="108"/>
      <c r="QZ12" s="15">
        <v>5</v>
      </c>
      <c r="RA12" s="93"/>
      <c r="RB12" s="342"/>
      <c r="RC12" s="93"/>
      <c r="RD12" s="96"/>
      <c r="RE12" s="72"/>
      <c r="RH12" s="108"/>
      <c r="RI12" s="15">
        <v>5</v>
      </c>
      <c r="RJ12" s="93"/>
      <c r="RK12" s="34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2"/>
      <c r="TE12" s="189"/>
      <c r="TF12" s="405"/>
      <c r="TG12" s="40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2"/>
      <c r="P13" s="93"/>
      <c r="Q13" s="96"/>
      <c r="R13" s="72"/>
      <c r="S13" s="632">
        <f t="shared" si="7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8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5">
        <f t="shared" si="9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10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1">
        <f t="shared" si="11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6">
        <f t="shared" si="12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2">
        <f t="shared" si="13"/>
        <v>0</v>
      </c>
      <c r="CD13" s="920"/>
      <c r="CE13" s="15">
        <v>6</v>
      </c>
      <c r="CF13" s="93">
        <v>926.7</v>
      </c>
      <c r="CG13" s="402"/>
      <c r="CH13" s="93"/>
      <c r="CI13" s="405"/>
      <c r="CJ13" s="404"/>
      <c r="CK13" s="632">
        <f t="shared" si="14"/>
        <v>0</v>
      </c>
      <c r="CN13" s="95"/>
      <c r="CO13" s="15">
        <v>6</v>
      </c>
      <c r="CP13" s="93">
        <v>899.9</v>
      </c>
      <c r="CQ13" s="402"/>
      <c r="CR13" s="93"/>
      <c r="CS13" s="405"/>
      <c r="CT13" s="404"/>
      <c r="CU13" s="640">
        <f t="shared" si="48"/>
        <v>0</v>
      </c>
      <c r="CX13" s="108"/>
      <c r="CY13" s="15">
        <v>6</v>
      </c>
      <c r="CZ13" s="93">
        <v>869.5</v>
      </c>
      <c r="DA13" s="342"/>
      <c r="DB13" s="93"/>
      <c r="DC13" s="96"/>
      <c r="DD13" s="72"/>
      <c r="DE13" s="632">
        <f t="shared" si="15"/>
        <v>0</v>
      </c>
      <c r="DH13" s="108"/>
      <c r="DI13" s="15">
        <v>6</v>
      </c>
      <c r="DJ13" s="93">
        <v>898.1</v>
      </c>
      <c r="DK13" s="402"/>
      <c r="DL13" s="93"/>
      <c r="DM13" s="405"/>
      <c r="DN13" s="404"/>
      <c r="DO13" s="640">
        <f t="shared" si="16"/>
        <v>0</v>
      </c>
      <c r="DR13" s="108"/>
      <c r="DS13" s="15">
        <v>6</v>
      </c>
      <c r="DT13" s="93">
        <v>937.12</v>
      </c>
      <c r="DU13" s="402"/>
      <c r="DV13" s="93"/>
      <c r="DW13" s="405"/>
      <c r="DX13" s="404"/>
      <c r="DY13" s="632">
        <f t="shared" si="17"/>
        <v>0</v>
      </c>
      <c r="EB13" s="108"/>
      <c r="EC13" s="15">
        <v>6</v>
      </c>
      <c r="ED13" s="70">
        <v>894.9</v>
      </c>
      <c r="EE13" s="358"/>
      <c r="EF13" s="70"/>
      <c r="EG13" s="71"/>
      <c r="EH13" s="72"/>
      <c r="EI13" s="632">
        <f t="shared" si="18"/>
        <v>0</v>
      </c>
      <c r="EL13" s="453"/>
      <c r="EM13" s="15">
        <v>6</v>
      </c>
      <c r="EN13" s="293">
        <v>865.9</v>
      </c>
      <c r="EO13" s="347"/>
      <c r="EP13" s="293"/>
      <c r="EQ13" s="278"/>
      <c r="ER13" s="279"/>
      <c r="ES13" s="632">
        <f t="shared" si="19"/>
        <v>0</v>
      </c>
      <c r="EV13" s="108"/>
      <c r="EW13" s="15">
        <v>6</v>
      </c>
      <c r="EX13" s="70">
        <v>876.8</v>
      </c>
      <c r="EY13" s="358"/>
      <c r="EZ13" s="70"/>
      <c r="FA13" s="278"/>
      <c r="FB13" s="72"/>
      <c r="FC13" s="339">
        <f t="shared" si="20"/>
        <v>0</v>
      </c>
      <c r="FF13" s="453"/>
      <c r="FG13" s="15">
        <v>6</v>
      </c>
      <c r="FH13" s="293"/>
      <c r="FI13" s="347"/>
      <c r="FJ13" s="293"/>
      <c r="FK13" s="278"/>
      <c r="FL13" s="279"/>
      <c r="FM13" s="632">
        <f t="shared" si="21"/>
        <v>0</v>
      </c>
      <c r="FP13" s="108"/>
      <c r="FQ13" s="15">
        <v>6</v>
      </c>
      <c r="FR13" s="93"/>
      <c r="FS13" s="342"/>
      <c r="FT13" s="93"/>
      <c r="FU13" s="71"/>
      <c r="FV13" s="72"/>
      <c r="FW13" s="632">
        <f t="shared" si="22"/>
        <v>0</v>
      </c>
      <c r="FZ13" s="108"/>
      <c r="GA13" s="15">
        <v>6</v>
      </c>
      <c r="GB13" s="70"/>
      <c r="GC13" s="547"/>
      <c r="GD13" s="70"/>
      <c r="GE13" s="278"/>
      <c r="GF13" s="279"/>
      <c r="GG13" s="339">
        <f t="shared" si="23"/>
        <v>0</v>
      </c>
      <c r="GJ13" s="108"/>
      <c r="GK13" s="15">
        <v>6</v>
      </c>
      <c r="GL13" s="525"/>
      <c r="GM13" s="342"/>
      <c r="GN13" s="525"/>
      <c r="GO13" s="96"/>
      <c r="GP13" s="72"/>
      <c r="GQ13" s="632">
        <f t="shared" si="24"/>
        <v>0</v>
      </c>
      <c r="GT13" s="108"/>
      <c r="GU13" s="15">
        <v>6</v>
      </c>
      <c r="GV13" s="293"/>
      <c r="GW13" s="347"/>
      <c r="GX13" s="293"/>
      <c r="GY13" s="335"/>
      <c r="GZ13" s="279"/>
      <c r="HA13" s="632">
        <f t="shared" si="25"/>
        <v>0</v>
      </c>
      <c r="HD13" s="108"/>
      <c r="HE13" s="15">
        <v>6</v>
      </c>
      <c r="HF13" s="93"/>
      <c r="HG13" s="342"/>
      <c r="HH13" s="93"/>
      <c r="HI13" s="96"/>
      <c r="HJ13" s="72"/>
      <c r="HK13" s="632">
        <f t="shared" si="26"/>
        <v>0</v>
      </c>
      <c r="HN13" s="108"/>
      <c r="HO13" s="15">
        <v>6</v>
      </c>
      <c r="HP13" s="293"/>
      <c r="HQ13" s="347"/>
      <c r="HR13" s="293"/>
      <c r="HS13" s="407"/>
      <c r="HT13" s="279"/>
      <c r="HU13" s="632">
        <f t="shared" si="27"/>
        <v>0</v>
      </c>
      <c r="HX13" s="108"/>
      <c r="HY13" s="15">
        <v>6</v>
      </c>
      <c r="HZ13" s="70"/>
      <c r="IA13" s="358"/>
      <c r="IB13" s="70"/>
      <c r="IC13" s="71"/>
      <c r="ID13" s="72"/>
      <c r="IE13" s="632">
        <f t="shared" si="28"/>
        <v>0</v>
      </c>
      <c r="IH13" s="108"/>
      <c r="II13" s="15">
        <v>6</v>
      </c>
      <c r="IJ13" s="70"/>
      <c r="IK13" s="358"/>
      <c r="IL13" s="70"/>
      <c r="IM13" s="71"/>
      <c r="IN13" s="72"/>
      <c r="IO13" s="632">
        <f t="shared" si="29"/>
        <v>0</v>
      </c>
      <c r="IQ13" s="895"/>
      <c r="IR13" s="108"/>
      <c r="IS13" s="15">
        <v>6</v>
      </c>
      <c r="IT13" s="293"/>
      <c r="IU13" s="258"/>
      <c r="IV13" s="293"/>
      <c r="IW13" s="554"/>
      <c r="IX13" s="279"/>
      <c r="IY13" s="339">
        <f t="shared" si="30"/>
        <v>0</v>
      </c>
      <c r="IZ13" s="93"/>
      <c r="JA13" s="70"/>
      <c r="JB13" s="108"/>
      <c r="JC13" s="15">
        <v>6</v>
      </c>
      <c r="JD13" s="93"/>
      <c r="JE13" s="358"/>
      <c r="JF13" s="93"/>
      <c r="JG13" s="71"/>
      <c r="JH13" s="72"/>
      <c r="JI13" s="632">
        <f t="shared" si="31"/>
        <v>0</v>
      </c>
      <c r="JJ13" s="70"/>
      <c r="JL13" s="108"/>
      <c r="JM13" s="15">
        <v>6</v>
      </c>
      <c r="JN13" s="93"/>
      <c r="JO13" s="342"/>
      <c r="JP13" s="93"/>
      <c r="JQ13" s="71"/>
      <c r="JR13" s="72"/>
      <c r="JS13" s="632">
        <f t="shared" si="32"/>
        <v>0</v>
      </c>
      <c r="JV13" s="108"/>
      <c r="JW13" s="15">
        <v>6</v>
      </c>
      <c r="JX13" s="70"/>
      <c r="JY13" s="358"/>
      <c r="JZ13" s="70"/>
      <c r="KA13" s="71"/>
      <c r="KB13" s="72"/>
      <c r="KC13" s="632">
        <f t="shared" si="33"/>
        <v>0</v>
      </c>
      <c r="KF13" s="108"/>
      <c r="KG13" s="15">
        <v>6</v>
      </c>
      <c r="KH13" s="70"/>
      <c r="KI13" s="358"/>
      <c r="KJ13" s="70"/>
      <c r="KK13" s="71"/>
      <c r="KL13" s="72"/>
      <c r="KM13" s="632">
        <f t="shared" si="34"/>
        <v>0</v>
      </c>
      <c r="KP13" s="108"/>
      <c r="KQ13" s="15">
        <v>6</v>
      </c>
      <c r="KR13" s="70"/>
      <c r="KS13" s="358"/>
      <c r="KT13" s="70"/>
      <c r="KU13" s="71"/>
      <c r="KV13" s="72"/>
      <c r="KW13" s="632">
        <f t="shared" si="35"/>
        <v>0</v>
      </c>
      <c r="KZ13" s="108"/>
      <c r="LA13" s="15">
        <v>6</v>
      </c>
      <c r="LB13" s="93"/>
      <c r="LC13" s="342"/>
      <c r="LD13" s="93"/>
      <c r="LE13" s="96"/>
      <c r="LF13" s="72"/>
      <c r="LG13" s="632">
        <f t="shared" si="36"/>
        <v>0</v>
      </c>
      <c r="LJ13" s="108"/>
      <c r="LK13" s="15">
        <v>6</v>
      </c>
      <c r="LL13" s="93"/>
      <c r="LM13" s="342"/>
      <c r="LN13" s="93"/>
      <c r="LO13" s="96"/>
      <c r="LP13" s="72"/>
      <c r="LQ13" s="632">
        <f t="shared" si="37"/>
        <v>0</v>
      </c>
      <c r="LT13" s="108"/>
      <c r="LU13" s="15">
        <v>6</v>
      </c>
      <c r="LV13" s="93"/>
      <c r="LW13" s="342"/>
      <c r="LX13" s="93"/>
      <c r="LY13" s="96"/>
      <c r="LZ13" s="72"/>
      <c r="MA13" s="632">
        <f t="shared" si="38"/>
        <v>0</v>
      </c>
      <c r="MC13" s="108"/>
      <c r="MD13" s="15">
        <v>6</v>
      </c>
      <c r="ME13" s="413"/>
      <c r="MF13" s="342"/>
      <c r="MG13" s="413"/>
      <c r="MH13" s="96"/>
      <c r="MI13" s="72"/>
      <c r="MJ13" s="72">
        <f t="shared" si="39"/>
        <v>0</v>
      </c>
      <c r="MM13" s="108"/>
      <c r="MN13" s="15">
        <v>6</v>
      </c>
      <c r="MO13" s="93"/>
      <c r="MP13" s="342"/>
      <c r="MQ13" s="93"/>
      <c r="MR13" s="96"/>
      <c r="MS13" s="72"/>
      <c r="MT13" s="72">
        <f t="shared" si="40"/>
        <v>0</v>
      </c>
      <c r="MW13" s="108"/>
      <c r="MX13" s="15">
        <v>6</v>
      </c>
      <c r="MY13" s="413"/>
      <c r="MZ13" s="342"/>
      <c r="NA13" s="413"/>
      <c r="NB13" s="96"/>
      <c r="NC13" s="72"/>
      <c r="ND13" s="72">
        <f t="shared" si="5"/>
        <v>0</v>
      </c>
      <c r="NG13" s="108"/>
      <c r="NH13" s="15">
        <v>6</v>
      </c>
      <c r="NI13" s="93"/>
      <c r="NJ13" s="342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2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2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2"/>
      <c r="OO13" s="93"/>
      <c r="OP13" s="96"/>
      <c r="OQ13" s="72"/>
      <c r="OR13" s="72">
        <f t="shared" si="44"/>
        <v>0</v>
      </c>
      <c r="OU13" s="108"/>
      <c r="OV13" s="15">
        <v>6</v>
      </c>
      <c r="OW13" s="293"/>
      <c r="OX13" s="347"/>
      <c r="OY13" s="293"/>
      <c r="OZ13" s="335"/>
      <c r="PA13" s="279"/>
      <c r="PB13" s="279">
        <f t="shared" si="45"/>
        <v>0</v>
      </c>
      <c r="PE13" s="95"/>
      <c r="PF13" s="15">
        <v>6</v>
      </c>
      <c r="PG13" s="93"/>
      <c r="PH13" s="342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2"/>
      <c r="QK13" s="93"/>
      <c r="QL13" s="96"/>
      <c r="QM13" s="72"/>
      <c r="QP13" s="108"/>
      <c r="QQ13" s="15">
        <v>6</v>
      </c>
      <c r="QR13" s="93"/>
      <c r="QS13" s="342"/>
      <c r="QT13" s="93"/>
      <c r="QU13" s="96"/>
      <c r="QV13" s="72"/>
      <c r="QY13" s="108"/>
      <c r="QZ13" s="15">
        <v>6</v>
      </c>
      <c r="RA13" s="93"/>
      <c r="RB13" s="342"/>
      <c r="RC13" s="93"/>
      <c r="RD13" s="96"/>
      <c r="RE13" s="72"/>
      <c r="RH13" s="95"/>
      <c r="RI13" s="15">
        <v>6</v>
      </c>
      <c r="RJ13" s="93"/>
      <c r="RK13" s="34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2"/>
      <c r="TE13" s="189"/>
      <c r="TF13" s="405"/>
      <c r="TG13" s="40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2">
        <f t="shared" si="7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8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5">
        <f t="shared" si="9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10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1">
        <f t="shared" si="11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6">
        <f t="shared" si="12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2">
        <f t="shared" si="13"/>
        <v>0</v>
      </c>
      <c r="CD14" s="920"/>
      <c r="CE14" s="15">
        <v>7</v>
      </c>
      <c r="CF14" s="93">
        <v>937.1</v>
      </c>
      <c r="CG14" s="402"/>
      <c r="CH14" s="93"/>
      <c r="CI14" s="405"/>
      <c r="CJ14" s="404"/>
      <c r="CK14" s="632">
        <f t="shared" si="14"/>
        <v>0</v>
      </c>
      <c r="CN14" s="95"/>
      <c r="CO14" s="15">
        <v>7</v>
      </c>
      <c r="CP14" s="93">
        <v>899</v>
      </c>
      <c r="CQ14" s="402"/>
      <c r="CR14" s="93"/>
      <c r="CS14" s="405"/>
      <c r="CT14" s="404"/>
      <c r="CU14" s="640">
        <f t="shared" si="48"/>
        <v>0</v>
      </c>
      <c r="CX14" s="108"/>
      <c r="CY14" s="15">
        <v>7</v>
      </c>
      <c r="CZ14" s="93">
        <v>909.9</v>
      </c>
      <c r="DA14" s="342"/>
      <c r="DB14" s="93"/>
      <c r="DC14" s="96"/>
      <c r="DD14" s="72"/>
      <c r="DE14" s="632">
        <f t="shared" si="15"/>
        <v>0</v>
      </c>
      <c r="DH14" s="108"/>
      <c r="DI14" s="15">
        <v>7</v>
      </c>
      <c r="DJ14" s="93">
        <v>923.5</v>
      </c>
      <c r="DK14" s="402"/>
      <c r="DL14" s="93"/>
      <c r="DM14" s="405"/>
      <c r="DN14" s="404"/>
      <c r="DO14" s="640">
        <f t="shared" si="16"/>
        <v>0</v>
      </c>
      <c r="DR14" s="108"/>
      <c r="DS14" s="15">
        <v>7</v>
      </c>
      <c r="DT14" s="93">
        <v>916.25</v>
      </c>
      <c r="DU14" s="402"/>
      <c r="DV14" s="93"/>
      <c r="DW14" s="405"/>
      <c r="DX14" s="404"/>
      <c r="DY14" s="632">
        <f t="shared" si="17"/>
        <v>0</v>
      </c>
      <c r="EB14" s="108"/>
      <c r="EC14" s="15">
        <v>7</v>
      </c>
      <c r="ED14" s="70">
        <v>878.6</v>
      </c>
      <c r="EE14" s="358"/>
      <c r="EF14" s="70"/>
      <c r="EG14" s="71"/>
      <c r="EH14" s="72"/>
      <c r="EI14" s="632">
        <f t="shared" si="18"/>
        <v>0</v>
      </c>
      <c r="EL14" s="453"/>
      <c r="EM14" s="15">
        <v>7</v>
      </c>
      <c r="EN14" s="293">
        <v>914</v>
      </c>
      <c r="EO14" s="347"/>
      <c r="EP14" s="293"/>
      <c r="EQ14" s="278"/>
      <c r="ER14" s="279"/>
      <c r="ES14" s="632">
        <f t="shared" si="19"/>
        <v>0</v>
      </c>
      <c r="EV14" s="108"/>
      <c r="EW14" s="15">
        <v>7</v>
      </c>
      <c r="EX14" s="70">
        <v>905.8</v>
      </c>
      <c r="EY14" s="358"/>
      <c r="EZ14" s="70"/>
      <c r="FA14" s="278"/>
      <c r="FB14" s="72"/>
      <c r="FC14" s="339">
        <f t="shared" si="20"/>
        <v>0</v>
      </c>
      <c r="FF14" s="453"/>
      <c r="FG14" s="15">
        <v>7</v>
      </c>
      <c r="FH14" s="293"/>
      <c r="FI14" s="347"/>
      <c r="FJ14" s="293"/>
      <c r="FK14" s="278"/>
      <c r="FL14" s="279"/>
      <c r="FM14" s="632">
        <f t="shared" si="21"/>
        <v>0</v>
      </c>
      <c r="FP14" s="108"/>
      <c r="FQ14" s="15">
        <v>7</v>
      </c>
      <c r="FR14" s="93"/>
      <c r="FS14" s="342"/>
      <c r="FT14" s="93"/>
      <c r="FU14" s="71"/>
      <c r="FV14" s="72"/>
      <c r="FW14" s="632">
        <f t="shared" si="22"/>
        <v>0</v>
      </c>
      <c r="FZ14" s="108"/>
      <c r="GA14" s="15">
        <v>7</v>
      </c>
      <c r="GB14" s="70"/>
      <c r="GC14" s="547"/>
      <c r="GD14" s="70"/>
      <c r="GE14" s="278"/>
      <c r="GF14" s="279"/>
      <c r="GG14" s="339">
        <f t="shared" si="23"/>
        <v>0</v>
      </c>
      <c r="GJ14" s="108"/>
      <c r="GK14" s="15">
        <v>7</v>
      </c>
      <c r="GL14" s="525"/>
      <c r="GM14" s="342"/>
      <c r="GN14" s="525"/>
      <c r="GO14" s="96"/>
      <c r="GP14" s="72"/>
      <c r="GQ14" s="632">
        <f t="shared" si="24"/>
        <v>0</v>
      </c>
      <c r="GT14" s="108"/>
      <c r="GU14" s="15">
        <v>7</v>
      </c>
      <c r="GV14" s="293"/>
      <c r="GW14" s="347"/>
      <c r="GX14" s="293"/>
      <c r="GY14" s="335"/>
      <c r="GZ14" s="279"/>
      <c r="HA14" s="632">
        <f t="shared" si="25"/>
        <v>0</v>
      </c>
      <c r="HD14" s="108"/>
      <c r="HE14" s="15">
        <v>7</v>
      </c>
      <c r="HF14" s="93"/>
      <c r="HG14" s="342"/>
      <c r="HH14" s="93"/>
      <c r="HI14" s="96"/>
      <c r="HJ14" s="72"/>
      <c r="HK14" s="632">
        <f t="shared" si="26"/>
        <v>0</v>
      </c>
      <c r="HN14" s="108"/>
      <c r="HO14" s="15">
        <v>7</v>
      </c>
      <c r="HP14" s="293"/>
      <c r="HQ14" s="347"/>
      <c r="HR14" s="293"/>
      <c r="HS14" s="407"/>
      <c r="HT14" s="279"/>
      <c r="HU14" s="632">
        <f t="shared" si="27"/>
        <v>0</v>
      </c>
      <c r="HX14" s="108"/>
      <c r="HY14" s="15">
        <v>7</v>
      </c>
      <c r="HZ14" s="70"/>
      <c r="IA14" s="358"/>
      <c r="IB14" s="70"/>
      <c r="IC14" s="71"/>
      <c r="ID14" s="72"/>
      <c r="IE14" s="632">
        <f t="shared" si="28"/>
        <v>0</v>
      </c>
      <c r="IH14" s="108"/>
      <c r="II14" s="15">
        <v>7</v>
      </c>
      <c r="IJ14" s="70"/>
      <c r="IK14" s="358"/>
      <c r="IL14" s="70"/>
      <c r="IM14" s="71"/>
      <c r="IN14" s="72"/>
      <c r="IO14" s="632">
        <f t="shared" si="29"/>
        <v>0</v>
      </c>
      <c r="IQ14" s="886"/>
      <c r="IR14" s="108"/>
      <c r="IS14" s="15">
        <v>7</v>
      </c>
      <c r="IT14" s="293"/>
      <c r="IU14" s="258"/>
      <c r="IV14" s="293"/>
      <c r="IW14" s="554"/>
      <c r="IX14" s="279"/>
      <c r="IY14" s="339">
        <f t="shared" si="30"/>
        <v>0</v>
      </c>
      <c r="IZ14" s="93"/>
      <c r="JA14" s="70"/>
      <c r="JB14" s="108"/>
      <c r="JC14" s="15">
        <v>7</v>
      </c>
      <c r="JD14" s="93"/>
      <c r="JE14" s="358"/>
      <c r="JF14" s="93"/>
      <c r="JG14" s="71"/>
      <c r="JH14" s="72"/>
      <c r="JI14" s="632">
        <f t="shared" si="31"/>
        <v>0</v>
      </c>
      <c r="JJ14" s="70"/>
      <c r="JL14" s="108"/>
      <c r="JM14" s="15">
        <v>7</v>
      </c>
      <c r="JN14" s="93"/>
      <c r="JO14" s="342"/>
      <c r="JP14" s="93"/>
      <c r="JQ14" s="71"/>
      <c r="JR14" s="72"/>
      <c r="JS14" s="632">
        <f t="shared" si="32"/>
        <v>0</v>
      </c>
      <c r="JV14" s="108"/>
      <c r="JW14" s="15">
        <v>7</v>
      </c>
      <c r="JX14" s="70"/>
      <c r="JY14" s="358"/>
      <c r="JZ14" s="70"/>
      <c r="KA14" s="71"/>
      <c r="KB14" s="72"/>
      <c r="KC14" s="632">
        <f t="shared" si="33"/>
        <v>0</v>
      </c>
      <c r="KF14" s="108"/>
      <c r="KG14" s="15">
        <v>7</v>
      </c>
      <c r="KH14" s="70"/>
      <c r="KI14" s="358"/>
      <c r="KJ14" s="70"/>
      <c r="KK14" s="71"/>
      <c r="KL14" s="72"/>
      <c r="KM14" s="632">
        <f t="shared" si="34"/>
        <v>0</v>
      </c>
      <c r="KP14" s="108"/>
      <c r="KQ14" s="15">
        <v>7</v>
      </c>
      <c r="KR14" s="70"/>
      <c r="KS14" s="358"/>
      <c r="KT14" s="70"/>
      <c r="KU14" s="71"/>
      <c r="KV14" s="72"/>
      <c r="KW14" s="632">
        <f t="shared" si="35"/>
        <v>0</v>
      </c>
      <c r="KZ14" s="108"/>
      <c r="LA14" s="15">
        <v>7</v>
      </c>
      <c r="LB14" s="93"/>
      <c r="LC14" s="342"/>
      <c r="LD14" s="93"/>
      <c r="LE14" s="96"/>
      <c r="LF14" s="72"/>
      <c r="LG14" s="632">
        <f t="shared" si="36"/>
        <v>0</v>
      </c>
      <c r="LJ14" s="108"/>
      <c r="LK14" s="15">
        <v>7</v>
      </c>
      <c r="LL14" s="93"/>
      <c r="LM14" s="342"/>
      <c r="LN14" s="93"/>
      <c r="LO14" s="96"/>
      <c r="LP14" s="72"/>
      <c r="LQ14" s="632">
        <f t="shared" si="37"/>
        <v>0</v>
      </c>
      <c r="LT14" s="108"/>
      <c r="LU14" s="15">
        <v>7</v>
      </c>
      <c r="LV14" s="93"/>
      <c r="LW14" s="342"/>
      <c r="LX14" s="93"/>
      <c r="LY14" s="96"/>
      <c r="LZ14" s="72"/>
      <c r="MA14" s="632">
        <f t="shared" si="38"/>
        <v>0</v>
      </c>
      <c r="MC14" s="108"/>
      <c r="MD14" s="15">
        <v>7</v>
      </c>
      <c r="ME14" s="413"/>
      <c r="MF14" s="342"/>
      <c r="MG14" s="413"/>
      <c r="MH14" s="96"/>
      <c r="MI14" s="72"/>
      <c r="MJ14" s="72">
        <f t="shared" si="39"/>
        <v>0</v>
      </c>
      <c r="MM14" s="108"/>
      <c r="MN14" s="15">
        <v>7</v>
      </c>
      <c r="MO14" s="93"/>
      <c r="MP14" s="342"/>
      <c r="MQ14" s="93"/>
      <c r="MR14" s="96"/>
      <c r="MS14" s="72"/>
      <c r="MT14" s="72">
        <f t="shared" si="40"/>
        <v>0</v>
      </c>
      <c r="MW14" s="108"/>
      <c r="MX14" s="15">
        <v>7</v>
      </c>
      <c r="MY14" s="413"/>
      <c r="MZ14" s="342"/>
      <c r="NA14" s="413"/>
      <c r="NB14" s="96"/>
      <c r="NC14" s="72"/>
      <c r="ND14" s="72">
        <f t="shared" si="5"/>
        <v>0</v>
      </c>
      <c r="NG14" s="108"/>
      <c r="NH14" s="15">
        <v>7</v>
      </c>
      <c r="NI14" s="93"/>
      <c r="NJ14" s="342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2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2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2"/>
      <c r="OO14" s="93"/>
      <c r="OP14" s="96"/>
      <c r="OQ14" s="72"/>
      <c r="OR14" s="72">
        <f t="shared" si="44"/>
        <v>0</v>
      </c>
      <c r="OU14" s="108"/>
      <c r="OV14" s="15">
        <v>7</v>
      </c>
      <c r="OW14" s="293"/>
      <c r="OX14" s="347"/>
      <c r="OY14" s="293"/>
      <c r="OZ14" s="335"/>
      <c r="PA14" s="279"/>
      <c r="PB14" s="279">
        <f t="shared" si="45"/>
        <v>0</v>
      </c>
      <c r="PE14" s="95"/>
      <c r="PF14" s="15">
        <v>7</v>
      </c>
      <c r="PG14" s="93"/>
      <c r="PH14" s="342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2"/>
      <c r="QK14" s="93"/>
      <c r="QL14" s="96"/>
      <c r="QM14" s="72"/>
      <c r="QP14" s="108"/>
      <c r="QQ14" s="15">
        <v>7</v>
      </c>
      <c r="QR14" s="93"/>
      <c r="QS14" s="342"/>
      <c r="QT14" s="93"/>
      <c r="QU14" s="96"/>
      <c r="QV14" s="72"/>
      <c r="QY14" s="108"/>
      <c r="QZ14" s="15">
        <v>7</v>
      </c>
      <c r="RA14" s="93"/>
      <c r="RB14" s="342"/>
      <c r="RC14" s="93"/>
      <c r="RD14" s="96"/>
      <c r="RE14" s="72"/>
      <c r="RH14" s="108"/>
      <c r="RI14" s="15">
        <v>7</v>
      </c>
      <c r="RJ14" s="93"/>
      <c r="RK14" s="34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2"/>
      <c r="TE14" s="189"/>
      <c r="TF14" s="405"/>
      <c r="TG14" s="40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2">
        <f t="shared" si="7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8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5">
        <f t="shared" si="9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10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1">
        <f t="shared" si="11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6">
        <f t="shared" si="12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2">
        <f t="shared" si="13"/>
        <v>0</v>
      </c>
      <c r="CD15" s="920"/>
      <c r="CE15" s="15">
        <v>8</v>
      </c>
      <c r="CF15" s="93">
        <v>940.3</v>
      </c>
      <c r="CG15" s="402"/>
      <c r="CH15" s="93"/>
      <c r="CI15" s="405"/>
      <c r="CJ15" s="404"/>
      <c r="CK15" s="632">
        <f t="shared" si="14"/>
        <v>0</v>
      </c>
      <c r="CN15" s="95"/>
      <c r="CO15" s="15">
        <v>8</v>
      </c>
      <c r="CP15" s="93">
        <v>899.9</v>
      </c>
      <c r="CQ15" s="402"/>
      <c r="CR15" s="93"/>
      <c r="CS15" s="405"/>
      <c r="CT15" s="404"/>
      <c r="CU15" s="640">
        <f t="shared" si="48"/>
        <v>0</v>
      </c>
      <c r="CX15" s="108"/>
      <c r="CY15" s="15">
        <v>8</v>
      </c>
      <c r="CZ15" s="93">
        <v>874.1</v>
      </c>
      <c r="DA15" s="342"/>
      <c r="DB15" s="93"/>
      <c r="DC15" s="96"/>
      <c r="DD15" s="72"/>
      <c r="DE15" s="632">
        <f t="shared" si="15"/>
        <v>0</v>
      </c>
      <c r="DH15" s="108"/>
      <c r="DI15" s="15">
        <v>8</v>
      </c>
      <c r="DJ15" s="93">
        <v>910.8</v>
      </c>
      <c r="DK15" s="402"/>
      <c r="DL15" s="93"/>
      <c r="DM15" s="405"/>
      <c r="DN15" s="404"/>
      <c r="DO15" s="640">
        <f t="shared" si="16"/>
        <v>0</v>
      </c>
      <c r="DR15" s="108"/>
      <c r="DS15" s="15">
        <v>8</v>
      </c>
      <c r="DT15" s="93">
        <v>948.91</v>
      </c>
      <c r="DU15" s="402"/>
      <c r="DV15" s="93"/>
      <c r="DW15" s="405"/>
      <c r="DX15" s="404"/>
      <c r="DY15" s="632">
        <f t="shared" si="17"/>
        <v>0</v>
      </c>
      <c r="EB15" s="108"/>
      <c r="EC15" s="15">
        <v>8</v>
      </c>
      <c r="ED15" s="70">
        <v>907.6</v>
      </c>
      <c r="EE15" s="358"/>
      <c r="EF15" s="70"/>
      <c r="EG15" s="71"/>
      <c r="EH15" s="72"/>
      <c r="EI15" s="632">
        <f t="shared" si="18"/>
        <v>0</v>
      </c>
      <c r="EL15" s="453"/>
      <c r="EM15" s="15">
        <v>8</v>
      </c>
      <c r="EN15" s="293">
        <v>908.1</v>
      </c>
      <c r="EO15" s="347"/>
      <c r="EP15" s="293"/>
      <c r="EQ15" s="278"/>
      <c r="ER15" s="279"/>
      <c r="ES15" s="632">
        <f t="shared" si="19"/>
        <v>0</v>
      </c>
      <c r="EV15" s="108"/>
      <c r="EW15" s="15">
        <v>8</v>
      </c>
      <c r="EX15" s="70">
        <v>903.1</v>
      </c>
      <c r="EY15" s="358"/>
      <c r="EZ15" s="70"/>
      <c r="FA15" s="278"/>
      <c r="FB15" s="72"/>
      <c r="FC15" s="339">
        <f t="shared" si="20"/>
        <v>0</v>
      </c>
      <c r="FF15" s="453"/>
      <c r="FG15" s="15">
        <v>8</v>
      </c>
      <c r="FH15" s="293"/>
      <c r="FI15" s="347"/>
      <c r="FJ15" s="293"/>
      <c r="FK15" s="278"/>
      <c r="FL15" s="279"/>
      <c r="FM15" s="632">
        <f t="shared" si="21"/>
        <v>0</v>
      </c>
      <c r="FP15" s="108"/>
      <c r="FQ15" s="15">
        <v>8</v>
      </c>
      <c r="FR15" s="93"/>
      <c r="FS15" s="342"/>
      <c r="FT15" s="93"/>
      <c r="FU15" s="71"/>
      <c r="FV15" s="72"/>
      <c r="FW15" s="632">
        <f t="shared" si="22"/>
        <v>0</v>
      </c>
      <c r="FZ15" s="108"/>
      <c r="GA15" s="15">
        <v>8</v>
      </c>
      <c r="GB15" s="70"/>
      <c r="GC15" s="547"/>
      <c r="GD15" s="70"/>
      <c r="GE15" s="278"/>
      <c r="GF15" s="279"/>
      <c r="GG15" s="339">
        <f t="shared" si="23"/>
        <v>0</v>
      </c>
      <c r="GJ15" s="108"/>
      <c r="GK15" s="15">
        <v>8</v>
      </c>
      <c r="GL15" s="525"/>
      <c r="GM15" s="342"/>
      <c r="GN15" s="525"/>
      <c r="GO15" s="96"/>
      <c r="GP15" s="72"/>
      <c r="GQ15" s="632">
        <f t="shared" si="24"/>
        <v>0</v>
      </c>
      <c r="GT15" s="108"/>
      <c r="GU15" s="15">
        <v>8</v>
      </c>
      <c r="GV15" s="293"/>
      <c r="GW15" s="347"/>
      <c r="GX15" s="293"/>
      <c r="GY15" s="335"/>
      <c r="GZ15" s="279"/>
      <c r="HA15" s="632">
        <f t="shared" si="25"/>
        <v>0</v>
      </c>
      <c r="HD15" s="108"/>
      <c r="HE15" s="15">
        <v>8</v>
      </c>
      <c r="HF15" s="93"/>
      <c r="HG15" s="342"/>
      <c r="HH15" s="93"/>
      <c r="HI15" s="96"/>
      <c r="HJ15" s="72"/>
      <c r="HK15" s="632">
        <f t="shared" si="26"/>
        <v>0</v>
      </c>
      <c r="HN15" s="108"/>
      <c r="HO15" s="15">
        <v>8</v>
      </c>
      <c r="HP15" s="293"/>
      <c r="HQ15" s="347"/>
      <c r="HR15" s="293"/>
      <c r="HS15" s="407"/>
      <c r="HT15" s="279"/>
      <c r="HU15" s="632">
        <f t="shared" si="27"/>
        <v>0</v>
      </c>
      <c r="HX15" s="95"/>
      <c r="HY15" s="15">
        <v>8</v>
      </c>
      <c r="HZ15" s="70"/>
      <c r="IA15" s="358"/>
      <c r="IB15" s="70"/>
      <c r="IC15" s="71"/>
      <c r="ID15" s="72"/>
      <c r="IE15" s="632">
        <f t="shared" si="28"/>
        <v>0</v>
      </c>
      <c r="IH15" s="95"/>
      <c r="II15" s="15">
        <v>8</v>
      </c>
      <c r="IJ15" s="70"/>
      <c r="IK15" s="358"/>
      <c r="IL15" s="70"/>
      <c r="IM15" s="71"/>
      <c r="IN15" s="72"/>
      <c r="IO15" s="632">
        <f t="shared" si="29"/>
        <v>0</v>
      </c>
      <c r="IR15" s="108"/>
      <c r="IS15" s="15">
        <v>8</v>
      </c>
      <c r="IT15" s="293"/>
      <c r="IU15" s="258"/>
      <c r="IV15" s="293"/>
      <c r="IW15" s="554"/>
      <c r="IX15" s="279"/>
      <c r="IY15" s="339">
        <f t="shared" si="30"/>
        <v>0</v>
      </c>
      <c r="IZ15" s="93"/>
      <c r="JA15" s="70"/>
      <c r="JB15" s="108"/>
      <c r="JC15" s="15">
        <v>8</v>
      </c>
      <c r="JD15" s="93"/>
      <c r="JE15" s="358"/>
      <c r="JF15" s="93"/>
      <c r="JG15" s="71"/>
      <c r="JH15" s="72"/>
      <c r="JI15" s="632">
        <f t="shared" si="31"/>
        <v>0</v>
      </c>
      <c r="JJ15" s="70"/>
      <c r="JL15" s="108"/>
      <c r="JM15" s="15">
        <v>8</v>
      </c>
      <c r="JN15" s="93"/>
      <c r="JO15" s="342"/>
      <c r="JP15" s="93"/>
      <c r="JQ15" s="71"/>
      <c r="JR15" s="72"/>
      <c r="JS15" s="632">
        <f t="shared" si="32"/>
        <v>0</v>
      </c>
      <c r="JV15" s="108"/>
      <c r="JW15" s="15">
        <v>8</v>
      </c>
      <c r="JX15" s="70"/>
      <c r="JY15" s="358"/>
      <c r="JZ15" s="70"/>
      <c r="KA15" s="71"/>
      <c r="KB15" s="72"/>
      <c r="KC15" s="632">
        <f t="shared" si="33"/>
        <v>0</v>
      </c>
      <c r="KF15" s="108"/>
      <c r="KG15" s="15">
        <v>8</v>
      </c>
      <c r="KH15" s="70"/>
      <c r="KI15" s="358"/>
      <c r="KJ15" s="70"/>
      <c r="KK15" s="71"/>
      <c r="KL15" s="72"/>
      <c r="KM15" s="632">
        <f t="shared" si="34"/>
        <v>0</v>
      </c>
      <c r="KP15" s="108"/>
      <c r="KQ15" s="15">
        <v>8</v>
      </c>
      <c r="KR15" s="70"/>
      <c r="KS15" s="358"/>
      <c r="KT15" s="70"/>
      <c r="KU15" s="71"/>
      <c r="KV15" s="72"/>
      <c r="KW15" s="632">
        <f t="shared" si="35"/>
        <v>0</v>
      </c>
      <c r="KZ15" s="108"/>
      <c r="LA15" s="15">
        <v>8</v>
      </c>
      <c r="LB15" s="93"/>
      <c r="LC15" s="342"/>
      <c r="LD15" s="93"/>
      <c r="LE15" s="96"/>
      <c r="LF15" s="72"/>
      <c r="LG15" s="632">
        <f t="shared" si="36"/>
        <v>0</v>
      </c>
      <c r="LJ15" s="108"/>
      <c r="LK15" s="15">
        <v>8</v>
      </c>
      <c r="LL15" s="93"/>
      <c r="LM15" s="342"/>
      <c r="LN15" s="93"/>
      <c r="LO15" s="96"/>
      <c r="LP15" s="72"/>
      <c r="LQ15" s="632">
        <f t="shared" si="37"/>
        <v>0</v>
      </c>
      <c r="LT15" s="108"/>
      <c r="LU15" s="15">
        <v>8</v>
      </c>
      <c r="LV15" s="93"/>
      <c r="LW15" s="342"/>
      <c r="LX15" s="93"/>
      <c r="LY15" s="96"/>
      <c r="LZ15" s="72"/>
      <c r="MA15" s="632">
        <f t="shared" si="38"/>
        <v>0</v>
      </c>
      <c r="MC15" s="108"/>
      <c r="MD15" s="15">
        <v>8</v>
      </c>
      <c r="ME15" s="413"/>
      <c r="MF15" s="342"/>
      <c r="MG15" s="413"/>
      <c r="MH15" s="96"/>
      <c r="MI15" s="72"/>
      <c r="MJ15" s="72">
        <f t="shared" si="39"/>
        <v>0</v>
      </c>
      <c r="MM15" s="108"/>
      <c r="MN15" s="15">
        <v>8</v>
      </c>
      <c r="MO15" s="93"/>
      <c r="MP15" s="342"/>
      <c r="MQ15" s="93"/>
      <c r="MR15" s="96"/>
      <c r="MS15" s="72"/>
      <c r="MT15" s="72">
        <f t="shared" si="40"/>
        <v>0</v>
      </c>
      <c r="MW15" s="108"/>
      <c r="MX15" s="15">
        <v>8</v>
      </c>
      <c r="MY15" s="413"/>
      <c r="MZ15" s="342"/>
      <c r="NA15" s="413"/>
      <c r="NB15" s="96"/>
      <c r="NC15" s="72"/>
      <c r="ND15" s="72">
        <f t="shared" si="5"/>
        <v>0</v>
      </c>
      <c r="NG15" s="108"/>
      <c r="NH15" s="15">
        <v>8</v>
      </c>
      <c r="NI15" s="93"/>
      <c r="NJ15" s="342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2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2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2"/>
      <c r="OO15" s="93"/>
      <c r="OP15" s="96"/>
      <c r="OQ15" s="72"/>
      <c r="OR15" s="72">
        <f t="shared" si="44"/>
        <v>0</v>
      </c>
      <c r="OU15" s="108"/>
      <c r="OV15" s="15">
        <v>8</v>
      </c>
      <c r="OW15" s="293"/>
      <c r="OX15" s="347"/>
      <c r="OY15" s="293"/>
      <c r="OZ15" s="335"/>
      <c r="PA15" s="279"/>
      <c r="PB15" s="279">
        <f t="shared" si="45"/>
        <v>0</v>
      </c>
      <c r="PE15" s="95"/>
      <c r="PF15" s="15">
        <v>8</v>
      </c>
      <c r="PG15" s="93"/>
      <c r="PH15" s="342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2"/>
      <c r="QK15" s="93"/>
      <c r="QL15" s="96"/>
      <c r="QM15" s="72"/>
      <c r="QP15" s="108"/>
      <c r="QQ15" s="15">
        <v>8</v>
      </c>
      <c r="QR15" s="93"/>
      <c r="QS15" s="342"/>
      <c r="QT15" s="93"/>
      <c r="QU15" s="96"/>
      <c r="QV15" s="72"/>
      <c r="QY15" s="108"/>
      <c r="QZ15" s="15">
        <v>8</v>
      </c>
      <c r="RA15" s="93"/>
      <c r="RB15" s="342"/>
      <c r="RC15" s="93"/>
      <c r="RD15" s="96"/>
      <c r="RE15" s="72"/>
      <c r="RH15" s="108"/>
      <c r="RI15" s="15">
        <v>8</v>
      </c>
      <c r="RJ15" s="93"/>
      <c r="RK15" s="34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2"/>
      <c r="TE15" s="189"/>
      <c r="TF15" s="405"/>
      <c r="TG15" s="40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2">
        <f t="shared" si="7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8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5">
        <f t="shared" si="9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10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1">
        <f t="shared" si="11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6">
        <f t="shared" si="12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2">
        <f t="shared" si="13"/>
        <v>0</v>
      </c>
      <c r="CD16" s="920"/>
      <c r="CE16" s="15">
        <v>9</v>
      </c>
      <c r="CF16" s="93">
        <v>926.7</v>
      </c>
      <c r="CG16" s="402"/>
      <c r="CH16" s="93"/>
      <c r="CI16" s="405"/>
      <c r="CJ16" s="404"/>
      <c r="CK16" s="632">
        <f t="shared" si="14"/>
        <v>0</v>
      </c>
      <c r="CN16" s="95"/>
      <c r="CO16" s="15">
        <v>9</v>
      </c>
      <c r="CP16" s="93">
        <v>875.4</v>
      </c>
      <c r="CQ16" s="402"/>
      <c r="CR16" s="93"/>
      <c r="CS16" s="405"/>
      <c r="CT16" s="404"/>
      <c r="CU16" s="640">
        <f t="shared" si="48"/>
        <v>0</v>
      </c>
      <c r="CX16" s="108"/>
      <c r="CY16" s="15">
        <v>9</v>
      </c>
      <c r="CZ16" s="93">
        <v>932.1</v>
      </c>
      <c r="DA16" s="342"/>
      <c r="DB16" s="93"/>
      <c r="DC16" s="96"/>
      <c r="DD16" s="72"/>
      <c r="DE16" s="632">
        <f t="shared" si="15"/>
        <v>0</v>
      </c>
      <c r="DH16" s="108"/>
      <c r="DI16" s="15">
        <v>9</v>
      </c>
      <c r="DJ16" s="93">
        <v>905.8</v>
      </c>
      <c r="DK16" s="402"/>
      <c r="DL16" s="93"/>
      <c r="DM16" s="405"/>
      <c r="DN16" s="404"/>
      <c r="DO16" s="640">
        <f t="shared" si="16"/>
        <v>0</v>
      </c>
      <c r="DR16" s="108"/>
      <c r="DS16" s="15">
        <v>9</v>
      </c>
      <c r="DT16" s="93">
        <v>914.44</v>
      </c>
      <c r="DU16" s="402"/>
      <c r="DV16" s="93"/>
      <c r="DW16" s="405"/>
      <c r="DX16" s="404"/>
      <c r="DY16" s="632">
        <f t="shared" si="17"/>
        <v>0</v>
      </c>
      <c r="EB16" s="108"/>
      <c r="EC16" s="15">
        <v>9</v>
      </c>
      <c r="ED16" s="70">
        <v>901.7</v>
      </c>
      <c r="EE16" s="358"/>
      <c r="EF16" s="70"/>
      <c r="EG16" s="71"/>
      <c r="EH16" s="72"/>
      <c r="EI16" s="632">
        <f t="shared" si="18"/>
        <v>0</v>
      </c>
      <c r="EL16" s="453"/>
      <c r="EM16" s="15">
        <v>9</v>
      </c>
      <c r="EN16" s="293">
        <v>934.4</v>
      </c>
      <c r="EO16" s="347"/>
      <c r="EP16" s="293"/>
      <c r="EQ16" s="278"/>
      <c r="ER16" s="279"/>
      <c r="ES16" s="632">
        <f t="shared" si="19"/>
        <v>0</v>
      </c>
      <c r="EV16" s="108"/>
      <c r="EW16" s="15">
        <v>9</v>
      </c>
      <c r="EX16" s="70">
        <v>879.5</v>
      </c>
      <c r="EY16" s="358"/>
      <c r="EZ16" s="70"/>
      <c r="FA16" s="278"/>
      <c r="FB16" s="72"/>
      <c r="FC16" s="339">
        <f t="shared" si="20"/>
        <v>0</v>
      </c>
      <c r="FF16" s="453"/>
      <c r="FG16" s="15">
        <v>9</v>
      </c>
      <c r="FH16" s="293"/>
      <c r="FI16" s="347"/>
      <c r="FJ16" s="293"/>
      <c r="FK16" s="278"/>
      <c r="FL16" s="279"/>
      <c r="FM16" s="632">
        <f t="shared" si="21"/>
        <v>0</v>
      </c>
      <c r="FP16" s="108"/>
      <c r="FQ16" s="15">
        <v>9</v>
      </c>
      <c r="FR16" s="93"/>
      <c r="FS16" s="342"/>
      <c r="FT16" s="93"/>
      <c r="FU16" s="71"/>
      <c r="FV16" s="72"/>
      <c r="FW16" s="632">
        <f t="shared" si="22"/>
        <v>0</v>
      </c>
      <c r="FZ16" s="108"/>
      <c r="GA16" s="15">
        <v>9</v>
      </c>
      <c r="GB16" s="70"/>
      <c r="GC16" s="547"/>
      <c r="GD16" s="70"/>
      <c r="GE16" s="278"/>
      <c r="GF16" s="279"/>
      <c r="GG16" s="339">
        <f t="shared" si="23"/>
        <v>0</v>
      </c>
      <c r="GJ16" s="108"/>
      <c r="GK16" s="15">
        <v>9</v>
      </c>
      <c r="GL16" s="525"/>
      <c r="GM16" s="342"/>
      <c r="GN16" s="525"/>
      <c r="GO16" s="96"/>
      <c r="GP16" s="72"/>
      <c r="GQ16" s="632">
        <f t="shared" si="24"/>
        <v>0</v>
      </c>
      <c r="GT16" s="108"/>
      <c r="GU16" s="15">
        <v>9</v>
      </c>
      <c r="GV16" s="293"/>
      <c r="GW16" s="347"/>
      <c r="GX16" s="293"/>
      <c r="GY16" s="335"/>
      <c r="GZ16" s="279"/>
      <c r="HA16" s="632">
        <f t="shared" si="25"/>
        <v>0</v>
      </c>
      <c r="HD16" s="108"/>
      <c r="HE16" s="15">
        <v>9</v>
      </c>
      <c r="HF16" s="93"/>
      <c r="HG16" s="342"/>
      <c r="HH16" s="93"/>
      <c r="HI16" s="96"/>
      <c r="HJ16" s="72"/>
      <c r="HK16" s="632">
        <f t="shared" si="26"/>
        <v>0</v>
      </c>
      <c r="HN16" s="108"/>
      <c r="HO16" s="15">
        <v>9</v>
      </c>
      <c r="HP16" s="293"/>
      <c r="HQ16" s="347"/>
      <c r="HR16" s="293"/>
      <c r="HS16" s="407"/>
      <c r="HT16" s="279"/>
      <c r="HU16" s="632">
        <f t="shared" si="27"/>
        <v>0</v>
      </c>
      <c r="HX16" s="95"/>
      <c r="HY16" s="15">
        <v>9</v>
      </c>
      <c r="HZ16" s="70"/>
      <c r="IA16" s="358"/>
      <c r="IB16" s="70"/>
      <c r="IC16" s="71"/>
      <c r="ID16" s="72"/>
      <c r="IE16" s="632">
        <f t="shared" si="28"/>
        <v>0</v>
      </c>
      <c r="IH16" s="95"/>
      <c r="II16" s="15">
        <v>9</v>
      </c>
      <c r="IJ16" s="70"/>
      <c r="IK16" s="358"/>
      <c r="IL16" s="70"/>
      <c r="IM16" s="71"/>
      <c r="IN16" s="72"/>
      <c r="IO16" s="632">
        <f t="shared" si="29"/>
        <v>0</v>
      </c>
      <c r="IR16" s="108"/>
      <c r="IS16" s="15">
        <v>9</v>
      </c>
      <c r="IT16" s="293"/>
      <c r="IU16" s="258"/>
      <c r="IV16" s="293"/>
      <c r="IW16" s="554"/>
      <c r="IX16" s="279"/>
      <c r="IY16" s="339">
        <f t="shared" si="30"/>
        <v>0</v>
      </c>
      <c r="IZ16" s="93"/>
      <c r="JA16" s="70"/>
      <c r="JB16" s="108"/>
      <c r="JC16" s="15">
        <v>9</v>
      </c>
      <c r="JD16" s="93"/>
      <c r="JE16" s="358"/>
      <c r="JF16" s="93"/>
      <c r="JG16" s="71"/>
      <c r="JH16" s="72"/>
      <c r="JI16" s="632">
        <f t="shared" si="31"/>
        <v>0</v>
      </c>
      <c r="JJ16" s="70"/>
      <c r="JL16" s="108"/>
      <c r="JM16" s="15">
        <v>9</v>
      </c>
      <c r="JN16" s="93"/>
      <c r="JO16" s="342"/>
      <c r="JP16" s="93"/>
      <c r="JQ16" s="71"/>
      <c r="JR16" s="72"/>
      <c r="JS16" s="632">
        <f t="shared" si="32"/>
        <v>0</v>
      </c>
      <c r="JV16" s="108"/>
      <c r="JW16" s="15">
        <v>9</v>
      </c>
      <c r="JX16" s="70"/>
      <c r="JY16" s="358"/>
      <c r="JZ16" s="70"/>
      <c r="KA16" s="71"/>
      <c r="KB16" s="72"/>
      <c r="KC16" s="632">
        <f t="shared" si="33"/>
        <v>0</v>
      </c>
      <c r="KF16" s="108"/>
      <c r="KG16" s="15">
        <v>9</v>
      </c>
      <c r="KH16" s="70"/>
      <c r="KI16" s="358"/>
      <c r="KJ16" s="70"/>
      <c r="KK16" s="71"/>
      <c r="KL16" s="72"/>
      <c r="KM16" s="632">
        <f t="shared" si="34"/>
        <v>0</v>
      </c>
      <c r="KP16" s="108"/>
      <c r="KQ16" s="15">
        <v>9</v>
      </c>
      <c r="KR16" s="70"/>
      <c r="KS16" s="358"/>
      <c r="KT16" s="70"/>
      <c r="KU16" s="71"/>
      <c r="KV16" s="72"/>
      <c r="KW16" s="632">
        <f t="shared" si="35"/>
        <v>0</v>
      </c>
      <c r="KZ16" s="108"/>
      <c r="LA16" s="15">
        <v>9</v>
      </c>
      <c r="LB16" s="93"/>
      <c r="LC16" s="342"/>
      <c r="LD16" s="93"/>
      <c r="LE16" s="96"/>
      <c r="LF16" s="72"/>
      <c r="LG16" s="632">
        <f t="shared" si="36"/>
        <v>0</v>
      </c>
      <c r="LJ16" s="108"/>
      <c r="LK16" s="15">
        <v>9</v>
      </c>
      <c r="LL16" s="93"/>
      <c r="LM16" s="342"/>
      <c r="LN16" s="93"/>
      <c r="LO16" s="96"/>
      <c r="LP16" s="72"/>
      <c r="LQ16" s="632">
        <f t="shared" si="37"/>
        <v>0</v>
      </c>
      <c r="LT16" s="108"/>
      <c r="LU16" s="15">
        <v>9</v>
      </c>
      <c r="LV16" s="93"/>
      <c r="LW16" s="342"/>
      <c r="LX16" s="93"/>
      <c r="LY16" s="96"/>
      <c r="LZ16" s="72"/>
      <c r="MA16" s="632">
        <f t="shared" si="38"/>
        <v>0</v>
      </c>
      <c r="MC16" s="108"/>
      <c r="MD16" s="15">
        <v>9</v>
      </c>
      <c r="ME16" s="413"/>
      <c r="MF16" s="342"/>
      <c r="MG16" s="413"/>
      <c r="MH16" s="96"/>
      <c r="MI16" s="72"/>
      <c r="MJ16" s="72">
        <f t="shared" si="39"/>
        <v>0</v>
      </c>
      <c r="MM16" s="108"/>
      <c r="MN16" s="15">
        <v>9</v>
      </c>
      <c r="MO16" s="93"/>
      <c r="MP16" s="342"/>
      <c r="MQ16" s="93"/>
      <c r="MR16" s="96"/>
      <c r="MS16" s="72"/>
      <c r="MT16" s="72">
        <f t="shared" si="40"/>
        <v>0</v>
      </c>
      <c r="MW16" s="108"/>
      <c r="MX16" s="15">
        <v>9</v>
      </c>
      <c r="MY16" s="413"/>
      <c r="MZ16" s="342"/>
      <c r="NA16" s="413"/>
      <c r="NB16" s="96"/>
      <c r="NC16" s="72"/>
      <c r="ND16" s="72">
        <f t="shared" si="5"/>
        <v>0</v>
      </c>
      <c r="NG16" s="108"/>
      <c r="NH16" s="15">
        <v>9</v>
      </c>
      <c r="NI16" s="93"/>
      <c r="NJ16" s="342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2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2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2"/>
      <c r="OO16" s="93"/>
      <c r="OP16" s="96"/>
      <c r="OQ16" s="72"/>
      <c r="OR16" s="72">
        <f t="shared" si="44"/>
        <v>0</v>
      </c>
      <c r="OU16" s="108"/>
      <c r="OV16" s="15">
        <v>9</v>
      </c>
      <c r="OW16" s="293"/>
      <c r="OX16" s="347"/>
      <c r="OY16" s="293"/>
      <c r="OZ16" s="335"/>
      <c r="PA16" s="279"/>
      <c r="PB16" s="279">
        <f t="shared" si="45"/>
        <v>0</v>
      </c>
      <c r="PE16" s="95"/>
      <c r="PF16" s="15">
        <v>9</v>
      </c>
      <c r="PG16" s="93"/>
      <c r="PH16" s="342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2"/>
      <c r="QK16" s="93"/>
      <c r="QL16" s="96"/>
      <c r="QM16" s="72"/>
      <c r="QP16" s="108"/>
      <c r="QQ16" s="15">
        <v>9</v>
      </c>
      <c r="QR16" s="93"/>
      <c r="QS16" s="342"/>
      <c r="QT16" s="93"/>
      <c r="QU16" s="96"/>
      <c r="QV16" s="72"/>
      <c r="QY16" s="108"/>
      <c r="QZ16" s="15">
        <v>9</v>
      </c>
      <c r="RA16" s="93"/>
      <c r="RB16" s="342"/>
      <c r="RC16" s="93"/>
      <c r="RD16" s="96"/>
      <c r="RE16" s="72"/>
      <c r="RH16" s="108"/>
      <c r="RI16" s="15">
        <v>9</v>
      </c>
      <c r="RJ16" s="93"/>
      <c r="RK16" s="34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2"/>
      <c r="TE16" s="189"/>
      <c r="TF16" s="405"/>
      <c r="TG16" s="40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>EK11</f>
        <v>0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2">
        <f t="shared" si="7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8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5">
        <f t="shared" si="9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10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1">
        <f t="shared" si="11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6">
        <f t="shared" si="12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2">
        <f t="shared" si="13"/>
        <v>0</v>
      </c>
      <c r="CD17" s="920"/>
      <c r="CE17" s="15">
        <v>10</v>
      </c>
      <c r="CF17" s="93">
        <v>907.2</v>
      </c>
      <c r="CG17" s="402"/>
      <c r="CH17" s="93"/>
      <c r="CI17" s="405"/>
      <c r="CJ17" s="404"/>
      <c r="CK17" s="632">
        <f t="shared" si="14"/>
        <v>0</v>
      </c>
      <c r="CN17" s="95"/>
      <c r="CO17" s="15">
        <v>10</v>
      </c>
      <c r="CP17" s="93">
        <v>925.8</v>
      </c>
      <c r="CQ17" s="402"/>
      <c r="CR17" s="93"/>
      <c r="CS17" s="405"/>
      <c r="CT17" s="404"/>
      <c r="CU17" s="640">
        <f t="shared" si="48"/>
        <v>0</v>
      </c>
      <c r="CX17" s="108"/>
      <c r="CY17" s="15">
        <v>10</v>
      </c>
      <c r="CZ17" s="93">
        <v>886.8</v>
      </c>
      <c r="DA17" s="342"/>
      <c r="DB17" s="93"/>
      <c r="DC17" s="96"/>
      <c r="DD17" s="72"/>
      <c r="DE17" s="632">
        <f t="shared" si="15"/>
        <v>0</v>
      </c>
      <c r="DH17" s="108"/>
      <c r="DI17" s="15">
        <v>10</v>
      </c>
      <c r="DJ17" s="70">
        <v>885.4</v>
      </c>
      <c r="DK17" s="402"/>
      <c r="DL17" s="70"/>
      <c r="DM17" s="405"/>
      <c r="DN17" s="404"/>
      <c r="DO17" s="640">
        <f t="shared" si="16"/>
        <v>0</v>
      </c>
      <c r="DR17" s="108"/>
      <c r="DS17" s="15">
        <v>10</v>
      </c>
      <c r="DT17" s="70">
        <v>930.31</v>
      </c>
      <c r="DU17" s="402"/>
      <c r="DV17" s="70"/>
      <c r="DW17" s="405"/>
      <c r="DX17" s="404"/>
      <c r="DY17" s="632">
        <f t="shared" si="17"/>
        <v>0</v>
      </c>
      <c r="EB17" s="108"/>
      <c r="EC17" s="15">
        <v>10</v>
      </c>
      <c r="ED17" s="70">
        <v>907.2</v>
      </c>
      <c r="EE17" s="358"/>
      <c r="EF17" s="70"/>
      <c r="EG17" s="71"/>
      <c r="EH17" s="72"/>
      <c r="EI17" s="632">
        <f t="shared" si="18"/>
        <v>0</v>
      </c>
      <c r="EL17" s="108"/>
      <c r="EM17" s="15">
        <v>10</v>
      </c>
      <c r="EN17" s="293">
        <v>872.7</v>
      </c>
      <c r="EO17" s="347"/>
      <c r="EP17" s="293"/>
      <c r="EQ17" s="278"/>
      <c r="ER17" s="279"/>
      <c r="ES17" s="632">
        <f t="shared" si="19"/>
        <v>0</v>
      </c>
      <c r="EV17" s="108"/>
      <c r="EW17" s="15">
        <v>10</v>
      </c>
      <c r="EX17" s="70">
        <v>897.7</v>
      </c>
      <c r="EY17" s="358"/>
      <c r="EZ17" s="70"/>
      <c r="FA17" s="278"/>
      <c r="FB17" s="72"/>
      <c r="FC17" s="339">
        <f t="shared" si="20"/>
        <v>0</v>
      </c>
      <c r="FF17" s="108"/>
      <c r="FG17" s="15">
        <v>10</v>
      </c>
      <c r="FH17" s="293"/>
      <c r="FI17" s="347"/>
      <c r="FJ17" s="293"/>
      <c r="FK17" s="278"/>
      <c r="FL17" s="279"/>
      <c r="FM17" s="632">
        <f t="shared" si="21"/>
        <v>0</v>
      </c>
      <c r="FP17" s="108"/>
      <c r="FQ17" s="15">
        <v>10</v>
      </c>
      <c r="FR17" s="93"/>
      <c r="FS17" s="342"/>
      <c r="FT17" s="93"/>
      <c r="FU17" s="71"/>
      <c r="FV17" s="72"/>
      <c r="FW17" s="632">
        <f t="shared" si="22"/>
        <v>0</v>
      </c>
      <c r="FZ17" s="108"/>
      <c r="GA17" s="15">
        <v>10</v>
      </c>
      <c r="GB17" s="70"/>
      <c r="GC17" s="547"/>
      <c r="GD17" s="70"/>
      <c r="GE17" s="278"/>
      <c r="GF17" s="279"/>
      <c r="GG17" s="339">
        <f t="shared" si="23"/>
        <v>0</v>
      </c>
      <c r="GJ17" s="108"/>
      <c r="GK17" s="15">
        <v>10</v>
      </c>
      <c r="GL17" s="525"/>
      <c r="GM17" s="342"/>
      <c r="GN17" s="525"/>
      <c r="GO17" s="96"/>
      <c r="GP17" s="72"/>
      <c r="GQ17" s="632">
        <f t="shared" si="24"/>
        <v>0</v>
      </c>
      <c r="GT17" s="108"/>
      <c r="GU17" s="15">
        <v>10</v>
      </c>
      <c r="GV17" s="293"/>
      <c r="GW17" s="347"/>
      <c r="GX17" s="293"/>
      <c r="GY17" s="335"/>
      <c r="GZ17" s="279"/>
      <c r="HA17" s="632">
        <f t="shared" si="25"/>
        <v>0</v>
      </c>
      <c r="HD17" s="108"/>
      <c r="HE17" s="15">
        <v>10</v>
      </c>
      <c r="HF17" s="93"/>
      <c r="HG17" s="342"/>
      <c r="HH17" s="93"/>
      <c r="HI17" s="96"/>
      <c r="HJ17" s="72"/>
      <c r="HK17" s="632">
        <f t="shared" si="26"/>
        <v>0</v>
      </c>
      <c r="HN17" s="108"/>
      <c r="HO17" s="15">
        <v>10</v>
      </c>
      <c r="HP17" s="293"/>
      <c r="HQ17" s="347"/>
      <c r="HR17" s="293"/>
      <c r="HS17" s="407"/>
      <c r="HT17" s="279"/>
      <c r="HU17" s="632">
        <f t="shared" si="27"/>
        <v>0</v>
      </c>
      <c r="HX17" s="95"/>
      <c r="HY17" s="15">
        <v>10</v>
      </c>
      <c r="HZ17" s="70"/>
      <c r="IA17" s="358"/>
      <c r="IB17" s="70"/>
      <c r="IC17" s="71"/>
      <c r="ID17" s="72"/>
      <c r="IE17" s="632">
        <f t="shared" si="28"/>
        <v>0</v>
      </c>
      <c r="IH17" s="95"/>
      <c r="II17" s="15">
        <v>10</v>
      </c>
      <c r="IJ17" s="70"/>
      <c r="IK17" s="358"/>
      <c r="IL17" s="70"/>
      <c r="IM17" s="71"/>
      <c r="IN17" s="72"/>
      <c r="IO17" s="632">
        <f t="shared" si="29"/>
        <v>0</v>
      </c>
      <c r="IR17" s="108"/>
      <c r="IS17" s="15">
        <v>10</v>
      </c>
      <c r="IT17" s="293"/>
      <c r="IU17" s="258"/>
      <c r="IV17" s="293"/>
      <c r="IW17" s="554"/>
      <c r="IX17" s="279"/>
      <c r="IY17" s="339">
        <f t="shared" si="30"/>
        <v>0</v>
      </c>
      <c r="IZ17" s="93"/>
      <c r="JA17" s="70"/>
      <c r="JB17" s="108"/>
      <c r="JC17" s="15">
        <v>10</v>
      </c>
      <c r="JD17" s="93"/>
      <c r="JE17" s="358"/>
      <c r="JF17" s="93"/>
      <c r="JG17" s="71"/>
      <c r="JH17" s="72"/>
      <c r="JI17" s="632">
        <f t="shared" si="31"/>
        <v>0</v>
      </c>
      <c r="JJ17" s="70"/>
      <c r="JL17" s="108"/>
      <c r="JM17" s="15">
        <v>10</v>
      </c>
      <c r="JN17" s="93"/>
      <c r="JO17" s="342"/>
      <c r="JP17" s="93"/>
      <c r="JQ17" s="71"/>
      <c r="JR17" s="72"/>
      <c r="JS17" s="632">
        <f t="shared" si="32"/>
        <v>0</v>
      </c>
      <c r="JV17" s="108"/>
      <c r="JW17" s="15">
        <v>10</v>
      </c>
      <c r="JX17" s="70"/>
      <c r="JY17" s="358"/>
      <c r="JZ17" s="70"/>
      <c r="KA17" s="71"/>
      <c r="KB17" s="72"/>
      <c r="KC17" s="632">
        <f t="shared" si="33"/>
        <v>0</v>
      </c>
      <c r="KF17" s="108"/>
      <c r="KG17" s="15">
        <v>10</v>
      </c>
      <c r="KH17" s="70"/>
      <c r="KI17" s="358"/>
      <c r="KJ17" s="70"/>
      <c r="KK17" s="71"/>
      <c r="KL17" s="72"/>
      <c r="KM17" s="632">
        <f t="shared" si="34"/>
        <v>0</v>
      </c>
      <c r="KP17" s="108"/>
      <c r="KQ17" s="15">
        <v>10</v>
      </c>
      <c r="KR17" s="70"/>
      <c r="KS17" s="358"/>
      <c r="KT17" s="70"/>
      <c r="KU17" s="71"/>
      <c r="KV17" s="72"/>
      <c r="KW17" s="632">
        <f t="shared" si="35"/>
        <v>0</v>
      </c>
      <c r="KZ17" s="108"/>
      <c r="LA17" s="15">
        <v>10</v>
      </c>
      <c r="LB17" s="93"/>
      <c r="LC17" s="342"/>
      <c r="LD17" s="93"/>
      <c r="LE17" s="96"/>
      <c r="LF17" s="72"/>
      <c r="LG17" s="632">
        <f t="shared" si="36"/>
        <v>0</v>
      </c>
      <c r="LJ17" s="108"/>
      <c r="LK17" s="15">
        <v>10</v>
      </c>
      <c r="LL17" s="93"/>
      <c r="LM17" s="342"/>
      <c r="LN17" s="93"/>
      <c r="LO17" s="96"/>
      <c r="LP17" s="72"/>
      <c r="LQ17" s="632">
        <f t="shared" si="37"/>
        <v>0</v>
      </c>
      <c r="LT17" s="108"/>
      <c r="LU17" s="15">
        <v>10</v>
      </c>
      <c r="LV17" s="70"/>
      <c r="LW17" s="342"/>
      <c r="LX17" s="70"/>
      <c r="LY17" s="96"/>
      <c r="LZ17" s="72"/>
      <c r="MA17" s="632">
        <f t="shared" si="38"/>
        <v>0</v>
      </c>
      <c r="MC17" s="108"/>
      <c r="MD17" s="15">
        <v>10</v>
      </c>
      <c r="ME17" s="413"/>
      <c r="MF17" s="342"/>
      <c r="MG17" s="413"/>
      <c r="MH17" s="96"/>
      <c r="MI17" s="72"/>
      <c r="MJ17" s="72">
        <f t="shared" si="39"/>
        <v>0</v>
      </c>
      <c r="MM17" s="108"/>
      <c r="MN17" s="15">
        <v>10</v>
      </c>
      <c r="MO17" s="70"/>
      <c r="MP17" s="342"/>
      <c r="MQ17" s="70"/>
      <c r="MR17" s="96"/>
      <c r="MS17" s="72"/>
      <c r="MT17" s="72">
        <f t="shared" si="40"/>
        <v>0</v>
      </c>
      <c r="MW17" s="108"/>
      <c r="MX17" s="15">
        <v>10</v>
      </c>
      <c r="MY17" s="413"/>
      <c r="MZ17" s="342"/>
      <c r="NA17" s="413"/>
      <c r="NB17" s="335"/>
      <c r="NC17" s="72"/>
      <c r="ND17" s="72">
        <f>NC17*NA17</f>
        <v>0</v>
      </c>
      <c r="NG17" s="108"/>
      <c r="NH17" s="15">
        <v>10</v>
      </c>
      <c r="NI17" s="93"/>
      <c r="NJ17" s="342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2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2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2"/>
      <c r="OO17" s="70"/>
      <c r="OP17" s="96"/>
      <c r="OQ17" s="72"/>
      <c r="OR17" s="72">
        <f t="shared" si="44"/>
        <v>0</v>
      </c>
      <c r="OU17" s="108"/>
      <c r="OV17" s="15">
        <v>10</v>
      </c>
      <c r="OW17" s="277"/>
      <c r="OX17" s="347"/>
      <c r="OY17" s="277"/>
      <c r="OZ17" s="335"/>
      <c r="PA17" s="279"/>
      <c r="PB17" s="279">
        <f t="shared" si="45"/>
        <v>0</v>
      </c>
      <c r="PE17" s="95"/>
      <c r="PF17" s="15">
        <v>10</v>
      </c>
      <c r="PG17" s="93"/>
      <c r="PH17" s="342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2"/>
      <c r="QK17" s="93"/>
      <c r="QL17" s="96"/>
      <c r="QM17" s="72"/>
      <c r="QP17" s="108"/>
      <c r="QQ17" s="15">
        <v>10</v>
      </c>
      <c r="QR17" s="70"/>
      <c r="QS17" s="342"/>
      <c r="QT17" s="70"/>
      <c r="QU17" s="96"/>
      <c r="QV17" s="72"/>
      <c r="QY17" s="108"/>
      <c r="QZ17" s="15">
        <v>10</v>
      </c>
      <c r="RA17" s="70"/>
      <c r="RB17" s="342"/>
      <c r="RC17" s="70"/>
      <c r="RD17" s="96"/>
      <c r="RE17" s="72"/>
      <c r="RH17" s="108"/>
      <c r="RI17" s="15">
        <v>10</v>
      </c>
      <c r="RJ17" s="70"/>
      <c r="RK17" s="34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2"/>
      <c r="TE17" s="189"/>
      <c r="TF17" s="405"/>
      <c r="TG17" s="40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2">
        <f t="shared" si="7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8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5">
        <f t="shared" si="9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10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1">
        <f t="shared" si="11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6">
        <f t="shared" si="12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2">
        <f t="shared" si="13"/>
        <v>0</v>
      </c>
      <c r="CD18" s="920"/>
      <c r="CE18" s="15">
        <v>11</v>
      </c>
      <c r="CF18" s="70">
        <v>917.6</v>
      </c>
      <c r="CG18" s="402"/>
      <c r="CH18" s="70"/>
      <c r="CI18" s="405"/>
      <c r="CJ18" s="404"/>
      <c r="CK18" s="632">
        <f t="shared" si="14"/>
        <v>0</v>
      </c>
      <c r="CN18" s="95"/>
      <c r="CO18" s="15">
        <v>11</v>
      </c>
      <c r="CP18" s="70">
        <v>889.9</v>
      </c>
      <c r="CQ18" s="402"/>
      <c r="CR18" s="70"/>
      <c r="CS18" s="405"/>
      <c r="CT18" s="404"/>
      <c r="CU18" s="640">
        <f t="shared" si="48"/>
        <v>0</v>
      </c>
      <c r="CX18" s="108"/>
      <c r="CY18" s="15">
        <v>11</v>
      </c>
      <c r="CZ18" s="93">
        <v>918.1</v>
      </c>
      <c r="DA18" s="342"/>
      <c r="DB18" s="93"/>
      <c r="DC18" s="96"/>
      <c r="DD18" s="72"/>
      <c r="DE18" s="632">
        <f t="shared" si="15"/>
        <v>0</v>
      </c>
      <c r="DH18" s="108"/>
      <c r="DI18" s="15">
        <v>11</v>
      </c>
      <c r="DJ18" s="93">
        <v>937.1</v>
      </c>
      <c r="DK18" s="402"/>
      <c r="DL18" s="93"/>
      <c r="DM18" s="405"/>
      <c r="DN18" s="404"/>
      <c r="DO18" s="640">
        <f t="shared" si="16"/>
        <v>0</v>
      </c>
      <c r="DR18" s="108"/>
      <c r="DS18" s="15">
        <v>11</v>
      </c>
      <c r="DT18" s="93">
        <v>928.04</v>
      </c>
      <c r="DU18" s="402"/>
      <c r="DV18" s="93"/>
      <c r="DW18" s="405"/>
      <c r="DX18" s="404"/>
      <c r="DY18" s="632">
        <f t="shared" si="17"/>
        <v>0</v>
      </c>
      <c r="EB18" s="108"/>
      <c r="EC18" s="15">
        <v>11</v>
      </c>
      <c r="ED18" s="70">
        <v>877.7</v>
      </c>
      <c r="EE18" s="358"/>
      <c r="EF18" s="70"/>
      <c r="EG18" s="71"/>
      <c r="EH18" s="72"/>
      <c r="EI18" s="632">
        <f t="shared" si="18"/>
        <v>0</v>
      </c>
      <c r="EL18" s="108"/>
      <c r="EM18" s="15">
        <v>11</v>
      </c>
      <c r="EN18" s="293">
        <v>918.5</v>
      </c>
      <c r="EO18" s="347"/>
      <c r="EP18" s="293"/>
      <c r="EQ18" s="278"/>
      <c r="ER18" s="279"/>
      <c r="ES18" s="632">
        <f t="shared" si="19"/>
        <v>0</v>
      </c>
      <c r="EV18" s="108"/>
      <c r="EW18" s="15">
        <v>11</v>
      </c>
      <c r="EX18" s="70">
        <v>890.4</v>
      </c>
      <c r="EY18" s="358"/>
      <c r="EZ18" s="70"/>
      <c r="FA18" s="278"/>
      <c r="FB18" s="72"/>
      <c r="FC18" s="339">
        <f t="shared" si="20"/>
        <v>0</v>
      </c>
      <c r="FF18" s="108"/>
      <c r="FG18" s="15">
        <v>11</v>
      </c>
      <c r="FH18" s="293"/>
      <c r="FI18" s="347"/>
      <c r="FJ18" s="293"/>
      <c r="FK18" s="278"/>
      <c r="FL18" s="279"/>
      <c r="FM18" s="632">
        <f t="shared" si="21"/>
        <v>0</v>
      </c>
      <c r="FP18" s="108"/>
      <c r="FQ18" s="15">
        <v>11</v>
      </c>
      <c r="FR18" s="93"/>
      <c r="FS18" s="342"/>
      <c r="FT18" s="93"/>
      <c r="FU18" s="71"/>
      <c r="FV18" s="72"/>
      <c r="FW18" s="632">
        <f t="shared" si="22"/>
        <v>0</v>
      </c>
      <c r="FX18" s="72"/>
      <c r="FZ18" s="108"/>
      <c r="GA18" s="15">
        <v>11</v>
      </c>
      <c r="GB18" s="70"/>
      <c r="GC18" s="547"/>
      <c r="GD18" s="70"/>
      <c r="GE18" s="278"/>
      <c r="GF18" s="279"/>
      <c r="GG18" s="339">
        <f t="shared" si="23"/>
        <v>0</v>
      </c>
      <c r="GH18" s="72"/>
      <c r="GJ18" s="108"/>
      <c r="GK18" s="15">
        <v>11</v>
      </c>
      <c r="GL18" s="525"/>
      <c r="GM18" s="342"/>
      <c r="GN18" s="525"/>
      <c r="GO18" s="96"/>
      <c r="GP18" s="72"/>
      <c r="GQ18" s="632">
        <f t="shared" si="24"/>
        <v>0</v>
      </c>
      <c r="GT18" s="108"/>
      <c r="GU18" s="15">
        <v>11</v>
      </c>
      <c r="GV18" s="293"/>
      <c r="GW18" s="347"/>
      <c r="GX18" s="293"/>
      <c r="GY18" s="335"/>
      <c r="GZ18" s="279"/>
      <c r="HA18" s="632">
        <f t="shared" si="25"/>
        <v>0</v>
      </c>
      <c r="HD18" s="108"/>
      <c r="HE18" s="15">
        <v>11</v>
      </c>
      <c r="HF18" s="93"/>
      <c r="HG18" s="342"/>
      <c r="HH18" s="93"/>
      <c r="HI18" s="96"/>
      <c r="HJ18" s="72"/>
      <c r="HK18" s="632">
        <f t="shared" si="26"/>
        <v>0</v>
      </c>
      <c r="HN18" s="108"/>
      <c r="HO18" s="15">
        <v>11</v>
      </c>
      <c r="HP18" s="293"/>
      <c r="HQ18" s="347"/>
      <c r="HR18" s="293"/>
      <c r="HS18" s="407"/>
      <c r="HT18" s="279"/>
      <c r="HU18" s="632">
        <f t="shared" si="27"/>
        <v>0</v>
      </c>
      <c r="HX18" s="95"/>
      <c r="HY18" s="15">
        <v>11</v>
      </c>
      <c r="HZ18" s="70"/>
      <c r="IA18" s="358"/>
      <c r="IB18" s="70"/>
      <c r="IC18" s="71"/>
      <c r="ID18" s="72"/>
      <c r="IE18" s="632">
        <f t="shared" si="28"/>
        <v>0</v>
      </c>
      <c r="IH18" s="95"/>
      <c r="II18" s="15">
        <v>11</v>
      </c>
      <c r="IJ18" s="70"/>
      <c r="IK18" s="358"/>
      <c r="IL18" s="70"/>
      <c r="IM18" s="71"/>
      <c r="IN18" s="72"/>
      <c r="IO18" s="632">
        <f t="shared" si="29"/>
        <v>0</v>
      </c>
      <c r="IR18" s="108"/>
      <c r="IS18" s="15">
        <v>11</v>
      </c>
      <c r="IT18" s="293"/>
      <c r="IU18" s="258"/>
      <c r="IV18" s="293"/>
      <c r="IW18" s="554"/>
      <c r="IX18" s="279"/>
      <c r="IY18" s="339">
        <f t="shared" si="30"/>
        <v>0</v>
      </c>
      <c r="IZ18" s="93"/>
      <c r="JA18" s="70"/>
      <c r="JB18" s="108"/>
      <c r="JC18" s="15">
        <v>11</v>
      </c>
      <c r="JD18" s="93"/>
      <c r="JE18" s="358"/>
      <c r="JF18" s="93"/>
      <c r="JG18" s="71"/>
      <c r="JH18" s="72"/>
      <c r="JI18" s="632">
        <f t="shared" si="31"/>
        <v>0</v>
      </c>
      <c r="JJ18" s="107"/>
      <c r="JL18" s="108"/>
      <c r="JM18" s="15">
        <v>11</v>
      </c>
      <c r="JN18" s="93"/>
      <c r="JO18" s="342"/>
      <c r="JP18" s="93"/>
      <c r="JQ18" s="71"/>
      <c r="JR18" s="72"/>
      <c r="JS18" s="632">
        <f t="shared" si="32"/>
        <v>0</v>
      </c>
      <c r="JV18" s="108"/>
      <c r="JW18" s="15">
        <v>11</v>
      </c>
      <c r="JX18" s="70"/>
      <c r="JY18" s="358"/>
      <c r="JZ18" s="70"/>
      <c r="KA18" s="71"/>
      <c r="KB18" s="72"/>
      <c r="KC18" s="632">
        <f t="shared" si="33"/>
        <v>0</v>
      </c>
      <c r="KF18" s="108"/>
      <c r="KG18" s="15">
        <v>11</v>
      </c>
      <c r="KH18" s="70"/>
      <c r="KI18" s="358"/>
      <c r="KJ18" s="70"/>
      <c r="KK18" s="71"/>
      <c r="KL18" s="72"/>
      <c r="KM18" s="632">
        <f t="shared" si="34"/>
        <v>0</v>
      </c>
      <c r="KP18" s="108"/>
      <c r="KQ18" s="15">
        <v>11</v>
      </c>
      <c r="KR18" s="70"/>
      <c r="KS18" s="358"/>
      <c r="KT18" s="70"/>
      <c r="KU18" s="71"/>
      <c r="KV18" s="72"/>
      <c r="KW18" s="632">
        <f t="shared" si="35"/>
        <v>0</v>
      </c>
      <c r="KZ18" s="108"/>
      <c r="LA18" s="15">
        <v>11</v>
      </c>
      <c r="LB18" s="93"/>
      <c r="LC18" s="342"/>
      <c r="LD18" s="93"/>
      <c r="LE18" s="96"/>
      <c r="LF18" s="72"/>
      <c r="LG18" s="632">
        <f t="shared" si="36"/>
        <v>0</v>
      </c>
      <c r="LJ18" s="108"/>
      <c r="LK18" s="15">
        <v>11</v>
      </c>
      <c r="LL18" s="293"/>
      <c r="LM18" s="342"/>
      <c r="LN18" s="293"/>
      <c r="LO18" s="96"/>
      <c r="LP18" s="72"/>
      <c r="LQ18" s="632">
        <f t="shared" si="37"/>
        <v>0</v>
      </c>
      <c r="LT18" s="108"/>
      <c r="LU18" s="15">
        <v>11</v>
      </c>
      <c r="LV18" s="93"/>
      <c r="LW18" s="342"/>
      <c r="LX18" s="93"/>
      <c r="LY18" s="96"/>
      <c r="LZ18" s="72"/>
      <c r="MA18" s="632">
        <f t="shared" si="38"/>
        <v>0</v>
      </c>
      <c r="MC18" s="108"/>
      <c r="MD18" s="15">
        <v>11</v>
      </c>
      <c r="ME18" s="413"/>
      <c r="MF18" s="342"/>
      <c r="MG18" s="413"/>
      <c r="MH18" s="96"/>
      <c r="MI18" s="72"/>
      <c r="MJ18" s="72">
        <f t="shared" si="39"/>
        <v>0</v>
      </c>
      <c r="MM18" s="108"/>
      <c r="MN18" s="15">
        <v>11</v>
      </c>
      <c r="MO18" s="93"/>
      <c r="MP18" s="342"/>
      <c r="MQ18" s="93"/>
      <c r="MR18" s="96"/>
      <c r="MS18" s="72"/>
      <c r="MT18" s="72">
        <f t="shared" si="40"/>
        <v>0</v>
      </c>
      <c r="MW18" s="108"/>
      <c r="MX18" s="15">
        <v>11</v>
      </c>
      <c r="MY18" s="413"/>
      <c r="MZ18" s="342"/>
      <c r="NA18" s="413"/>
      <c r="NB18" s="335"/>
      <c r="NC18" s="72"/>
      <c r="ND18" s="72">
        <f t="shared" ref="ND18:ND27" si="57">NC18*NA18</f>
        <v>0</v>
      </c>
      <c r="NG18" s="108"/>
      <c r="NH18" s="15">
        <v>11</v>
      </c>
      <c r="NI18" s="93"/>
      <c r="NJ18" s="342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2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2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2"/>
      <c r="OO18" s="93"/>
      <c r="OP18" s="96"/>
      <c r="OQ18" s="72"/>
      <c r="OR18" s="72">
        <f t="shared" si="44"/>
        <v>0</v>
      </c>
      <c r="OU18" s="108"/>
      <c r="OV18" s="15">
        <v>11</v>
      </c>
      <c r="OW18" s="293"/>
      <c r="OX18" s="347"/>
      <c r="OY18" s="293"/>
      <c r="OZ18" s="335"/>
      <c r="PA18" s="279"/>
      <c r="PB18" s="279">
        <f t="shared" si="45"/>
        <v>0</v>
      </c>
      <c r="PE18" s="95"/>
      <c r="PF18" s="15">
        <v>11</v>
      </c>
      <c r="PG18" s="93"/>
      <c r="PH18" s="342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2"/>
      <c r="QK18" s="93"/>
      <c r="QL18" s="96"/>
      <c r="QM18" s="72"/>
      <c r="QP18" s="108"/>
      <c r="QQ18" s="15">
        <v>11</v>
      </c>
      <c r="QR18" s="93"/>
      <c r="QS18" s="342"/>
      <c r="QT18" s="93"/>
      <c r="QU18" s="96"/>
      <c r="QV18" s="72"/>
      <c r="QY18" s="108"/>
      <c r="QZ18" s="15">
        <v>11</v>
      </c>
      <c r="RA18" s="93"/>
      <c r="RB18" s="342"/>
      <c r="RC18" s="93"/>
      <c r="RD18" s="96"/>
      <c r="RE18" s="72"/>
      <c r="RH18" s="108"/>
      <c r="RI18" s="15">
        <v>11</v>
      </c>
      <c r="RJ18" s="93"/>
      <c r="RK18" s="342"/>
      <c r="RL18" s="93"/>
      <c r="RM18" s="96"/>
      <c r="RN18" s="40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2"/>
      <c r="TE18" s="189"/>
      <c r="TF18" s="405"/>
      <c r="TG18" s="40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75147700</v>
      </c>
      <c r="E19" s="141">
        <f t="shared" si="58"/>
        <v>44548</v>
      </c>
      <c r="F19" s="87">
        <f t="shared" si="58"/>
        <v>18965.2</v>
      </c>
      <c r="G19" s="74">
        <f t="shared" si="58"/>
        <v>21</v>
      </c>
      <c r="H19" s="48">
        <f t="shared" si="58"/>
        <v>18979.97</v>
      </c>
      <c r="I19" s="107">
        <f t="shared" si="58"/>
        <v>-14.770000000000437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2">
        <f t="shared" si="7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8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5">
        <f t="shared" si="9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10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1">
        <f t="shared" si="11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6">
        <f t="shared" si="12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2">
        <f t="shared" si="13"/>
        <v>0</v>
      </c>
      <c r="CD19" s="920"/>
      <c r="CE19" s="15">
        <v>12</v>
      </c>
      <c r="CF19" s="93">
        <v>938.9</v>
      </c>
      <c r="CG19" s="402"/>
      <c r="CH19" s="93"/>
      <c r="CI19" s="405"/>
      <c r="CJ19" s="404"/>
      <c r="CK19" s="632">
        <f t="shared" si="14"/>
        <v>0</v>
      </c>
      <c r="CN19" s="678"/>
      <c r="CO19" s="15">
        <v>12</v>
      </c>
      <c r="CP19" s="93">
        <v>894</v>
      </c>
      <c r="CQ19" s="402"/>
      <c r="CR19" s="93"/>
      <c r="CS19" s="405"/>
      <c r="CT19" s="404"/>
      <c r="CU19" s="640">
        <f t="shared" si="48"/>
        <v>0</v>
      </c>
      <c r="CX19" s="108"/>
      <c r="CY19" s="15">
        <v>12</v>
      </c>
      <c r="CZ19" s="93">
        <v>930.8</v>
      </c>
      <c r="DA19" s="342"/>
      <c r="DB19" s="93"/>
      <c r="DC19" s="96"/>
      <c r="DD19" s="72"/>
      <c r="DE19" s="632">
        <f t="shared" si="15"/>
        <v>0</v>
      </c>
      <c r="DH19" s="108"/>
      <c r="DI19" s="15">
        <v>12</v>
      </c>
      <c r="DJ19" s="93">
        <v>874.5</v>
      </c>
      <c r="DK19" s="402"/>
      <c r="DL19" s="93"/>
      <c r="DM19" s="405"/>
      <c r="DN19" s="404"/>
      <c r="DO19" s="640">
        <f t="shared" si="16"/>
        <v>0</v>
      </c>
      <c r="DR19" s="108"/>
      <c r="DS19" s="15">
        <v>12</v>
      </c>
      <c r="DT19" s="93">
        <v>958.44</v>
      </c>
      <c r="DU19" s="402"/>
      <c r="DV19" s="93"/>
      <c r="DW19" s="405"/>
      <c r="DX19" s="404"/>
      <c r="DY19" s="632">
        <f t="shared" si="17"/>
        <v>0</v>
      </c>
      <c r="EB19" s="108"/>
      <c r="EC19" s="15">
        <v>12</v>
      </c>
      <c r="ED19" s="70">
        <v>924</v>
      </c>
      <c r="EE19" s="358"/>
      <c r="EF19" s="70"/>
      <c r="EG19" s="71"/>
      <c r="EH19" s="72"/>
      <c r="EI19" s="632">
        <f t="shared" si="18"/>
        <v>0</v>
      </c>
      <c r="EL19" s="108"/>
      <c r="EM19" s="15">
        <v>12</v>
      </c>
      <c r="EN19" s="293">
        <v>918.1</v>
      </c>
      <c r="EO19" s="347"/>
      <c r="EP19" s="293"/>
      <c r="EQ19" s="278"/>
      <c r="ER19" s="279"/>
      <c r="ES19" s="632">
        <f t="shared" si="19"/>
        <v>0</v>
      </c>
      <c r="EV19" s="108"/>
      <c r="EW19" s="15">
        <v>12</v>
      </c>
      <c r="EX19" s="70">
        <v>946.6</v>
      </c>
      <c r="EY19" s="358"/>
      <c r="EZ19" s="70"/>
      <c r="FA19" s="278"/>
      <c r="FB19" s="72"/>
      <c r="FC19" s="339">
        <f t="shared" si="20"/>
        <v>0</v>
      </c>
      <c r="FF19" s="108"/>
      <c r="FG19" s="15">
        <v>12</v>
      </c>
      <c r="FH19" s="293"/>
      <c r="FI19" s="347"/>
      <c r="FJ19" s="293"/>
      <c r="FK19" s="278"/>
      <c r="FL19" s="279"/>
      <c r="FM19" s="632">
        <f t="shared" si="21"/>
        <v>0</v>
      </c>
      <c r="FP19" s="108"/>
      <c r="FQ19" s="15">
        <v>12</v>
      </c>
      <c r="FR19" s="93"/>
      <c r="FS19" s="342"/>
      <c r="FT19" s="93"/>
      <c r="FU19" s="71"/>
      <c r="FV19" s="72"/>
      <c r="FW19" s="632">
        <f t="shared" si="22"/>
        <v>0</v>
      </c>
      <c r="FX19" s="72"/>
      <c r="FZ19" s="108"/>
      <c r="GA19" s="15">
        <v>12</v>
      </c>
      <c r="GB19" s="70"/>
      <c r="GC19" s="547"/>
      <c r="GD19" s="70"/>
      <c r="GE19" s="278"/>
      <c r="GF19" s="279"/>
      <c r="GG19" s="339">
        <f t="shared" si="23"/>
        <v>0</v>
      </c>
      <c r="GJ19" s="108"/>
      <c r="GK19" s="15">
        <v>12</v>
      </c>
      <c r="GL19" s="525"/>
      <c r="GM19" s="342"/>
      <c r="GN19" s="525"/>
      <c r="GO19" s="96"/>
      <c r="GP19" s="72"/>
      <c r="GQ19" s="632">
        <f t="shared" si="24"/>
        <v>0</v>
      </c>
      <c r="GT19" s="108"/>
      <c r="GU19" s="15">
        <v>12</v>
      </c>
      <c r="GV19" s="293"/>
      <c r="GW19" s="347"/>
      <c r="GX19" s="293"/>
      <c r="GY19" s="335"/>
      <c r="GZ19" s="279"/>
      <c r="HA19" s="632">
        <f t="shared" si="25"/>
        <v>0</v>
      </c>
      <c r="HD19" s="108"/>
      <c r="HE19" s="15">
        <v>12</v>
      </c>
      <c r="HF19" s="93"/>
      <c r="HG19" s="342"/>
      <c r="HH19" s="93"/>
      <c r="HI19" s="96"/>
      <c r="HJ19" s="72"/>
      <c r="HK19" s="632">
        <f t="shared" si="26"/>
        <v>0</v>
      </c>
      <c r="HN19" s="108"/>
      <c r="HO19" s="15">
        <v>12</v>
      </c>
      <c r="HP19" s="293"/>
      <c r="HQ19" s="347"/>
      <c r="HR19" s="293"/>
      <c r="HS19" s="407"/>
      <c r="HT19" s="279"/>
      <c r="HU19" s="632">
        <f t="shared" si="27"/>
        <v>0</v>
      </c>
      <c r="HX19" s="95"/>
      <c r="HY19" s="15">
        <v>12</v>
      </c>
      <c r="HZ19" s="70"/>
      <c r="IA19" s="358"/>
      <c r="IB19" s="70"/>
      <c r="IC19" s="71"/>
      <c r="ID19" s="72"/>
      <c r="IE19" s="632">
        <f t="shared" si="28"/>
        <v>0</v>
      </c>
      <c r="IH19" s="95"/>
      <c r="II19" s="15">
        <v>12</v>
      </c>
      <c r="IJ19" s="70"/>
      <c r="IK19" s="358"/>
      <c r="IL19" s="70"/>
      <c r="IM19" s="71"/>
      <c r="IN19" s="72"/>
      <c r="IO19" s="632">
        <f t="shared" si="29"/>
        <v>0</v>
      </c>
      <c r="IR19" s="108"/>
      <c r="IS19" s="15">
        <v>12</v>
      </c>
      <c r="IT19" s="293"/>
      <c r="IU19" s="258"/>
      <c r="IV19" s="293"/>
      <c r="IW19" s="554"/>
      <c r="IX19" s="279"/>
      <c r="IY19" s="339">
        <f t="shared" si="30"/>
        <v>0</v>
      </c>
      <c r="IZ19" s="93"/>
      <c r="JA19" s="107"/>
      <c r="JB19" s="108"/>
      <c r="JC19" s="15">
        <v>12</v>
      </c>
      <c r="JD19" s="93"/>
      <c r="JE19" s="358"/>
      <c r="JF19" s="93"/>
      <c r="JG19" s="71"/>
      <c r="JH19" s="72"/>
      <c r="JI19" s="632">
        <f t="shared" si="31"/>
        <v>0</v>
      </c>
      <c r="JL19" s="108"/>
      <c r="JM19" s="15">
        <v>12</v>
      </c>
      <c r="JN19" s="93"/>
      <c r="JO19" s="342"/>
      <c r="JP19" s="93"/>
      <c r="JQ19" s="71"/>
      <c r="JR19" s="72"/>
      <c r="JS19" s="632">
        <f t="shared" si="32"/>
        <v>0</v>
      </c>
      <c r="JV19" s="95"/>
      <c r="JW19" s="15">
        <v>12</v>
      </c>
      <c r="JX19" s="70"/>
      <c r="JY19" s="358"/>
      <c r="JZ19" s="70"/>
      <c r="KA19" s="71"/>
      <c r="KB19" s="72"/>
      <c r="KC19" s="632">
        <f t="shared" si="33"/>
        <v>0</v>
      </c>
      <c r="KF19" s="95"/>
      <c r="KG19" s="15">
        <v>12</v>
      </c>
      <c r="KH19" s="70"/>
      <c r="KI19" s="358"/>
      <c r="KJ19" s="70"/>
      <c r="KK19" s="71"/>
      <c r="KL19" s="72"/>
      <c r="KM19" s="632">
        <f t="shared" si="34"/>
        <v>0</v>
      </c>
      <c r="KP19" s="95"/>
      <c r="KQ19" s="15">
        <v>12</v>
      </c>
      <c r="KR19" s="70"/>
      <c r="KS19" s="358"/>
      <c r="KT19" s="70"/>
      <c r="KU19" s="71"/>
      <c r="KV19" s="72"/>
      <c r="KW19" s="632">
        <f t="shared" si="35"/>
        <v>0</v>
      </c>
      <c r="KZ19" s="108"/>
      <c r="LA19" s="15">
        <v>12</v>
      </c>
      <c r="LB19" s="70"/>
      <c r="LC19" s="342"/>
      <c r="LD19" s="70"/>
      <c r="LE19" s="96"/>
      <c r="LF19" s="72"/>
      <c r="LG19" s="632">
        <f t="shared" si="36"/>
        <v>0</v>
      </c>
      <c r="LJ19" s="108"/>
      <c r="LK19" s="15">
        <v>12</v>
      </c>
      <c r="LL19" s="293"/>
      <c r="LM19" s="342"/>
      <c r="LN19" s="293"/>
      <c r="LO19" s="96"/>
      <c r="LP19" s="72"/>
      <c r="LQ19" s="632">
        <f t="shared" si="37"/>
        <v>0</v>
      </c>
      <c r="LT19" s="108"/>
      <c r="LU19" s="15">
        <v>12</v>
      </c>
      <c r="LV19" s="93"/>
      <c r="LW19" s="342"/>
      <c r="LX19" s="93"/>
      <c r="LY19" s="96"/>
      <c r="LZ19" s="72"/>
      <c r="MA19" s="632">
        <f t="shared" si="38"/>
        <v>0</v>
      </c>
      <c r="MC19" s="108"/>
      <c r="MD19" s="15">
        <v>12</v>
      </c>
      <c r="ME19" s="413"/>
      <c r="MF19" s="342"/>
      <c r="MG19" s="413"/>
      <c r="MH19" s="96"/>
      <c r="MI19" s="72"/>
      <c r="MJ19" s="72">
        <f t="shared" si="39"/>
        <v>0</v>
      </c>
      <c r="MM19" s="108"/>
      <c r="MN19" s="15">
        <v>12</v>
      </c>
      <c r="MO19" s="93"/>
      <c r="MP19" s="342"/>
      <c r="MQ19" s="93"/>
      <c r="MR19" s="96"/>
      <c r="MS19" s="72"/>
      <c r="MT19" s="72">
        <f t="shared" si="40"/>
        <v>0</v>
      </c>
      <c r="MW19" s="108"/>
      <c r="MX19" s="15">
        <v>12</v>
      </c>
      <c r="MY19" s="413"/>
      <c r="MZ19" s="342"/>
      <c r="NA19" s="413"/>
      <c r="NB19" s="335"/>
      <c r="NC19" s="72"/>
      <c r="ND19" s="72">
        <f t="shared" si="57"/>
        <v>0</v>
      </c>
      <c r="NG19" s="108"/>
      <c r="NH19" s="15">
        <v>12</v>
      </c>
      <c r="NI19" s="93"/>
      <c r="NJ19" s="342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2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2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2"/>
      <c r="OO19" s="93"/>
      <c r="OP19" s="96"/>
      <c r="OQ19" s="72"/>
      <c r="OR19" s="72">
        <f t="shared" si="44"/>
        <v>0</v>
      </c>
      <c r="OU19" s="108"/>
      <c r="OV19" s="15">
        <v>12</v>
      </c>
      <c r="OW19" s="293"/>
      <c r="OX19" s="347"/>
      <c r="OY19" s="293"/>
      <c r="OZ19" s="335"/>
      <c r="PA19" s="279"/>
      <c r="PB19" s="279">
        <f t="shared" si="45"/>
        <v>0</v>
      </c>
      <c r="PE19" s="95"/>
      <c r="PF19" s="15">
        <v>12</v>
      </c>
      <c r="PG19" s="93"/>
      <c r="PH19" s="342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2"/>
      <c r="QK19" s="93"/>
      <c r="QL19" s="96"/>
      <c r="QM19" s="72"/>
      <c r="QP19" s="108"/>
      <c r="QQ19" s="15">
        <v>12</v>
      </c>
      <c r="QR19" s="93"/>
      <c r="QS19" s="342"/>
      <c r="QT19" s="93"/>
      <c r="QU19" s="96"/>
      <c r="QV19" s="72"/>
      <c r="QY19" s="108"/>
      <c r="QZ19" s="15">
        <v>12</v>
      </c>
      <c r="RA19" s="93"/>
      <c r="RB19" s="342"/>
      <c r="RC19" s="93"/>
      <c r="RD19" s="96"/>
      <c r="RE19" s="72"/>
      <c r="RH19" s="108"/>
      <c r="RI19" s="15">
        <v>12</v>
      </c>
      <c r="RJ19" s="93"/>
      <c r="RK19" s="342"/>
      <c r="RL19" s="93"/>
      <c r="RM19" s="96"/>
      <c r="RN19" s="40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2"/>
      <c r="TE19" s="189"/>
      <c r="TF19" s="405"/>
      <c r="TG19" s="40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2">
        <f t="shared" si="7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8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5">
        <f t="shared" si="9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10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1">
        <f t="shared" si="11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6">
        <f t="shared" si="12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2">
        <f t="shared" si="13"/>
        <v>0</v>
      </c>
      <c r="CD20" s="920"/>
      <c r="CE20" s="15">
        <v>13</v>
      </c>
      <c r="CF20" s="93">
        <v>887.7</v>
      </c>
      <c r="CG20" s="402"/>
      <c r="CH20" s="93"/>
      <c r="CI20" s="405"/>
      <c r="CJ20" s="404"/>
      <c r="CK20" s="632">
        <f t="shared" si="14"/>
        <v>0</v>
      </c>
      <c r="CN20" s="678"/>
      <c r="CO20" s="15">
        <v>13</v>
      </c>
      <c r="CP20" s="293">
        <v>927.1</v>
      </c>
      <c r="CQ20" s="402"/>
      <c r="CR20" s="293"/>
      <c r="CS20" s="405"/>
      <c r="CT20" s="404"/>
      <c r="CU20" s="640">
        <f t="shared" si="48"/>
        <v>0</v>
      </c>
      <c r="CX20" s="108"/>
      <c r="CY20" s="15">
        <v>13</v>
      </c>
      <c r="CZ20" s="93">
        <v>902.6</v>
      </c>
      <c r="DA20" s="342"/>
      <c r="DB20" s="93"/>
      <c r="DC20" s="96"/>
      <c r="DD20" s="72"/>
      <c r="DE20" s="632">
        <f t="shared" si="15"/>
        <v>0</v>
      </c>
      <c r="DH20" s="108"/>
      <c r="DI20" s="15">
        <v>13</v>
      </c>
      <c r="DJ20" s="93">
        <v>895.4</v>
      </c>
      <c r="DK20" s="402"/>
      <c r="DL20" s="93"/>
      <c r="DM20" s="405"/>
      <c r="DN20" s="404"/>
      <c r="DO20" s="640">
        <f t="shared" si="16"/>
        <v>0</v>
      </c>
      <c r="DR20" s="108"/>
      <c r="DS20" s="15">
        <v>13</v>
      </c>
      <c r="DT20" s="93">
        <v>923.96</v>
      </c>
      <c r="DU20" s="402"/>
      <c r="DV20" s="93"/>
      <c r="DW20" s="405"/>
      <c r="DX20" s="404"/>
      <c r="DY20" s="632">
        <f t="shared" si="17"/>
        <v>0</v>
      </c>
      <c r="EB20" s="108"/>
      <c r="EC20" s="15">
        <v>13</v>
      </c>
      <c r="ED20" s="70">
        <v>906.3</v>
      </c>
      <c r="EE20" s="358"/>
      <c r="EF20" s="70"/>
      <c r="EG20" s="71"/>
      <c r="EH20" s="72"/>
      <c r="EI20" s="632">
        <f t="shared" si="18"/>
        <v>0</v>
      </c>
      <c r="EL20" s="108"/>
      <c r="EM20" s="15">
        <v>13</v>
      </c>
      <c r="EN20" s="293">
        <v>926.7</v>
      </c>
      <c r="EO20" s="347"/>
      <c r="EP20" s="293"/>
      <c r="EQ20" s="278"/>
      <c r="ER20" s="279"/>
      <c r="ES20" s="632">
        <f t="shared" si="19"/>
        <v>0</v>
      </c>
      <c r="EV20" s="108"/>
      <c r="EW20" s="15">
        <v>13</v>
      </c>
      <c r="EX20" s="70">
        <v>944.8</v>
      </c>
      <c r="EY20" s="358"/>
      <c r="EZ20" s="70"/>
      <c r="FA20" s="278"/>
      <c r="FB20" s="72"/>
      <c r="FC20" s="339">
        <f t="shared" si="20"/>
        <v>0</v>
      </c>
      <c r="FF20" s="108"/>
      <c r="FG20" s="15">
        <v>13</v>
      </c>
      <c r="FH20" s="293"/>
      <c r="FI20" s="347"/>
      <c r="FJ20" s="293"/>
      <c r="FK20" s="278"/>
      <c r="FL20" s="279"/>
      <c r="FM20" s="632">
        <f t="shared" si="21"/>
        <v>0</v>
      </c>
      <c r="FP20" s="108"/>
      <c r="FQ20" s="15">
        <v>13</v>
      </c>
      <c r="FR20" s="93"/>
      <c r="FS20" s="342"/>
      <c r="FT20" s="93"/>
      <c r="FU20" s="71"/>
      <c r="FV20" s="72"/>
      <c r="FW20" s="632">
        <f t="shared" si="22"/>
        <v>0</v>
      </c>
      <c r="FX20" s="72"/>
      <c r="FZ20" s="108"/>
      <c r="GA20" s="15">
        <v>13</v>
      </c>
      <c r="GB20" s="70"/>
      <c r="GC20" s="547"/>
      <c r="GD20" s="70"/>
      <c r="GE20" s="278"/>
      <c r="GF20" s="279"/>
      <c r="GG20" s="339">
        <f t="shared" si="23"/>
        <v>0</v>
      </c>
      <c r="GJ20" s="108"/>
      <c r="GK20" s="15">
        <v>13</v>
      </c>
      <c r="GL20" s="525"/>
      <c r="GM20" s="342"/>
      <c r="GN20" s="525"/>
      <c r="GO20" s="96"/>
      <c r="GP20" s="72"/>
      <c r="GQ20" s="632">
        <f t="shared" si="24"/>
        <v>0</v>
      </c>
      <c r="GT20" s="108"/>
      <c r="GU20" s="15">
        <v>13</v>
      </c>
      <c r="GV20" s="293"/>
      <c r="GW20" s="347"/>
      <c r="GX20" s="293"/>
      <c r="GY20" s="335"/>
      <c r="GZ20" s="279"/>
      <c r="HA20" s="632">
        <f t="shared" si="25"/>
        <v>0</v>
      </c>
      <c r="HD20" s="108"/>
      <c r="HE20" s="15">
        <v>13</v>
      </c>
      <c r="HF20" s="93"/>
      <c r="HG20" s="342"/>
      <c r="HH20" s="93"/>
      <c r="HI20" s="96"/>
      <c r="HJ20" s="72"/>
      <c r="HK20" s="339">
        <f t="shared" si="26"/>
        <v>0</v>
      </c>
      <c r="HN20" s="108"/>
      <c r="HO20" s="15">
        <v>13</v>
      </c>
      <c r="HP20" s="293"/>
      <c r="HQ20" s="347"/>
      <c r="HR20" s="293"/>
      <c r="HS20" s="407"/>
      <c r="HT20" s="279"/>
      <c r="HU20" s="632">
        <f t="shared" si="27"/>
        <v>0</v>
      </c>
      <c r="HX20" s="95"/>
      <c r="HY20" s="15">
        <v>13</v>
      </c>
      <c r="HZ20" s="70"/>
      <c r="IA20" s="358"/>
      <c r="IB20" s="70"/>
      <c r="IC20" s="71"/>
      <c r="ID20" s="72"/>
      <c r="IE20" s="632">
        <f t="shared" si="28"/>
        <v>0</v>
      </c>
      <c r="IH20" s="95"/>
      <c r="II20" s="15">
        <v>13</v>
      </c>
      <c r="IJ20" s="70"/>
      <c r="IK20" s="358"/>
      <c r="IL20" s="70"/>
      <c r="IM20" s="71"/>
      <c r="IN20" s="72"/>
      <c r="IO20" s="632">
        <f t="shared" si="29"/>
        <v>0</v>
      </c>
      <c r="IR20" s="108"/>
      <c r="IS20" s="15">
        <v>13</v>
      </c>
      <c r="IT20" s="293"/>
      <c r="IU20" s="258"/>
      <c r="IV20" s="293"/>
      <c r="IW20" s="554"/>
      <c r="IX20" s="279"/>
      <c r="IY20" s="339">
        <f t="shared" si="30"/>
        <v>0</v>
      </c>
      <c r="IZ20" s="93"/>
      <c r="JB20" s="108"/>
      <c r="JC20" s="15">
        <v>13</v>
      </c>
      <c r="JD20" s="93"/>
      <c r="JE20" s="358"/>
      <c r="JF20" s="93"/>
      <c r="JG20" s="71"/>
      <c r="JH20" s="72"/>
      <c r="JI20" s="632">
        <f t="shared" si="31"/>
        <v>0</v>
      </c>
      <c r="JL20" s="108"/>
      <c r="JM20" s="15">
        <v>13</v>
      </c>
      <c r="JN20" s="93"/>
      <c r="JO20" s="342"/>
      <c r="JP20" s="93"/>
      <c r="JQ20" s="71"/>
      <c r="JR20" s="72"/>
      <c r="JS20" s="632">
        <f t="shared" si="32"/>
        <v>0</v>
      </c>
      <c r="JV20" s="95"/>
      <c r="JW20" s="15">
        <v>13</v>
      </c>
      <c r="JX20" s="70"/>
      <c r="JY20" s="358"/>
      <c r="JZ20" s="70"/>
      <c r="KA20" s="71"/>
      <c r="KB20" s="72"/>
      <c r="KC20" s="632">
        <f t="shared" si="33"/>
        <v>0</v>
      </c>
      <c r="KF20" s="95"/>
      <c r="KG20" s="15">
        <v>13</v>
      </c>
      <c r="KH20" s="70"/>
      <c r="KI20" s="358"/>
      <c r="KJ20" s="70"/>
      <c r="KK20" s="71"/>
      <c r="KL20" s="72"/>
      <c r="KM20" s="632">
        <f t="shared" si="34"/>
        <v>0</v>
      </c>
      <c r="KP20" s="95"/>
      <c r="KQ20" s="15">
        <v>13</v>
      </c>
      <c r="KR20" s="70"/>
      <c r="KS20" s="358"/>
      <c r="KT20" s="70"/>
      <c r="KU20" s="71"/>
      <c r="KV20" s="72"/>
      <c r="KW20" s="632">
        <f t="shared" si="35"/>
        <v>0</v>
      </c>
      <c r="KZ20" s="108"/>
      <c r="LA20" s="15">
        <v>13</v>
      </c>
      <c r="LB20" s="93"/>
      <c r="LC20" s="342"/>
      <c r="LD20" s="93"/>
      <c r="LE20" s="96"/>
      <c r="LF20" s="72"/>
      <c r="LG20" s="632">
        <f t="shared" si="36"/>
        <v>0</v>
      </c>
      <c r="LJ20" s="108"/>
      <c r="LK20" s="15">
        <v>13</v>
      </c>
      <c r="LL20" s="293"/>
      <c r="LM20" s="342"/>
      <c r="LN20" s="293"/>
      <c r="LO20" s="96"/>
      <c r="LP20" s="72"/>
      <c r="LQ20" s="632">
        <f t="shared" si="37"/>
        <v>0</v>
      </c>
      <c r="LT20" s="108"/>
      <c r="LU20" s="15">
        <v>13</v>
      </c>
      <c r="LV20" s="93"/>
      <c r="LW20" s="342"/>
      <c r="LX20" s="93"/>
      <c r="LY20" s="96"/>
      <c r="LZ20" s="72"/>
      <c r="MA20" s="632">
        <f t="shared" si="38"/>
        <v>0</v>
      </c>
      <c r="MC20" s="108"/>
      <c r="MD20" s="15">
        <v>13</v>
      </c>
      <c r="ME20" s="413"/>
      <c r="MF20" s="342"/>
      <c r="MG20" s="413"/>
      <c r="MH20" s="96"/>
      <c r="MI20" s="72"/>
      <c r="MJ20" s="72">
        <f t="shared" si="39"/>
        <v>0</v>
      </c>
      <c r="MM20" s="108"/>
      <c r="MN20" s="15">
        <v>13</v>
      </c>
      <c r="MO20" s="93"/>
      <c r="MP20" s="342"/>
      <c r="MQ20" s="93"/>
      <c r="MR20" s="96"/>
      <c r="MS20" s="72"/>
      <c r="MT20" s="72">
        <f t="shared" si="40"/>
        <v>0</v>
      </c>
      <c r="MW20" s="108"/>
      <c r="MX20" s="15">
        <v>13</v>
      </c>
      <c r="MY20" s="413"/>
      <c r="MZ20" s="342"/>
      <c r="NA20" s="413"/>
      <c r="NB20" s="335"/>
      <c r="NC20" s="72"/>
      <c r="ND20" s="72">
        <f t="shared" si="57"/>
        <v>0</v>
      </c>
      <c r="NG20" s="108"/>
      <c r="NH20" s="15">
        <v>13</v>
      </c>
      <c r="NI20" s="93"/>
      <c r="NJ20" s="342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2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2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2"/>
      <c r="OO20" s="93"/>
      <c r="OP20" s="96"/>
      <c r="OQ20" s="72"/>
      <c r="OR20" s="72">
        <f t="shared" si="44"/>
        <v>0</v>
      </c>
      <c r="OU20" s="108"/>
      <c r="OV20" s="15">
        <v>13</v>
      </c>
      <c r="OW20" s="293"/>
      <c r="OX20" s="347"/>
      <c r="OY20" s="293"/>
      <c r="OZ20" s="335"/>
      <c r="PA20" s="279"/>
      <c r="PB20" s="279">
        <f t="shared" si="45"/>
        <v>0</v>
      </c>
      <c r="PE20" s="95"/>
      <c r="PF20" s="15">
        <v>13</v>
      </c>
      <c r="PG20" s="93"/>
      <c r="PH20" s="342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2"/>
      <c r="QK20" s="93"/>
      <c r="QL20" s="96"/>
      <c r="QM20" s="72"/>
      <c r="QP20" s="108"/>
      <c r="QQ20" s="15">
        <v>13</v>
      </c>
      <c r="QR20" s="93"/>
      <c r="QS20" s="342"/>
      <c r="QT20" s="93"/>
      <c r="QU20" s="96"/>
      <c r="QV20" s="72"/>
      <c r="QY20" s="108"/>
      <c r="QZ20" s="15">
        <v>13</v>
      </c>
      <c r="RA20" s="93"/>
      <c r="RB20" s="342"/>
      <c r="RC20" s="93"/>
      <c r="RD20" s="96"/>
      <c r="RE20" s="72"/>
      <c r="RH20" s="108"/>
      <c r="RI20" s="15">
        <v>13</v>
      </c>
      <c r="RJ20" s="93"/>
      <c r="RK20" s="342"/>
      <c r="RL20" s="93"/>
      <c r="RM20" s="96"/>
      <c r="RN20" s="40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2"/>
      <c r="TE20" s="189"/>
      <c r="TF20" s="405"/>
      <c r="TG20" s="40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1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2">
        <f t="shared" si="7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8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5">
        <f t="shared" si="9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10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1">
        <f t="shared" si="11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6">
        <f t="shared" si="12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2">
        <f t="shared" si="13"/>
        <v>0</v>
      </c>
      <c r="CD21" s="920"/>
      <c r="CE21" s="15">
        <v>14</v>
      </c>
      <c r="CF21" s="93">
        <v>909.4</v>
      </c>
      <c r="CG21" s="402"/>
      <c r="CH21" s="93"/>
      <c r="CI21" s="405"/>
      <c r="CJ21" s="404"/>
      <c r="CK21" s="632">
        <f t="shared" si="14"/>
        <v>0</v>
      </c>
      <c r="CN21" s="678"/>
      <c r="CO21" s="15">
        <v>14</v>
      </c>
      <c r="CP21" s="293">
        <v>933</v>
      </c>
      <c r="CQ21" s="402"/>
      <c r="CR21" s="293"/>
      <c r="CS21" s="405"/>
      <c r="CT21" s="404"/>
      <c r="CU21" s="640">
        <f t="shared" si="48"/>
        <v>0</v>
      </c>
      <c r="CX21" s="108"/>
      <c r="CY21" s="15">
        <v>14</v>
      </c>
      <c r="CZ21" s="93">
        <v>882.2</v>
      </c>
      <c r="DA21" s="342"/>
      <c r="DB21" s="93"/>
      <c r="DC21" s="96"/>
      <c r="DD21" s="72"/>
      <c r="DE21" s="632">
        <f t="shared" si="15"/>
        <v>0</v>
      </c>
      <c r="DH21" s="108"/>
      <c r="DI21" s="15">
        <v>14</v>
      </c>
      <c r="DJ21" s="93">
        <v>930.8</v>
      </c>
      <c r="DK21" s="402"/>
      <c r="DL21" s="93"/>
      <c r="DM21" s="405"/>
      <c r="DN21" s="404"/>
      <c r="DO21" s="640">
        <f t="shared" si="16"/>
        <v>0</v>
      </c>
      <c r="DR21" s="108"/>
      <c r="DS21" s="15">
        <v>14</v>
      </c>
      <c r="DT21" s="93">
        <v>917.61</v>
      </c>
      <c r="DU21" s="402"/>
      <c r="DV21" s="93"/>
      <c r="DW21" s="405"/>
      <c r="DX21" s="404"/>
      <c r="DY21" s="632">
        <f t="shared" si="17"/>
        <v>0</v>
      </c>
      <c r="EB21" s="108"/>
      <c r="EC21" s="15">
        <v>14</v>
      </c>
      <c r="ED21" s="70">
        <v>917.6</v>
      </c>
      <c r="EE21" s="358"/>
      <c r="EF21" s="70"/>
      <c r="EG21" s="71"/>
      <c r="EH21" s="72"/>
      <c r="EI21" s="632">
        <f t="shared" si="18"/>
        <v>0</v>
      </c>
      <c r="EL21" s="108"/>
      <c r="EM21" s="15">
        <v>14</v>
      </c>
      <c r="EN21" s="293">
        <v>894.5</v>
      </c>
      <c r="EO21" s="347"/>
      <c r="EP21" s="293"/>
      <c r="EQ21" s="278"/>
      <c r="ER21" s="279"/>
      <c r="ES21" s="632">
        <f t="shared" si="19"/>
        <v>0</v>
      </c>
      <c r="EV21" s="108"/>
      <c r="EW21" s="15">
        <v>14</v>
      </c>
      <c r="EX21" s="70">
        <v>904.9</v>
      </c>
      <c r="EY21" s="358"/>
      <c r="EZ21" s="70"/>
      <c r="FA21" s="278"/>
      <c r="FB21" s="72"/>
      <c r="FC21" s="339">
        <f t="shared" si="20"/>
        <v>0</v>
      </c>
      <c r="FF21" s="108"/>
      <c r="FG21" s="15">
        <v>14</v>
      </c>
      <c r="FH21" s="293"/>
      <c r="FI21" s="347"/>
      <c r="FJ21" s="293"/>
      <c r="FK21" s="278"/>
      <c r="FL21" s="279"/>
      <c r="FM21" s="632">
        <f t="shared" si="21"/>
        <v>0</v>
      </c>
      <c r="FP21" s="108"/>
      <c r="FQ21" s="15">
        <v>14</v>
      </c>
      <c r="FR21" s="93"/>
      <c r="FS21" s="342"/>
      <c r="FT21" s="93"/>
      <c r="FU21" s="71"/>
      <c r="FV21" s="72"/>
      <c r="FW21" s="632">
        <f t="shared" si="22"/>
        <v>0</v>
      </c>
      <c r="FX21" s="72"/>
      <c r="FZ21" s="108"/>
      <c r="GA21" s="15">
        <v>14</v>
      </c>
      <c r="GB21" s="70"/>
      <c r="GC21" s="547"/>
      <c r="GD21" s="70"/>
      <c r="GE21" s="278"/>
      <c r="GF21" s="279"/>
      <c r="GG21" s="339">
        <f t="shared" si="23"/>
        <v>0</v>
      </c>
      <c r="GJ21" s="108"/>
      <c r="GK21" s="15">
        <v>14</v>
      </c>
      <c r="GL21" s="525"/>
      <c r="GM21" s="342"/>
      <c r="GN21" s="525"/>
      <c r="GO21" s="96"/>
      <c r="GP21" s="72"/>
      <c r="GQ21" s="632">
        <f t="shared" si="24"/>
        <v>0</v>
      </c>
      <c r="GT21" s="108"/>
      <c r="GU21" s="15">
        <v>14</v>
      </c>
      <c r="GV21" s="293"/>
      <c r="GW21" s="347"/>
      <c r="GX21" s="293"/>
      <c r="GY21" s="335"/>
      <c r="GZ21" s="279"/>
      <c r="HA21" s="632">
        <f t="shared" si="25"/>
        <v>0</v>
      </c>
      <c r="HD21" s="108"/>
      <c r="HE21" s="15">
        <v>14</v>
      </c>
      <c r="HF21" s="93"/>
      <c r="HG21" s="342"/>
      <c r="HH21" s="93"/>
      <c r="HI21" s="96"/>
      <c r="HJ21" s="72"/>
      <c r="HK21" s="339">
        <f t="shared" si="26"/>
        <v>0</v>
      </c>
      <c r="HN21" s="108"/>
      <c r="HO21" s="15">
        <v>14</v>
      </c>
      <c r="HP21" s="293"/>
      <c r="HQ21" s="347"/>
      <c r="HR21" s="293"/>
      <c r="HS21" s="407"/>
      <c r="HT21" s="279"/>
      <c r="HU21" s="632">
        <f t="shared" si="27"/>
        <v>0</v>
      </c>
      <c r="HX21" s="95"/>
      <c r="HY21" s="15">
        <v>14</v>
      </c>
      <c r="HZ21" s="70"/>
      <c r="IA21" s="358"/>
      <c r="IB21" s="70"/>
      <c r="IC21" s="71"/>
      <c r="ID21" s="72"/>
      <c r="IE21" s="632">
        <f t="shared" si="28"/>
        <v>0</v>
      </c>
      <c r="IH21" s="95"/>
      <c r="II21" s="15">
        <v>14</v>
      </c>
      <c r="IJ21" s="70"/>
      <c r="IK21" s="358"/>
      <c r="IL21" s="70"/>
      <c r="IM21" s="71"/>
      <c r="IN21" s="72"/>
      <c r="IO21" s="632">
        <f t="shared" si="29"/>
        <v>0</v>
      </c>
      <c r="IR21" s="108"/>
      <c r="IS21" s="15">
        <v>14</v>
      </c>
      <c r="IT21" s="293"/>
      <c r="IU21" s="258"/>
      <c r="IV21" s="293"/>
      <c r="IW21" s="554"/>
      <c r="IX21" s="279"/>
      <c r="IY21" s="339">
        <f t="shared" si="30"/>
        <v>0</v>
      </c>
      <c r="IZ21" s="93"/>
      <c r="JB21" s="108"/>
      <c r="JC21" s="15">
        <v>14</v>
      </c>
      <c r="JD21" s="93"/>
      <c r="JE21" s="358"/>
      <c r="JF21" s="93"/>
      <c r="JG21" s="71"/>
      <c r="JH21" s="72"/>
      <c r="JI21" s="632">
        <f t="shared" si="31"/>
        <v>0</v>
      </c>
      <c r="JL21" s="108"/>
      <c r="JM21" s="15">
        <v>14</v>
      </c>
      <c r="JN21" s="93"/>
      <c r="JO21" s="342"/>
      <c r="JP21" s="93"/>
      <c r="JQ21" s="71"/>
      <c r="JR21" s="72"/>
      <c r="JS21" s="632">
        <f t="shared" si="32"/>
        <v>0</v>
      </c>
      <c r="JV21" s="95"/>
      <c r="JW21" s="15">
        <v>14</v>
      </c>
      <c r="JX21" s="70"/>
      <c r="JY21" s="358"/>
      <c r="JZ21" s="70"/>
      <c r="KA21" s="71"/>
      <c r="KB21" s="72"/>
      <c r="KC21" s="632">
        <f t="shared" si="33"/>
        <v>0</v>
      </c>
      <c r="KF21" s="95"/>
      <c r="KG21" s="15">
        <v>14</v>
      </c>
      <c r="KH21" s="70"/>
      <c r="KI21" s="358"/>
      <c r="KJ21" s="70"/>
      <c r="KK21" s="71"/>
      <c r="KL21" s="72"/>
      <c r="KM21" s="632">
        <f t="shared" si="34"/>
        <v>0</v>
      </c>
      <c r="KP21" s="95"/>
      <c r="KQ21" s="15">
        <v>14</v>
      </c>
      <c r="KR21" s="70"/>
      <c r="KS21" s="358"/>
      <c r="KT21" s="70"/>
      <c r="KU21" s="71"/>
      <c r="KV21" s="72"/>
      <c r="KW21" s="632">
        <f t="shared" si="35"/>
        <v>0</v>
      </c>
      <c r="KZ21" s="108"/>
      <c r="LA21" s="15">
        <v>14</v>
      </c>
      <c r="LB21" s="93"/>
      <c r="LC21" s="342"/>
      <c r="LD21" s="93"/>
      <c r="LE21" s="96"/>
      <c r="LF21" s="72"/>
      <c r="LG21" s="632">
        <f t="shared" si="36"/>
        <v>0</v>
      </c>
      <c r="LJ21" s="108"/>
      <c r="LK21" s="15">
        <v>14</v>
      </c>
      <c r="LL21" s="293"/>
      <c r="LM21" s="342"/>
      <c r="LN21" s="293"/>
      <c r="LO21" s="96"/>
      <c r="LP21" s="72"/>
      <c r="LQ21" s="632">
        <f t="shared" si="37"/>
        <v>0</v>
      </c>
      <c r="LT21" s="108"/>
      <c r="LU21" s="15">
        <v>14</v>
      </c>
      <c r="LV21" s="93"/>
      <c r="LW21" s="342"/>
      <c r="LX21" s="93"/>
      <c r="LY21" s="96"/>
      <c r="LZ21" s="72"/>
      <c r="MA21" s="632">
        <f t="shared" si="38"/>
        <v>0</v>
      </c>
      <c r="MC21" s="108"/>
      <c r="MD21" s="15">
        <v>14</v>
      </c>
      <c r="ME21" s="413"/>
      <c r="MF21" s="342"/>
      <c r="MG21" s="413"/>
      <c r="MH21" s="96"/>
      <c r="MI21" s="72"/>
      <c r="MJ21" s="72">
        <f t="shared" si="39"/>
        <v>0</v>
      </c>
      <c r="MM21" s="108"/>
      <c r="MN21" s="15">
        <v>14</v>
      </c>
      <c r="MO21" s="93"/>
      <c r="MP21" s="342"/>
      <c r="MQ21" s="93"/>
      <c r="MR21" s="96"/>
      <c r="MS21" s="72"/>
      <c r="MT21" s="72">
        <f t="shared" si="40"/>
        <v>0</v>
      </c>
      <c r="MW21" s="108"/>
      <c r="MX21" s="15">
        <v>14</v>
      </c>
      <c r="MY21" s="413"/>
      <c r="MZ21" s="342"/>
      <c r="NA21" s="413"/>
      <c r="NB21" s="335"/>
      <c r="NC21" s="72"/>
      <c r="ND21" s="72">
        <f t="shared" si="57"/>
        <v>0</v>
      </c>
      <c r="NG21" s="108"/>
      <c r="NH21" s="15">
        <v>14</v>
      </c>
      <c r="NI21" s="93"/>
      <c r="NJ21" s="342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2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2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2"/>
      <c r="OO21" s="93"/>
      <c r="OP21" s="96"/>
      <c r="OQ21" s="72"/>
      <c r="OR21" s="72">
        <f t="shared" si="44"/>
        <v>0</v>
      </c>
      <c r="OU21" s="108"/>
      <c r="OV21" s="15">
        <v>14</v>
      </c>
      <c r="OW21" s="293"/>
      <c r="OX21" s="347"/>
      <c r="OY21" s="293"/>
      <c r="OZ21" s="335"/>
      <c r="PA21" s="279"/>
      <c r="PB21" s="279">
        <f t="shared" si="45"/>
        <v>0</v>
      </c>
      <c r="PE21" s="95"/>
      <c r="PF21" s="15">
        <v>14</v>
      </c>
      <c r="PG21" s="93"/>
      <c r="PH21" s="342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2"/>
      <c r="QK21" s="93"/>
      <c r="QL21" s="96"/>
      <c r="QM21" s="72"/>
      <c r="QP21" s="108"/>
      <c r="QQ21" s="15">
        <v>14</v>
      </c>
      <c r="QR21" s="93"/>
      <c r="QS21" s="342"/>
      <c r="QT21" s="93"/>
      <c r="QU21" s="96"/>
      <c r="QV21" s="72"/>
      <c r="QY21" s="108"/>
      <c r="QZ21" s="15">
        <v>14</v>
      </c>
      <c r="RA21" s="93"/>
      <c r="RB21" s="342"/>
      <c r="RC21" s="93"/>
      <c r="RD21" s="96"/>
      <c r="RE21" s="72"/>
      <c r="RH21" s="108"/>
      <c r="RI21" s="15">
        <v>14</v>
      </c>
      <c r="RJ21" s="93"/>
      <c r="RK21" s="342"/>
      <c r="RL21" s="93"/>
      <c r="RM21" s="96"/>
      <c r="RN21" s="40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2"/>
      <c r="TE21" s="189"/>
      <c r="TF21" s="405"/>
      <c r="TG21" s="40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2">
        <f t="shared" si="7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8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5">
        <f t="shared" si="9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10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1">
        <f t="shared" si="11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6">
        <f t="shared" si="12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2">
        <f t="shared" si="13"/>
        <v>0</v>
      </c>
      <c r="CD22" s="920"/>
      <c r="CE22" s="15">
        <v>15</v>
      </c>
      <c r="CF22" s="93">
        <v>872.3</v>
      </c>
      <c r="CG22" s="402"/>
      <c r="CH22" s="93"/>
      <c r="CI22" s="405"/>
      <c r="CJ22" s="404"/>
      <c r="CK22" s="632">
        <f t="shared" si="14"/>
        <v>0</v>
      </c>
      <c r="CN22" s="678"/>
      <c r="CO22" s="15">
        <v>15</v>
      </c>
      <c r="CP22" s="277">
        <v>928</v>
      </c>
      <c r="CQ22" s="402"/>
      <c r="CR22" s="277"/>
      <c r="CS22" s="405"/>
      <c r="CT22" s="404"/>
      <c r="CU22" s="640">
        <f t="shared" si="48"/>
        <v>0</v>
      </c>
      <c r="CX22" s="108"/>
      <c r="CY22" s="15">
        <v>15</v>
      </c>
      <c r="CZ22" s="93">
        <v>936.7</v>
      </c>
      <c r="DA22" s="342"/>
      <c r="DB22" s="93"/>
      <c r="DC22" s="96"/>
      <c r="DD22" s="72"/>
      <c r="DE22" s="632">
        <f t="shared" si="15"/>
        <v>0</v>
      </c>
      <c r="DH22" s="108"/>
      <c r="DI22" s="15">
        <v>15</v>
      </c>
      <c r="DJ22" s="93">
        <v>864.1</v>
      </c>
      <c r="DK22" s="402"/>
      <c r="DL22" s="93"/>
      <c r="DM22" s="405"/>
      <c r="DN22" s="404"/>
      <c r="DO22" s="640">
        <f t="shared" si="16"/>
        <v>0</v>
      </c>
      <c r="DR22" s="108"/>
      <c r="DS22" s="15">
        <v>15</v>
      </c>
      <c r="DT22" s="93">
        <v>901.74</v>
      </c>
      <c r="DU22" s="402"/>
      <c r="DV22" s="93"/>
      <c r="DW22" s="405"/>
      <c r="DX22" s="404"/>
      <c r="DY22" s="632">
        <f t="shared" si="17"/>
        <v>0</v>
      </c>
      <c r="EB22" s="108"/>
      <c r="EC22" s="15">
        <v>15</v>
      </c>
      <c r="ED22" s="70">
        <v>899.9</v>
      </c>
      <c r="EE22" s="358"/>
      <c r="EF22" s="70"/>
      <c r="EG22" s="71"/>
      <c r="EH22" s="72"/>
      <c r="EI22" s="632">
        <f t="shared" si="18"/>
        <v>0</v>
      </c>
      <c r="EL22" s="108"/>
      <c r="EM22" s="15">
        <v>15</v>
      </c>
      <c r="EN22" s="293">
        <v>919.4</v>
      </c>
      <c r="EO22" s="347"/>
      <c r="EP22" s="293"/>
      <c r="EQ22" s="278"/>
      <c r="ER22" s="279"/>
      <c r="ES22" s="632">
        <f t="shared" si="19"/>
        <v>0</v>
      </c>
      <c r="EV22" s="108"/>
      <c r="EW22" s="15">
        <v>15</v>
      </c>
      <c r="EX22" s="70">
        <v>913.1</v>
      </c>
      <c r="EY22" s="358"/>
      <c r="EZ22" s="70"/>
      <c r="FA22" s="278"/>
      <c r="FB22" s="72"/>
      <c r="FC22" s="339">
        <f t="shared" si="20"/>
        <v>0</v>
      </c>
      <c r="FF22" s="108"/>
      <c r="FG22" s="15">
        <v>15</v>
      </c>
      <c r="FH22" s="293"/>
      <c r="FI22" s="347"/>
      <c r="FJ22" s="293"/>
      <c r="FK22" s="278"/>
      <c r="FL22" s="279"/>
      <c r="FM22" s="632">
        <f t="shared" si="21"/>
        <v>0</v>
      </c>
      <c r="FP22" s="108"/>
      <c r="FQ22" s="15">
        <v>15</v>
      </c>
      <c r="FR22" s="93"/>
      <c r="FS22" s="342"/>
      <c r="FT22" s="93"/>
      <c r="FU22" s="71"/>
      <c r="FV22" s="72"/>
      <c r="FW22" s="632">
        <f t="shared" si="22"/>
        <v>0</v>
      </c>
      <c r="FX22" s="72"/>
      <c r="FZ22" s="108"/>
      <c r="GA22" s="15">
        <v>15</v>
      </c>
      <c r="GB22" s="70"/>
      <c r="GC22" s="547"/>
      <c r="GD22" s="70"/>
      <c r="GE22" s="278"/>
      <c r="GF22" s="279"/>
      <c r="GG22" s="339">
        <f t="shared" si="23"/>
        <v>0</v>
      </c>
      <c r="GJ22" s="108"/>
      <c r="GK22" s="15">
        <v>15</v>
      </c>
      <c r="GL22" s="525"/>
      <c r="GM22" s="342"/>
      <c r="GN22" s="525"/>
      <c r="GO22" s="96"/>
      <c r="GP22" s="72"/>
      <c r="GQ22" s="632">
        <f t="shared" si="24"/>
        <v>0</v>
      </c>
      <c r="GT22" s="108"/>
      <c r="GU22" s="15">
        <v>15</v>
      </c>
      <c r="GV22" s="293"/>
      <c r="GW22" s="347"/>
      <c r="GX22" s="293"/>
      <c r="GY22" s="335"/>
      <c r="GZ22" s="279"/>
      <c r="HA22" s="632">
        <f t="shared" si="25"/>
        <v>0</v>
      </c>
      <c r="HD22" s="108"/>
      <c r="HE22" s="15">
        <v>15</v>
      </c>
      <c r="HF22" s="93"/>
      <c r="HG22" s="342"/>
      <c r="HH22" s="93"/>
      <c r="HI22" s="96"/>
      <c r="HJ22" s="72"/>
      <c r="HK22" s="339">
        <f t="shared" si="26"/>
        <v>0</v>
      </c>
      <c r="HN22" s="108"/>
      <c r="HO22" s="15">
        <v>15</v>
      </c>
      <c r="HP22" s="293"/>
      <c r="HQ22" s="347"/>
      <c r="HR22" s="293"/>
      <c r="HS22" s="407"/>
      <c r="HT22" s="279"/>
      <c r="HU22" s="632">
        <f t="shared" si="27"/>
        <v>0</v>
      </c>
      <c r="HX22" s="95"/>
      <c r="HY22" s="15">
        <v>15</v>
      </c>
      <c r="HZ22" s="70"/>
      <c r="IA22" s="358"/>
      <c r="IB22" s="70"/>
      <c r="IC22" s="71"/>
      <c r="ID22" s="72"/>
      <c r="IE22" s="632">
        <f t="shared" si="28"/>
        <v>0</v>
      </c>
      <c r="IH22" s="95"/>
      <c r="II22" s="15">
        <v>15</v>
      </c>
      <c r="IJ22" s="70"/>
      <c r="IK22" s="358"/>
      <c r="IL22" s="70"/>
      <c r="IM22" s="71"/>
      <c r="IN22" s="72"/>
      <c r="IO22" s="632">
        <f t="shared" si="29"/>
        <v>0</v>
      </c>
      <c r="IR22" s="108"/>
      <c r="IS22" s="15">
        <v>15</v>
      </c>
      <c r="IT22" s="293"/>
      <c r="IU22" s="258"/>
      <c r="IV22" s="293"/>
      <c r="IW22" s="554"/>
      <c r="IX22" s="279"/>
      <c r="IY22" s="339">
        <f t="shared" si="30"/>
        <v>0</v>
      </c>
      <c r="IZ22" s="93"/>
      <c r="JB22" s="108"/>
      <c r="JC22" s="15">
        <v>15</v>
      </c>
      <c r="JD22" s="93"/>
      <c r="JE22" s="358"/>
      <c r="JF22" s="93"/>
      <c r="JG22" s="71"/>
      <c r="JH22" s="72"/>
      <c r="JI22" s="632">
        <f t="shared" si="31"/>
        <v>0</v>
      </c>
      <c r="JL22" s="108"/>
      <c r="JM22" s="15">
        <v>15</v>
      </c>
      <c r="JN22" s="93"/>
      <c r="JO22" s="342"/>
      <c r="JP22" s="93"/>
      <c r="JQ22" s="71"/>
      <c r="JR22" s="72"/>
      <c r="JS22" s="632">
        <f t="shared" si="32"/>
        <v>0</v>
      </c>
      <c r="JV22" s="95"/>
      <c r="JW22" s="15">
        <v>15</v>
      </c>
      <c r="JX22" s="70"/>
      <c r="JY22" s="358"/>
      <c r="JZ22" s="70"/>
      <c r="KA22" s="71"/>
      <c r="KB22" s="72"/>
      <c r="KC22" s="632">
        <f t="shared" si="33"/>
        <v>0</v>
      </c>
      <c r="KF22" s="95"/>
      <c r="KG22" s="15">
        <v>15</v>
      </c>
      <c r="KH22" s="70"/>
      <c r="KI22" s="358"/>
      <c r="KJ22" s="70"/>
      <c r="KK22" s="71"/>
      <c r="KL22" s="72"/>
      <c r="KM22" s="632">
        <f t="shared" si="34"/>
        <v>0</v>
      </c>
      <c r="KP22" s="95"/>
      <c r="KQ22" s="15">
        <v>15</v>
      </c>
      <c r="KR22" s="70"/>
      <c r="KS22" s="358"/>
      <c r="KT22" s="70"/>
      <c r="KU22" s="71"/>
      <c r="KV22" s="72"/>
      <c r="KW22" s="632">
        <f t="shared" si="35"/>
        <v>0</v>
      </c>
      <c r="KZ22" s="108"/>
      <c r="LA22" s="15">
        <v>15</v>
      </c>
      <c r="LB22" s="93"/>
      <c r="LC22" s="342"/>
      <c r="LD22" s="93"/>
      <c r="LE22" s="96"/>
      <c r="LF22" s="72"/>
      <c r="LG22" s="632">
        <f t="shared" si="36"/>
        <v>0</v>
      </c>
      <c r="LJ22" s="108"/>
      <c r="LK22" s="15">
        <v>15</v>
      </c>
      <c r="LL22" s="293"/>
      <c r="LM22" s="342"/>
      <c r="LN22" s="293"/>
      <c r="LO22" s="96"/>
      <c r="LP22" s="72"/>
      <c r="LQ22" s="632">
        <f t="shared" si="37"/>
        <v>0</v>
      </c>
      <c r="LT22" s="108"/>
      <c r="LU22" s="15">
        <v>15</v>
      </c>
      <c r="LV22" s="93"/>
      <c r="LW22" s="342"/>
      <c r="LX22" s="93"/>
      <c r="LY22" s="96"/>
      <c r="LZ22" s="72"/>
      <c r="MA22" s="632">
        <f t="shared" si="38"/>
        <v>0</v>
      </c>
      <c r="MC22" s="108"/>
      <c r="MD22" s="15">
        <v>15</v>
      </c>
      <c r="ME22" s="413"/>
      <c r="MF22" s="342"/>
      <c r="MG22" s="413"/>
      <c r="MH22" s="96"/>
      <c r="MI22" s="72"/>
      <c r="MJ22" s="72">
        <f t="shared" si="39"/>
        <v>0</v>
      </c>
      <c r="MM22" s="108"/>
      <c r="MN22" s="15">
        <v>15</v>
      </c>
      <c r="MO22" s="93"/>
      <c r="MP22" s="342"/>
      <c r="MQ22" s="93"/>
      <c r="MR22" s="96"/>
      <c r="MS22" s="72"/>
      <c r="MT22" s="72">
        <f t="shared" si="40"/>
        <v>0</v>
      </c>
      <c r="MW22" s="108"/>
      <c r="MX22" s="15">
        <v>15</v>
      </c>
      <c r="MY22" s="413"/>
      <c r="MZ22" s="342"/>
      <c r="NA22" s="413"/>
      <c r="NB22" s="335"/>
      <c r="NC22" s="72"/>
      <c r="ND22" s="72">
        <f t="shared" si="57"/>
        <v>0</v>
      </c>
      <c r="NG22" s="108"/>
      <c r="NH22" s="15">
        <v>15</v>
      </c>
      <c r="NI22" s="93"/>
      <c r="NJ22" s="342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2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2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2"/>
      <c r="OO22" s="93"/>
      <c r="OP22" s="96"/>
      <c r="OQ22" s="72"/>
      <c r="OR22" s="72">
        <f t="shared" si="44"/>
        <v>0</v>
      </c>
      <c r="OU22" s="108"/>
      <c r="OV22" s="15">
        <v>15</v>
      </c>
      <c r="OW22" s="293"/>
      <c r="OX22" s="347"/>
      <c r="OY22" s="293"/>
      <c r="OZ22" s="335"/>
      <c r="PA22" s="279"/>
      <c r="PB22" s="279">
        <f t="shared" si="45"/>
        <v>0</v>
      </c>
      <c r="PE22" s="95"/>
      <c r="PF22" s="15">
        <v>15</v>
      </c>
      <c r="PG22" s="93"/>
      <c r="PH22" s="342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2"/>
      <c r="QK22" s="93"/>
      <c r="QL22" s="96"/>
      <c r="QM22" s="72"/>
      <c r="QP22" s="108"/>
      <c r="QQ22" s="15">
        <v>15</v>
      </c>
      <c r="QR22" s="93"/>
      <c r="QS22" s="342"/>
      <c r="QT22" s="93"/>
      <c r="QU22" s="96"/>
      <c r="QV22" s="72"/>
      <c r="QY22" s="108"/>
      <c r="QZ22" s="15">
        <v>15</v>
      </c>
      <c r="RA22" s="93"/>
      <c r="RB22" s="342"/>
      <c r="RC22" s="93"/>
      <c r="RD22" s="96"/>
      <c r="RE22" s="72"/>
      <c r="RH22" s="108"/>
      <c r="RI22" s="15">
        <v>15</v>
      </c>
      <c r="RJ22" s="93"/>
      <c r="RK22" s="342"/>
      <c r="RL22" s="93"/>
      <c r="RM22" s="96"/>
      <c r="RN22" s="40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2"/>
      <c r="TE22" s="189"/>
      <c r="TF22" s="405"/>
      <c r="TG22" s="40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2">
        <f t="shared" si="7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8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5">
        <f t="shared" si="9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10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1">
        <f t="shared" si="11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6">
        <f t="shared" si="12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2">
        <f t="shared" si="13"/>
        <v>0</v>
      </c>
      <c r="CD23" s="920"/>
      <c r="CE23" s="15">
        <v>16</v>
      </c>
      <c r="CF23" s="93">
        <v>940.7</v>
      </c>
      <c r="CG23" s="402"/>
      <c r="CH23" s="93"/>
      <c r="CI23" s="405"/>
      <c r="CJ23" s="404"/>
      <c r="CK23" s="632">
        <f t="shared" si="14"/>
        <v>0</v>
      </c>
      <c r="CN23" s="678"/>
      <c r="CO23" s="15">
        <v>16</v>
      </c>
      <c r="CP23" s="293">
        <v>877.2</v>
      </c>
      <c r="CQ23" s="402"/>
      <c r="CR23" s="293"/>
      <c r="CS23" s="405"/>
      <c r="CT23" s="404"/>
      <c r="CU23" s="640">
        <f t="shared" si="48"/>
        <v>0</v>
      </c>
      <c r="CX23" s="108"/>
      <c r="CY23" s="15">
        <v>16</v>
      </c>
      <c r="CZ23" s="93">
        <v>927.6</v>
      </c>
      <c r="DA23" s="342"/>
      <c r="DB23" s="93"/>
      <c r="DC23" s="96"/>
      <c r="DD23" s="72"/>
      <c r="DE23" s="632">
        <f t="shared" si="15"/>
        <v>0</v>
      </c>
      <c r="DH23" s="108"/>
      <c r="DI23" s="15">
        <v>16</v>
      </c>
      <c r="DJ23" s="93">
        <v>912.2</v>
      </c>
      <c r="DK23" s="402"/>
      <c r="DL23" s="93"/>
      <c r="DM23" s="405"/>
      <c r="DN23" s="404"/>
      <c r="DO23" s="640">
        <f t="shared" si="16"/>
        <v>0</v>
      </c>
      <c r="DR23" s="108"/>
      <c r="DS23" s="15">
        <v>16</v>
      </c>
      <c r="DT23" s="93">
        <v>972.95</v>
      </c>
      <c r="DU23" s="402"/>
      <c r="DV23" s="93"/>
      <c r="DW23" s="405"/>
      <c r="DX23" s="404"/>
      <c r="DY23" s="632">
        <f t="shared" si="17"/>
        <v>0</v>
      </c>
      <c r="EB23" s="108"/>
      <c r="EC23" s="15">
        <v>16</v>
      </c>
      <c r="ED23" s="70">
        <v>938</v>
      </c>
      <c r="EE23" s="358"/>
      <c r="EF23" s="70"/>
      <c r="EG23" s="71"/>
      <c r="EH23" s="72"/>
      <c r="EI23" s="632">
        <f t="shared" si="18"/>
        <v>0</v>
      </c>
      <c r="EL23" s="108"/>
      <c r="EM23" s="15">
        <v>16</v>
      </c>
      <c r="EN23" s="293">
        <v>900.4</v>
      </c>
      <c r="EO23" s="347"/>
      <c r="EP23" s="293"/>
      <c r="EQ23" s="278"/>
      <c r="ER23" s="279"/>
      <c r="ES23" s="632">
        <f t="shared" si="19"/>
        <v>0</v>
      </c>
      <c r="EV23" s="108"/>
      <c r="EW23" s="15">
        <v>16</v>
      </c>
      <c r="EX23" s="70">
        <v>909.4</v>
      </c>
      <c r="EY23" s="358"/>
      <c r="EZ23" s="70"/>
      <c r="FA23" s="278"/>
      <c r="FB23" s="72"/>
      <c r="FC23" s="339">
        <f t="shared" si="20"/>
        <v>0</v>
      </c>
      <c r="FF23" s="108"/>
      <c r="FG23" s="15">
        <v>16</v>
      </c>
      <c r="FH23" s="293"/>
      <c r="FI23" s="347"/>
      <c r="FJ23" s="293"/>
      <c r="FK23" s="278"/>
      <c r="FL23" s="279"/>
      <c r="FM23" s="632">
        <f t="shared" si="21"/>
        <v>0</v>
      </c>
      <c r="FP23" s="108"/>
      <c r="FQ23" s="15">
        <v>16</v>
      </c>
      <c r="FR23" s="93"/>
      <c r="FS23" s="342"/>
      <c r="FT23" s="93"/>
      <c r="FU23" s="71"/>
      <c r="FV23" s="72"/>
      <c r="FW23" s="632">
        <f t="shared" si="22"/>
        <v>0</v>
      </c>
      <c r="FX23" s="72"/>
      <c r="FZ23" s="108"/>
      <c r="GA23" s="15">
        <v>16</v>
      </c>
      <c r="GB23" s="70"/>
      <c r="GC23" s="547"/>
      <c r="GD23" s="70"/>
      <c r="GE23" s="278"/>
      <c r="GF23" s="279"/>
      <c r="GG23" s="339">
        <f t="shared" si="23"/>
        <v>0</v>
      </c>
      <c r="GJ23" s="108"/>
      <c r="GK23" s="15">
        <v>16</v>
      </c>
      <c r="GL23" s="525"/>
      <c r="GM23" s="342"/>
      <c r="GN23" s="525"/>
      <c r="GO23" s="96"/>
      <c r="GP23" s="72"/>
      <c r="GQ23" s="632">
        <f t="shared" si="24"/>
        <v>0</v>
      </c>
      <c r="GT23" s="108"/>
      <c r="GU23" s="15">
        <v>16</v>
      </c>
      <c r="GV23" s="293"/>
      <c r="GW23" s="347"/>
      <c r="GX23" s="293"/>
      <c r="GY23" s="335"/>
      <c r="GZ23" s="279"/>
      <c r="HA23" s="632">
        <f t="shared" si="25"/>
        <v>0</v>
      </c>
      <c r="HD23" s="108"/>
      <c r="HE23" s="15">
        <v>16</v>
      </c>
      <c r="HF23" s="93"/>
      <c r="HG23" s="342"/>
      <c r="HH23" s="93"/>
      <c r="HI23" s="96"/>
      <c r="HJ23" s="72"/>
      <c r="HK23" s="339">
        <f t="shared" si="26"/>
        <v>0</v>
      </c>
      <c r="HN23" s="108"/>
      <c r="HO23" s="15">
        <v>16</v>
      </c>
      <c r="HP23" s="293"/>
      <c r="HQ23" s="347"/>
      <c r="HR23" s="293"/>
      <c r="HS23" s="407"/>
      <c r="HT23" s="279"/>
      <c r="HU23" s="632">
        <f t="shared" si="27"/>
        <v>0</v>
      </c>
      <c r="HX23" s="95"/>
      <c r="HY23" s="15">
        <v>16</v>
      </c>
      <c r="HZ23" s="70"/>
      <c r="IA23" s="358"/>
      <c r="IB23" s="70"/>
      <c r="IC23" s="71"/>
      <c r="ID23" s="72"/>
      <c r="IE23" s="632">
        <f t="shared" si="28"/>
        <v>0</v>
      </c>
      <c r="IH23" s="95"/>
      <c r="II23" s="15">
        <v>16</v>
      </c>
      <c r="IJ23" s="70"/>
      <c r="IK23" s="358"/>
      <c r="IL23" s="70"/>
      <c r="IM23" s="71"/>
      <c r="IN23" s="72"/>
      <c r="IO23" s="632">
        <f t="shared" si="29"/>
        <v>0</v>
      </c>
      <c r="IR23" s="108"/>
      <c r="IS23" s="15">
        <v>16</v>
      </c>
      <c r="IT23" s="293"/>
      <c r="IU23" s="258"/>
      <c r="IV23" s="293"/>
      <c r="IW23" s="554"/>
      <c r="IX23" s="279"/>
      <c r="IY23" s="339">
        <f t="shared" si="30"/>
        <v>0</v>
      </c>
      <c r="IZ23" s="107"/>
      <c r="JA23" s="70"/>
      <c r="JB23" s="108"/>
      <c r="JC23" s="15">
        <v>16</v>
      </c>
      <c r="JD23" s="93"/>
      <c r="JE23" s="358"/>
      <c r="JF23" s="93"/>
      <c r="JG23" s="71"/>
      <c r="JH23" s="72"/>
      <c r="JI23" s="632">
        <f t="shared" si="31"/>
        <v>0</v>
      </c>
      <c r="JL23" s="108"/>
      <c r="JM23" s="15">
        <v>16</v>
      </c>
      <c r="JN23" s="93"/>
      <c r="JO23" s="342"/>
      <c r="JP23" s="93"/>
      <c r="JQ23" s="71"/>
      <c r="JR23" s="72"/>
      <c r="JS23" s="632">
        <f t="shared" si="32"/>
        <v>0</v>
      </c>
      <c r="JV23" s="95"/>
      <c r="JW23" s="15">
        <v>16</v>
      </c>
      <c r="JX23" s="70"/>
      <c r="JY23" s="358"/>
      <c r="JZ23" s="70"/>
      <c r="KA23" s="71"/>
      <c r="KB23" s="72"/>
      <c r="KC23" s="632">
        <f t="shared" si="33"/>
        <v>0</v>
      </c>
      <c r="KF23" s="95"/>
      <c r="KG23" s="15">
        <v>16</v>
      </c>
      <c r="KH23" s="70"/>
      <c r="KI23" s="358"/>
      <c r="KJ23" s="70"/>
      <c r="KK23" s="71"/>
      <c r="KL23" s="72"/>
      <c r="KM23" s="632">
        <f t="shared" si="34"/>
        <v>0</v>
      </c>
      <c r="KP23" s="95"/>
      <c r="KQ23" s="15">
        <v>16</v>
      </c>
      <c r="KR23" s="70"/>
      <c r="KS23" s="358"/>
      <c r="KT23" s="70"/>
      <c r="KU23" s="71"/>
      <c r="KV23" s="72"/>
      <c r="KW23" s="632">
        <f t="shared" si="35"/>
        <v>0</v>
      </c>
      <c r="KZ23" s="108"/>
      <c r="LA23" s="15">
        <v>16</v>
      </c>
      <c r="LB23" s="93"/>
      <c r="LC23" s="342"/>
      <c r="LD23" s="93"/>
      <c r="LE23" s="96"/>
      <c r="LF23" s="72"/>
      <c r="LG23" s="632">
        <f t="shared" si="36"/>
        <v>0</v>
      </c>
      <c r="LJ23" s="108"/>
      <c r="LK23" s="15">
        <v>16</v>
      </c>
      <c r="LL23" s="293"/>
      <c r="LM23" s="342"/>
      <c r="LN23" s="293"/>
      <c r="LO23" s="96"/>
      <c r="LP23" s="72"/>
      <c r="LQ23" s="632">
        <f t="shared" si="37"/>
        <v>0</v>
      </c>
      <c r="LT23" s="108"/>
      <c r="LU23" s="15">
        <v>16</v>
      </c>
      <c r="LV23" s="93"/>
      <c r="LW23" s="342"/>
      <c r="LX23" s="93"/>
      <c r="LY23" s="96"/>
      <c r="LZ23" s="72"/>
      <c r="MA23" s="632">
        <f t="shared" si="38"/>
        <v>0</v>
      </c>
      <c r="MC23" s="108"/>
      <c r="MD23" s="15">
        <v>16</v>
      </c>
      <c r="ME23" s="413"/>
      <c r="MF23" s="342"/>
      <c r="MG23" s="413"/>
      <c r="MH23" s="96"/>
      <c r="MI23" s="72"/>
      <c r="MJ23" s="72">
        <f t="shared" si="39"/>
        <v>0</v>
      </c>
      <c r="MM23" s="108"/>
      <c r="MN23" s="15">
        <v>16</v>
      </c>
      <c r="MO23" s="93"/>
      <c r="MP23" s="342"/>
      <c r="MQ23" s="93"/>
      <c r="MR23" s="96"/>
      <c r="MS23" s="72"/>
      <c r="MT23" s="72">
        <f t="shared" si="40"/>
        <v>0</v>
      </c>
      <c r="MW23" s="108"/>
      <c r="MX23" s="15">
        <v>16</v>
      </c>
      <c r="MY23" s="413"/>
      <c r="MZ23" s="342"/>
      <c r="NA23" s="413"/>
      <c r="NB23" s="335"/>
      <c r="NC23" s="72"/>
      <c r="ND23" s="72">
        <f t="shared" si="57"/>
        <v>0</v>
      </c>
      <c r="NG23" s="108"/>
      <c r="NH23" s="15">
        <v>16</v>
      </c>
      <c r="NI23" s="93"/>
      <c r="NJ23" s="342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2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2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2"/>
      <c r="OO23" s="93"/>
      <c r="OP23" s="96"/>
      <c r="OQ23" s="72"/>
      <c r="OR23" s="72">
        <f t="shared" si="44"/>
        <v>0</v>
      </c>
      <c r="OU23" s="108"/>
      <c r="OV23" s="15">
        <v>16</v>
      </c>
      <c r="OW23" s="293"/>
      <c r="OX23" s="347"/>
      <c r="OY23" s="293"/>
      <c r="OZ23" s="335"/>
      <c r="PA23" s="279"/>
      <c r="PB23" s="279">
        <f t="shared" si="45"/>
        <v>0</v>
      </c>
      <c r="PE23" s="95"/>
      <c r="PF23" s="15">
        <v>16</v>
      </c>
      <c r="PG23" s="93"/>
      <c r="PH23" s="342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2"/>
      <c r="QK23" s="93"/>
      <c r="QL23" s="96"/>
      <c r="QM23" s="72"/>
      <c r="QP23" s="108"/>
      <c r="QQ23" s="15">
        <v>16</v>
      </c>
      <c r="QR23" s="93"/>
      <c r="QS23" s="342"/>
      <c r="QT23" s="93"/>
      <c r="QU23" s="96"/>
      <c r="QV23" s="72"/>
      <c r="QY23" s="108"/>
      <c r="QZ23" s="15">
        <v>16</v>
      </c>
      <c r="RA23" s="93"/>
      <c r="RB23" s="342"/>
      <c r="RC23" s="93"/>
      <c r="RD23" s="96"/>
      <c r="RE23" s="72"/>
      <c r="RH23" s="108"/>
      <c r="RI23" s="15">
        <v>16</v>
      </c>
      <c r="RJ23" s="93"/>
      <c r="RK23" s="342"/>
      <c r="RL23" s="93"/>
      <c r="RM23" s="96"/>
      <c r="RN23" s="40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2"/>
      <c r="TE23" s="189"/>
      <c r="TF23" s="405"/>
      <c r="TG23" s="40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2">
        <f t="shared" si="7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8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5">
        <f t="shared" si="9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10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1">
        <f t="shared" si="11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6">
        <f t="shared" si="12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2">
        <f t="shared" si="13"/>
        <v>0</v>
      </c>
      <c r="CD24" s="920"/>
      <c r="CE24" s="15">
        <v>17</v>
      </c>
      <c r="CF24" s="93">
        <v>904.5</v>
      </c>
      <c r="CG24" s="402"/>
      <c r="CH24" s="93"/>
      <c r="CI24" s="405"/>
      <c r="CJ24" s="404"/>
      <c r="CK24" s="632">
        <f t="shared" si="14"/>
        <v>0</v>
      </c>
      <c r="CN24" s="678"/>
      <c r="CO24" s="15">
        <v>17</v>
      </c>
      <c r="CP24" s="293">
        <v>912.6</v>
      </c>
      <c r="CQ24" s="402"/>
      <c r="CR24" s="293"/>
      <c r="CS24" s="405"/>
      <c r="CT24" s="404"/>
      <c r="CU24" s="640">
        <f t="shared" si="48"/>
        <v>0</v>
      </c>
      <c r="CX24" s="108"/>
      <c r="CY24" s="15">
        <v>17</v>
      </c>
      <c r="CZ24" s="93">
        <v>863.6</v>
      </c>
      <c r="DA24" s="342"/>
      <c r="DB24" s="93"/>
      <c r="DC24" s="96"/>
      <c r="DD24" s="72"/>
      <c r="DE24" s="632">
        <f t="shared" si="15"/>
        <v>0</v>
      </c>
      <c r="DH24" s="108"/>
      <c r="DI24" s="15">
        <v>17</v>
      </c>
      <c r="DJ24" s="93">
        <v>885</v>
      </c>
      <c r="DK24" s="402"/>
      <c r="DL24" s="93"/>
      <c r="DM24" s="405"/>
      <c r="DN24" s="404"/>
      <c r="DO24" s="640">
        <f t="shared" si="16"/>
        <v>0</v>
      </c>
      <c r="DR24" s="108"/>
      <c r="DS24" s="15">
        <v>17</v>
      </c>
      <c r="DT24" s="93">
        <v>943.92</v>
      </c>
      <c r="DU24" s="402"/>
      <c r="DV24" s="93"/>
      <c r="DW24" s="405"/>
      <c r="DX24" s="404"/>
      <c r="DY24" s="632">
        <f t="shared" si="17"/>
        <v>0</v>
      </c>
      <c r="EB24" s="108"/>
      <c r="EC24" s="15">
        <v>17</v>
      </c>
      <c r="ED24" s="70">
        <v>865</v>
      </c>
      <c r="EE24" s="358"/>
      <c r="EF24" s="70"/>
      <c r="EG24" s="71"/>
      <c r="EH24" s="72"/>
      <c r="EI24" s="632">
        <f t="shared" si="18"/>
        <v>0</v>
      </c>
      <c r="EL24" s="108"/>
      <c r="EM24" s="15">
        <v>17</v>
      </c>
      <c r="EN24" s="293">
        <v>892</v>
      </c>
      <c r="EO24" s="347"/>
      <c r="EP24" s="293"/>
      <c r="EQ24" s="278"/>
      <c r="ER24" s="279"/>
      <c r="ES24" s="632">
        <f t="shared" si="19"/>
        <v>0</v>
      </c>
      <c r="EV24" s="108"/>
      <c r="EW24" s="15">
        <v>17</v>
      </c>
      <c r="EX24" s="70">
        <v>892.2</v>
      </c>
      <c r="EY24" s="358"/>
      <c r="EZ24" s="70"/>
      <c r="FA24" s="278"/>
      <c r="FB24" s="72"/>
      <c r="FC24" s="339">
        <f t="shared" si="20"/>
        <v>0</v>
      </c>
      <c r="FF24" s="108"/>
      <c r="FG24" s="15">
        <v>17</v>
      </c>
      <c r="FH24" s="293"/>
      <c r="FI24" s="347"/>
      <c r="FJ24" s="293"/>
      <c r="FK24" s="278"/>
      <c r="FL24" s="279"/>
      <c r="FM24" s="632">
        <f t="shared" si="21"/>
        <v>0</v>
      </c>
      <c r="FP24" s="108"/>
      <c r="FQ24" s="15">
        <v>17</v>
      </c>
      <c r="FR24" s="93"/>
      <c r="FS24" s="342"/>
      <c r="FT24" s="93"/>
      <c r="FU24" s="71"/>
      <c r="FV24" s="72"/>
      <c r="FW24" s="632">
        <f t="shared" si="22"/>
        <v>0</v>
      </c>
      <c r="FX24" s="72"/>
      <c r="FZ24" s="108"/>
      <c r="GA24" s="15">
        <v>17</v>
      </c>
      <c r="GB24" s="70"/>
      <c r="GC24" s="547"/>
      <c r="GD24" s="70"/>
      <c r="GE24" s="278"/>
      <c r="GF24" s="279"/>
      <c r="GG24" s="339">
        <f t="shared" si="23"/>
        <v>0</v>
      </c>
      <c r="GJ24" s="108"/>
      <c r="GK24" s="15">
        <v>17</v>
      </c>
      <c r="GL24" s="525"/>
      <c r="GM24" s="342"/>
      <c r="GN24" s="525"/>
      <c r="GO24" s="96"/>
      <c r="GP24" s="72"/>
      <c r="GQ24" s="632">
        <f t="shared" si="24"/>
        <v>0</v>
      </c>
      <c r="GT24" s="108"/>
      <c r="GU24" s="15">
        <v>17</v>
      </c>
      <c r="GV24" s="293"/>
      <c r="GW24" s="347"/>
      <c r="GX24" s="293"/>
      <c r="GY24" s="335"/>
      <c r="GZ24" s="279"/>
      <c r="HA24" s="632">
        <f t="shared" si="25"/>
        <v>0</v>
      </c>
      <c r="HD24" s="108"/>
      <c r="HE24" s="15">
        <v>17</v>
      </c>
      <c r="HF24" s="93"/>
      <c r="HG24" s="342"/>
      <c r="HH24" s="93"/>
      <c r="HI24" s="96"/>
      <c r="HJ24" s="72"/>
      <c r="HK24" s="339">
        <f t="shared" si="26"/>
        <v>0</v>
      </c>
      <c r="HN24" s="108"/>
      <c r="HO24" s="15">
        <v>17</v>
      </c>
      <c r="HP24" s="293"/>
      <c r="HQ24" s="347"/>
      <c r="HR24" s="293"/>
      <c r="HS24" s="407"/>
      <c r="HT24" s="279"/>
      <c r="HU24" s="632">
        <f t="shared" si="27"/>
        <v>0</v>
      </c>
      <c r="HX24" s="108"/>
      <c r="HY24" s="15">
        <v>17</v>
      </c>
      <c r="HZ24" s="70"/>
      <c r="IA24" s="358"/>
      <c r="IB24" s="70"/>
      <c r="IC24" s="71"/>
      <c r="ID24" s="72"/>
      <c r="IE24" s="632">
        <f t="shared" si="28"/>
        <v>0</v>
      </c>
      <c r="IH24" s="108"/>
      <c r="II24" s="15">
        <v>17</v>
      </c>
      <c r="IJ24" s="70"/>
      <c r="IK24" s="358"/>
      <c r="IL24" s="70"/>
      <c r="IM24" s="71"/>
      <c r="IN24" s="72"/>
      <c r="IO24" s="632">
        <f t="shared" si="29"/>
        <v>0</v>
      </c>
      <c r="IR24" s="108"/>
      <c r="IS24" s="15">
        <v>17</v>
      </c>
      <c r="IT24" s="293"/>
      <c r="IU24" s="258"/>
      <c r="IV24" s="293"/>
      <c r="IW24" s="554"/>
      <c r="IX24" s="279"/>
      <c r="IY24" s="339">
        <f t="shared" si="30"/>
        <v>0</v>
      </c>
      <c r="JA24" s="70"/>
      <c r="JB24" s="108"/>
      <c r="JC24" s="15">
        <v>17</v>
      </c>
      <c r="JD24" s="93"/>
      <c r="JE24" s="358"/>
      <c r="JF24" s="93"/>
      <c r="JG24" s="71"/>
      <c r="JH24" s="72"/>
      <c r="JI24" s="339">
        <f t="shared" si="31"/>
        <v>0</v>
      </c>
      <c r="JL24" s="108"/>
      <c r="JM24" s="15">
        <v>17</v>
      </c>
      <c r="JN24" s="93"/>
      <c r="JO24" s="342"/>
      <c r="JP24" s="93"/>
      <c r="JQ24" s="71"/>
      <c r="JR24" s="72"/>
      <c r="JS24" s="632">
        <f t="shared" si="32"/>
        <v>0</v>
      </c>
      <c r="JV24" s="95"/>
      <c r="JW24" s="15">
        <v>17</v>
      </c>
      <c r="JX24" s="70"/>
      <c r="JY24" s="358"/>
      <c r="JZ24" s="70"/>
      <c r="KA24" s="71"/>
      <c r="KB24" s="72"/>
      <c r="KC24" s="632">
        <f t="shared" si="33"/>
        <v>0</v>
      </c>
      <c r="KF24" s="95"/>
      <c r="KG24" s="15">
        <v>17</v>
      </c>
      <c r="KH24" s="70"/>
      <c r="KI24" s="358"/>
      <c r="KJ24" s="70"/>
      <c r="KK24" s="71"/>
      <c r="KL24" s="72"/>
      <c r="KM24" s="632">
        <f t="shared" si="34"/>
        <v>0</v>
      </c>
      <c r="KP24" s="95"/>
      <c r="KQ24" s="15">
        <v>17</v>
      </c>
      <c r="KR24" s="70"/>
      <c r="KS24" s="358"/>
      <c r="KT24" s="70"/>
      <c r="KU24" s="71"/>
      <c r="KV24" s="72"/>
      <c r="KW24" s="632">
        <f t="shared" si="35"/>
        <v>0</v>
      </c>
      <c r="KZ24" s="108"/>
      <c r="LA24" s="15">
        <v>17</v>
      </c>
      <c r="LB24" s="93"/>
      <c r="LC24" s="342"/>
      <c r="LD24" s="93"/>
      <c r="LE24" s="96"/>
      <c r="LF24" s="72"/>
      <c r="LG24" s="632">
        <f t="shared" si="36"/>
        <v>0</v>
      </c>
      <c r="LJ24" s="108"/>
      <c r="LK24" s="15">
        <v>17</v>
      </c>
      <c r="LL24" s="293"/>
      <c r="LM24" s="342"/>
      <c r="LN24" s="293"/>
      <c r="LO24" s="96"/>
      <c r="LP24" s="72"/>
      <c r="LQ24" s="632">
        <f t="shared" si="37"/>
        <v>0</v>
      </c>
      <c r="LT24" s="108"/>
      <c r="LU24" s="15">
        <v>17</v>
      </c>
      <c r="LV24" s="93"/>
      <c r="LW24" s="342"/>
      <c r="LX24" s="93"/>
      <c r="LY24" s="96"/>
      <c r="LZ24" s="72"/>
      <c r="MA24" s="632">
        <f t="shared" si="38"/>
        <v>0</v>
      </c>
      <c r="MC24" s="108"/>
      <c r="MD24" s="15">
        <v>17</v>
      </c>
      <c r="ME24" s="413"/>
      <c r="MF24" s="342"/>
      <c r="MG24" s="413"/>
      <c r="MH24" s="96"/>
      <c r="MI24" s="72"/>
      <c r="MJ24" s="72">
        <f t="shared" si="39"/>
        <v>0</v>
      </c>
      <c r="MM24" s="108"/>
      <c r="MN24" s="15">
        <v>17</v>
      </c>
      <c r="MO24" s="93"/>
      <c r="MP24" s="342"/>
      <c r="MQ24" s="93"/>
      <c r="MR24" s="96"/>
      <c r="MS24" s="72"/>
      <c r="MT24" s="72">
        <f t="shared" si="40"/>
        <v>0</v>
      </c>
      <c r="MW24" s="108"/>
      <c r="MX24" s="15">
        <v>17</v>
      </c>
      <c r="MY24" s="413"/>
      <c r="MZ24" s="342"/>
      <c r="NA24" s="413"/>
      <c r="NB24" s="335"/>
      <c r="NC24" s="72"/>
      <c r="ND24" s="72">
        <f t="shared" si="57"/>
        <v>0</v>
      </c>
      <c r="NG24" s="108"/>
      <c r="NH24" s="15">
        <v>17</v>
      </c>
      <c r="NI24" s="93"/>
      <c r="NJ24" s="342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2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2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2"/>
      <c r="OO24" s="93"/>
      <c r="OP24" s="96"/>
      <c r="OQ24" s="72"/>
      <c r="OR24" s="72">
        <f t="shared" si="44"/>
        <v>0</v>
      </c>
      <c r="OU24" s="108"/>
      <c r="OV24" s="15">
        <v>17</v>
      </c>
      <c r="OW24" s="293"/>
      <c r="OX24" s="347"/>
      <c r="OY24" s="293"/>
      <c r="OZ24" s="335"/>
      <c r="PA24" s="279"/>
      <c r="PB24" s="279">
        <f t="shared" si="45"/>
        <v>0</v>
      </c>
      <c r="PE24" s="95"/>
      <c r="PF24" s="15">
        <v>17</v>
      </c>
      <c r="PG24" s="93"/>
      <c r="PH24" s="342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2"/>
      <c r="QK24" s="93"/>
      <c r="QL24" s="96"/>
      <c r="QM24" s="72"/>
      <c r="QP24" s="108"/>
      <c r="QQ24" s="15">
        <v>17</v>
      </c>
      <c r="QR24" s="93"/>
      <c r="QS24" s="342"/>
      <c r="QT24" s="93"/>
      <c r="QU24" s="96"/>
      <c r="QV24" s="72"/>
      <c r="QY24" s="108"/>
      <c r="QZ24" s="15">
        <v>17</v>
      </c>
      <c r="RA24" s="93"/>
      <c r="RB24" s="342"/>
      <c r="RC24" s="93"/>
      <c r="RD24" s="96"/>
      <c r="RE24" s="72"/>
      <c r="RH24" s="108"/>
      <c r="RI24" s="15">
        <v>17</v>
      </c>
      <c r="RJ24" s="93"/>
      <c r="RK24" s="342"/>
      <c r="RL24" s="93"/>
      <c r="RM24" s="96"/>
      <c r="RN24" s="40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2"/>
      <c r="TE24" s="189"/>
      <c r="TF24" s="405"/>
      <c r="TG24" s="40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2">
        <f t="shared" si="7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8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5">
        <f t="shared" si="9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10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1">
        <f t="shared" si="11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6">
        <f t="shared" si="12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2">
        <f t="shared" si="13"/>
        <v>0</v>
      </c>
      <c r="CD25" s="920"/>
      <c r="CE25" s="15">
        <v>18</v>
      </c>
      <c r="CF25" s="93">
        <v>881.3</v>
      </c>
      <c r="CG25" s="402"/>
      <c r="CH25" s="93"/>
      <c r="CI25" s="405"/>
      <c r="CJ25" s="404"/>
      <c r="CK25" s="632">
        <f t="shared" si="14"/>
        <v>0</v>
      </c>
      <c r="CN25" s="678"/>
      <c r="CO25" s="15">
        <v>18</v>
      </c>
      <c r="CP25" s="293">
        <v>891.8</v>
      </c>
      <c r="CQ25" s="402"/>
      <c r="CR25" s="293"/>
      <c r="CS25" s="405"/>
      <c r="CT25" s="404"/>
      <c r="CU25" s="640">
        <f t="shared" si="48"/>
        <v>0</v>
      </c>
      <c r="CX25" s="95"/>
      <c r="CY25" s="15">
        <v>18</v>
      </c>
      <c r="CZ25" s="93">
        <v>891.3</v>
      </c>
      <c r="DA25" s="342"/>
      <c r="DB25" s="93"/>
      <c r="DC25" s="96"/>
      <c r="DD25" s="72"/>
      <c r="DE25" s="632">
        <f t="shared" si="15"/>
        <v>0</v>
      </c>
      <c r="DH25" s="95"/>
      <c r="DI25" s="15">
        <v>18</v>
      </c>
      <c r="DJ25" s="93">
        <v>911.3</v>
      </c>
      <c r="DK25" s="402"/>
      <c r="DL25" s="93"/>
      <c r="DM25" s="405"/>
      <c r="DN25" s="404"/>
      <c r="DO25" s="640">
        <f t="shared" si="16"/>
        <v>0</v>
      </c>
      <c r="DR25" s="95"/>
      <c r="DS25" s="15">
        <v>18</v>
      </c>
      <c r="DT25" s="93">
        <v>952.99</v>
      </c>
      <c r="DU25" s="402"/>
      <c r="DV25" s="93"/>
      <c r="DW25" s="405"/>
      <c r="DX25" s="404"/>
      <c r="DY25" s="632">
        <f t="shared" si="17"/>
        <v>0</v>
      </c>
      <c r="EB25" s="95"/>
      <c r="EC25" s="15">
        <v>18</v>
      </c>
      <c r="ED25" s="70">
        <v>908.1</v>
      </c>
      <c r="EE25" s="358"/>
      <c r="EF25" s="70"/>
      <c r="EG25" s="71"/>
      <c r="EH25" s="72"/>
      <c r="EI25" s="632">
        <f t="shared" si="18"/>
        <v>0</v>
      </c>
      <c r="EL25" s="95"/>
      <c r="EM25" s="15">
        <v>18</v>
      </c>
      <c r="EN25" s="293">
        <v>896.7</v>
      </c>
      <c r="EO25" s="347"/>
      <c r="EP25" s="293"/>
      <c r="EQ25" s="278"/>
      <c r="ER25" s="279"/>
      <c r="ES25" s="632">
        <f t="shared" si="19"/>
        <v>0</v>
      </c>
      <c r="EV25" s="95"/>
      <c r="EW25" s="15">
        <v>18</v>
      </c>
      <c r="EX25" s="70">
        <v>909.4</v>
      </c>
      <c r="EY25" s="358"/>
      <c r="EZ25" s="70"/>
      <c r="FA25" s="278"/>
      <c r="FB25" s="72"/>
      <c r="FC25" s="339">
        <f t="shared" si="20"/>
        <v>0</v>
      </c>
      <c r="FF25" s="95"/>
      <c r="FG25" s="15">
        <v>18</v>
      </c>
      <c r="FH25" s="293"/>
      <c r="FI25" s="347"/>
      <c r="FJ25" s="293"/>
      <c r="FK25" s="278"/>
      <c r="FL25" s="279"/>
      <c r="FM25" s="632">
        <f t="shared" si="21"/>
        <v>0</v>
      </c>
      <c r="FP25" s="95"/>
      <c r="FQ25" s="15">
        <v>18</v>
      </c>
      <c r="FR25" s="93"/>
      <c r="FS25" s="342"/>
      <c r="FT25" s="93"/>
      <c r="FU25" s="71"/>
      <c r="FV25" s="72"/>
      <c r="FW25" s="632">
        <f t="shared" si="22"/>
        <v>0</v>
      </c>
      <c r="FX25" s="72"/>
      <c r="FZ25" s="95"/>
      <c r="GA25" s="15">
        <v>18</v>
      </c>
      <c r="GB25" s="70"/>
      <c r="GC25" s="547"/>
      <c r="GD25" s="70"/>
      <c r="GE25" s="278"/>
      <c r="GF25" s="279"/>
      <c r="GG25" s="339">
        <f t="shared" si="23"/>
        <v>0</v>
      </c>
      <c r="GJ25" s="95"/>
      <c r="GK25" s="15">
        <v>18</v>
      </c>
      <c r="GL25" s="525"/>
      <c r="GM25" s="342"/>
      <c r="GN25" s="525"/>
      <c r="GO25" s="96"/>
      <c r="GP25" s="72"/>
      <c r="GQ25" s="632">
        <f t="shared" si="24"/>
        <v>0</v>
      </c>
      <c r="GT25" s="95"/>
      <c r="GU25" s="15">
        <v>18</v>
      </c>
      <c r="GV25" s="293"/>
      <c r="GW25" s="347"/>
      <c r="GX25" s="293"/>
      <c r="GY25" s="335"/>
      <c r="GZ25" s="279"/>
      <c r="HA25" s="632">
        <f t="shared" si="25"/>
        <v>0</v>
      </c>
      <c r="HD25" s="95"/>
      <c r="HE25" s="15">
        <v>18</v>
      </c>
      <c r="HF25" s="93"/>
      <c r="HG25" s="342"/>
      <c r="HH25" s="93"/>
      <c r="HI25" s="96"/>
      <c r="HJ25" s="72"/>
      <c r="HK25" s="339">
        <f t="shared" si="26"/>
        <v>0</v>
      </c>
      <c r="HN25" s="241"/>
      <c r="HO25" s="15">
        <v>18</v>
      </c>
      <c r="HP25" s="293"/>
      <c r="HQ25" s="347"/>
      <c r="HR25" s="293"/>
      <c r="HS25" s="407"/>
      <c r="HT25" s="279"/>
      <c r="HU25" s="632">
        <f t="shared" si="27"/>
        <v>0</v>
      </c>
      <c r="HX25" s="108"/>
      <c r="HY25" s="15">
        <v>18</v>
      </c>
      <c r="HZ25" s="70"/>
      <c r="IA25" s="358"/>
      <c r="IB25" s="70"/>
      <c r="IC25" s="71"/>
      <c r="ID25" s="72"/>
      <c r="IE25" s="632">
        <f t="shared" si="28"/>
        <v>0</v>
      </c>
      <c r="IH25" s="108"/>
      <c r="II25" s="15">
        <v>18</v>
      </c>
      <c r="IJ25" s="70"/>
      <c r="IK25" s="358"/>
      <c r="IL25" s="70"/>
      <c r="IM25" s="71"/>
      <c r="IN25" s="72"/>
      <c r="IO25" s="632">
        <f t="shared" si="29"/>
        <v>0</v>
      </c>
      <c r="IR25" s="95"/>
      <c r="IS25" s="15">
        <v>18</v>
      </c>
      <c r="IT25" s="293"/>
      <c r="IU25" s="258"/>
      <c r="IV25" s="293"/>
      <c r="IW25" s="554"/>
      <c r="IX25" s="279"/>
      <c r="IY25" s="339">
        <f t="shared" si="30"/>
        <v>0</v>
      </c>
      <c r="JA25" s="70"/>
      <c r="JB25" s="95"/>
      <c r="JC25" s="15">
        <v>18</v>
      </c>
      <c r="JD25" s="93"/>
      <c r="JE25" s="358"/>
      <c r="JF25" s="93"/>
      <c r="JG25" s="71"/>
      <c r="JH25" s="72"/>
      <c r="JI25" s="632">
        <f t="shared" si="31"/>
        <v>0</v>
      </c>
      <c r="JL25" s="95"/>
      <c r="JM25" s="15">
        <v>18</v>
      </c>
      <c r="JN25" s="93"/>
      <c r="JO25" s="342"/>
      <c r="JP25" s="93"/>
      <c r="JQ25" s="71"/>
      <c r="JR25" s="72"/>
      <c r="JS25" s="632">
        <f t="shared" si="32"/>
        <v>0</v>
      </c>
      <c r="JV25" s="95"/>
      <c r="JW25" s="15">
        <v>18</v>
      </c>
      <c r="JX25" s="70"/>
      <c r="JY25" s="358"/>
      <c r="JZ25" s="70"/>
      <c r="KA25" s="71"/>
      <c r="KB25" s="72"/>
      <c r="KC25" s="632">
        <f t="shared" si="33"/>
        <v>0</v>
      </c>
      <c r="KF25" s="95"/>
      <c r="KG25" s="15">
        <v>18</v>
      </c>
      <c r="KH25" s="70"/>
      <c r="KI25" s="358"/>
      <c r="KJ25" s="70"/>
      <c r="KK25" s="71"/>
      <c r="KL25" s="72"/>
      <c r="KM25" s="632">
        <f t="shared" si="34"/>
        <v>0</v>
      </c>
      <c r="KP25" s="95"/>
      <c r="KQ25" s="15">
        <v>18</v>
      </c>
      <c r="KR25" s="70"/>
      <c r="KS25" s="358"/>
      <c r="KT25" s="70"/>
      <c r="KU25" s="71"/>
      <c r="KV25" s="72"/>
      <c r="KW25" s="632">
        <f t="shared" si="35"/>
        <v>0</v>
      </c>
      <c r="KZ25" s="95"/>
      <c r="LA25" s="15">
        <v>18</v>
      </c>
      <c r="LB25" s="93"/>
      <c r="LC25" s="342"/>
      <c r="LD25" s="93"/>
      <c r="LE25" s="96"/>
      <c r="LF25" s="72"/>
      <c r="LG25" s="632">
        <f t="shared" si="36"/>
        <v>0</v>
      </c>
      <c r="LJ25" s="95"/>
      <c r="LK25" s="15">
        <v>18</v>
      </c>
      <c r="LL25" s="293"/>
      <c r="LM25" s="342"/>
      <c r="LN25" s="293"/>
      <c r="LO25" s="96"/>
      <c r="LP25" s="72"/>
      <c r="LQ25" s="632">
        <f t="shared" si="37"/>
        <v>0</v>
      </c>
      <c r="LT25" s="95"/>
      <c r="LU25" s="15">
        <v>18</v>
      </c>
      <c r="LV25" s="93"/>
      <c r="LW25" s="342"/>
      <c r="LX25" s="93"/>
      <c r="LY25" s="96"/>
      <c r="LZ25" s="72"/>
      <c r="MA25" s="632">
        <f t="shared" si="38"/>
        <v>0</v>
      </c>
      <c r="MC25" s="95"/>
      <c r="MD25" s="15">
        <v>18</v>
      </c>
      <c r="ME25" s="413"/>
      <c r="MF25" s="342"/>
      <c r="MG25" s="413"/>
      <c r="MH25" s="96"/>
      <c r="MI25" s="72"/>
      <c r="MJ25" s="72">
        <f t="shared" si="39"/>
        <v>0</v>
      </c>
      <c r="MM25" s="95"/>
      <c r="MN25" s="15">
        <v>18</v>
      </c>
      <c r="MO25" s="93"/>
      <c r="MP25" s="342"/>
      <c r="MQ25" s="93"/>
      <c r="MR25" s="96"/>
      <c r="MS25" s="72"/>
      <c r="MT25" s="72">
        <f t="shared" si="40"/>
        <v>0</v>
      </c>
      <c r="MW25" s="95"/>
      <c r="MX25" s="15">
        <v>18</v>
      </c>
      <c r="MY25" s="413"/>
      <c r="MZ25" s="342"/>
      <c r="NA25" s="413"/>
      <c r="NB25" s="335"/>
      <c r="NC25" s="72"/>
      <c r="ND25" s="72">
        <f t="shared" si="57"/>
        <v>0</v>
      </c>
      <c r="NG25" s="95"/>
      <c r="NH25" s="15">
        <v>18</v>
      </c>
      <c r="NI25" s="93"/>
      <c r="NJ25" s="342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2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2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2"/>
      <c r="OO25" s="93"/>
      <c r="OP25" s="96"/>
      <c r="OQ25" s="72"/>
      <c r="OR25" s="72">
        <f t="shared" si="44"/>
        <v>0</v>
      </c>
      <c r="OU25" s="95"/>
      <c r="OV25" s="15">
        <v>18</v>
      </c>
      <c r="OW25" s="293"/>
      <c r="OX25" s="347"/>
      <c r="OY25" s="293"/>
      <c r="OZ25" s="335"/>
      <c r="PA25" s="279"/>
      <c r="PB25" s="279">
        <f t="shared" si="45"/>
        <v>0</v>
      </c>
      <c r="PE25" s="95"/>
      <c r="PF25" s="15">
        <v>18</v>
      </c>
      <c r="PG25" s="93"/>
      <c r="PH25" s="342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2"/>
      <c r="QK25" s="93"/>
      <c r="QL25" s="96"/>
      <c r="QM25" s="72"/>
      <c r="QP25" s="108"/>
      <c r="QQ25" s="15">
        <v>18</v>
      </c>
      <c r="QR25" s="93"/>
      <c r="QS25" s="342"/>
      <c r="QT25" s="93"/>
      <c r="QU25" s="96"/>
      <c r="QV25" s="72"/>
      <c r="QY25" s="108"/>
      <c r="QZ25" s="15">
        <v>18</v>
      </c>
      <c r="RA25" s="93"/>
      <c r="RB25" s="342"/>
      <c r="RC25" s="93"/>
      <c r="RD25" s="96"/>
      <c r="RE25" s="72"/>
      <c r="RH25" s="108"/>
      <c r="RI25" s="15">
        <v>18</v>
      </c>
      <c r="RJ25" s="93"/>
      <c r="RK25" s="342"/>
      <c r="RL25" s="93"/>
      <c r="RM25" s="96"/>
      <c r="RN25" s="40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2"/>
      <c r="TE25" s="189"/>
      <c r="TF25" s="405"/>
      <c r="TG25" s="40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2">
        <f t="shared" si="7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8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5">
        <f t="shared" si="9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10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1">
        <f t="shared" si="11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6">
        <f t="shared" si="12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2">
        <f t="shared" si="13"/>
        <v>0</v>
      </c>
      <c r="CD26" s="920"/>
      <c r="CE26" s="15">
        <v>19</v>
      </c>
      <c r="CF26" s="93">
        <v>924.9</v>
      </c>
      <c r="CG26" s="402"/>
      <c r="CH26" s="93"/>
      <c r="CI26" s="405"/>
      <c r="CJ26" s="404"/>
      <c r="CK26" s="632">
        <f t="shared" si="14"/>
        <v>0</v>
      </c>
      <c r="CN26" s="678"/>
      <c r="CO26" s="15">
        <v>19</v>
      </c>
      <c r="CP26" s="293">
        <v>868.2</v>
      </c>
      <c r="CQ26" s="402"/>
      <c r="CR26" s="293"/>
      <c r="CS26" s="405"/>
      <c r="CT26" s="404"/>
      <c r="CU26" s="640">
        <f t="shared" si="48"/>
        <v>0</v>
      </c>
      <c r="CX26" s="108"/>
      <c r="CY26" s="15">
        <v>19</v>
      </c>
      <c r="CZ26" s="93">
        <v>890.9</v>
      </c>
      <c r="DA26" s="342"/>
      <c r="DB26" s="93"/>
      <c r="DC26" s="96"/>
      <c r="DD26" s="72"/>
      <c r="DE26" s="632">
        <f t="shared" si="15"/>
        <v>0</v>
      </c>
      <c r="DH26" s="108"/>
      <c r="DI26" s="15">
        <v>19</v>
      </c>
      <c r="DJ26" s="93">
        <v>877.7</v>
      </c>
      <c r="DK26" s="402"/>
      <c r="DL26" s="93"/>
      <c r="DM26" s="405"/>
      <c r="DN26" s="404"/>
      <c r="DO26" s="640">
        <f t="shared" si="16"/>
        <v>0</v>
      </c>
      <c r="DR26" s="108"/>
      <c r="DS26" s="15">
        <v>19</v>
      </c>
      <c r="DT26" s="93">
        <v>932.58</v>
      </c>
      <c r="DU26" s="402"/>
      <c r="DV26" s="93"/>
      <c r="DW26" s="405"/>
      <c r="DX26" s="404"/>
      <c r="DY26" s="632">
        <f t="shared" si="17"/>
        <v>0</v>
      </c>
      <c r="EB26" s="108"/>
      <c r="EC26" s="15">
        <v>19</v>
      </c>
      <c r="ED26" s="70">
        <v>899.5</v>
      </c>
      <c r="EE26" s="358"/>
      <c r="EF26" s="70"/>
      <c r="EG26" s="71"/>
      <c r="EH26" s="72"/>
      <c r="EI26" s="632">
        <f t="shared" si="18"/>
        <v>0</v>
      </c>
      <c r="EL26" s="95"/>
      <c r="EM26" s="15">
        <v>19</v>
      </c>
      <c r="EN26" s="293">
        <v>893.1</v>
      </c>
      <c r="EO26" s="347"/>
      <c r="EP26" s="293"/>
      <c r="EQ26" s="278"/>
      <c r="ER26" s="279"/>
      <c r="ES26" s="632">
        <f t="shared" si="19"/>
        <v>0</v>
      </c>
      <c r="EV26" s="108"/>
      <c r="EW26" s="15">
        <v>19</v>
      </c>
      <c r="EX26" s="70">
        <v>895.8</v>
      </c>
      <c r="EY26" s="358"/>
      <c r="EZ26" s="70"/>
      <c r="FA26" s="278"/>
      <c r="FB26" s="72"/>
      <c r="FC26" s="339">
        <f t="shared" si="20"/>
        <v>0</v>
      </c>
      <c r="FF26" s="95"/>
      <c r="FG26" s="15">
        <v>19</v>
      </c>
      <c r="FH26" s="293"/>
      <c r="FI26" s="347"/>
      <c r="FJ26" s="293"/>
      <c r="FK26" s="278"/>
      <c r="FL26" s="279"/>
      <c r="FM26" s="632">
        <f t="shared" si="21"/>
        <v>0</v>
      </c>
      <c r="FP26" s="108"/>
      <c r="FQ26" s="15">
        <v>19</v>
      </c>
      <c r="FR26" s="93"/>
      <c r="FS26" s="342"/>
      <c r="FT26" s="93"/>
      <c r="FU26" s="71"/>
      <c r="FV26" s="72"/>
      <c r="FW26" s="632">
        <f t="shared" si="22"/>
        <v>0</v>
      </c>
      <c r="FX26" s="72"/>
      <c r="FZ26" s="108"/>
      <c r="GA26" s="15">
        <v>19</v>
      </c>
      <c r="GB26" s="70"/>
      <c r="GC26" s="547"/>
      <c r="GD26" s="70"/>
      <c r="GE26" s="278"/>
      <c r="GF26" s="279"/>
      <c r="GG26" s="339">
        <f t="shared" si="23"/>
        <v>0</v>
      </c>
      <c r="GJ26" s="108"/>
      <c r="GK26" s="15">
        <v>19</v>
      </c>
      <c r="GL26" s="525"/>
      <c r="GM26" s="342"/>
      <c r="GN26" s="525"/>
      <c r="GO26" s="96"/>
      <c r="GP26" s="72"/>
      <c r="GQ26" s="632">
        <f t="shared" si="24"/>
        <v>0</v>
      </c>
      <c r="GT26" s="108"/>
      <c r="GU26" s="15">
        <v>19</v>
      </c>
      <c r="GV26" s="293"/>
      <c r="GW26" s="347"/>
      <c r="GX26" s="293"/>
      <c r="GY26" s="335"/>
      <c r="GZ26" s="279"/>
      <c r="HA26" s="632">
        <f t="shared" si="25"/>
        <v>0</v>
      </c>
      <c r="HD26" s="108"/>
      <c r="HE26" s="15">
        <v>19</v>
      </c>
      <c r="HF26" s="93"/>
      <c r="HG26" s="342"/>
      <c r="HH26" s="93"/>
      <c r="HI26" s="96"/>
      <c r="HJ26" s="72"/>
      <c r="HK26" s="339">
        <f t="shared" si="26"/>
        <v>0</v>
      </c>
      <c r="HN26" s="241"/>
      <c r="HO26" s="15">
        <v>19</v>
      </c>
      <c r="HP26" s="293"/>
      <c r="HQ26" s="347"/>
      <c r="HR26" s="293"/>
      <c r="HS26" s="407"/>
      <c r="HT26" s="279"/>
      <c r="HU26" s="632">
        <f t="shared" si="27"/>
        <v>0</v>
      </c>
      <c r="HX26" s="108"/>
      <c r="HY26" s="15">
        <v>19</v>
      </c>
      <c r="HZ26" s="70"/>
      <c r="IA26" s="358"/>
      <c r="IB26" s="70"/>
      <c r="IC26" s="71"/>
      <c r="ID26" s="72"/>
      <c r="IE26" s="632">
        <f t="shared" si="28"/>
        <v>0</v>
      </c>
      <c r="IH26" s="108"/>
      <c r="II26" s="15">
        <v>19</v>
      </c>
      <c r="IJ26" s="70"/>
      <c r="IK26" s="358"/>
      <c r="IL26" s="70"/>
      <c r="IM26" s="71"/>
      <c r="IN26" s="72"/>
      <c r="IO26" s="632">
        <f t="shared" si="29"/>
        <v>0</v>
      </c>
      <c r="IR26" s="108"/>
      <c r="IS26" s="15">
        <v>19</v>
      </c>
      <c r="IT26" s="293"/>
      <c r="IU26" s="258"/>
      <c r="IV26" s="293"/>
      <c r="IW26" s="554"/>
      <c r="IX26" s="279"/>
      <c r="IY26" s="339">
        <f t="shared" si="30"/>
        <v>0</v>
      </c>
      <c r="JA26" s="70"/>
      <c r="JB26" s="108"/>
      <c r="JC26" s="15">
        <v>19</v>
      </c>
      <c r="JD26" s="93"/>
      <c r="JE26" s="358"/>
      <c r="JF26" s="93"/>
      <c r="JG26" s="71"/>
      <c r="JH26" s="72"/>
      <c r="JI26" s="632">
        <f t="shared" si="31"/>
        <v>0</v>
      </c>
      <c r="JL26" s="108"/>
      <c r="JM26" s="15">
        <v>19</v>
      </c>
      <c r="JN26" s="93"/>
      <c r="JO26" s="342"/>
      <c r="JP26" s="93"/>
      <c r="JQ26" s="71"/>
      <c r="JR26" s="72"/>
      <c r="JS26" s="632">
        <f t="shared" si="32"/>
        <v>0</v>
      </c>
      <c r="JV26" s="95"/>
      <c r="JW26" s="15">
        <v>19</v>
      </c>
      <c r="JX26" s="70"/>
      <c r="JY26" s="358"/>
      <c r="JZ26" s="70"/>
      <c r="KA26" s="71"/>
      <c r="KB26" s="72"/>
      <c r="KC26" s="632">
        <f t="shared" si="33"/>
        <v>0</v>
      </c>
      <c r="KF26" s="95"/>
      <c r="KG26" s="15">
        <v>19</v>
      </c>
      <c r="KH26" s="70"/>
      <c r="KI26" s="358"/>
      <c r="KJ26" s="70"/>
      <c r="KK26" s="71"/>
      <c r="KL26" s="72"/>
      <c r="KM26" s="632">
        <f t="shared" si="34"/>
        <v>0</v>
      </c>
      <c r="KP26" s="95"/>
      <c r="KQ26" s="15">
        <v>19</v>
      </c>
      <c r="KR26" s="70"/>
      <c r="KS26" s="358"/>
      <c r="KT26" s="70"/>
      <c r="KU26" s="71"/>
      <c r="KV26" s="72"/>
      <c r="KW26" s="632">
        <f t="shared" si="35"/>
        <v>0</v>
      </c>
      <c r="KZ26" s="108"/>
      <c r="LA26" s="15">
        <v>19</v>
      </c>
      <c r="LB26" s="93"/>
      <c r="LC26" s="342"/>
      <c r="LD26" s="93"/>
      <c r="LE26" s="96"/>
      <c r="LF26" s="72"/>
      <c r="LG26" s="632">
        <f t="shared" si="36"/>
        <v>0</v>
      </c>
      <c r="LJ26" s="108"/>
      <c r="LK26" s="15">
        <v>19</v>
      </c>
      <c r="LL26" s="293"/>
      <c r="LM26" s="342"/>
      <c r="LN26" s="293"/>
      <c r="LO26" s="96"/>
      <c r="LP26" s="72"/>
      <c r="LQ26" s="632">
        <f t="shared" si="37"/>
        <v>0</v>
      </c>
      <c r="LT26" s="108"/>
      <c r="LU26" s="15">
        <v>19</v>
      </c>
      <c r="LV26" s="93"/>
      <c r="LW26" s="342"/>
      <c r="LX26" s="93"/>
      <c r="LY26" s="96"/>
      <c r="LZ26" s="72"/>
      <c r="MA26" s="632">
        <f t="shared" si="38"/>
        <v>0</v>
      </c>
      <c r="MC26" s="108"/>
      <c r="MD26" s="15">
        <v>19</v>
      </c>
      <c r="ME26" s="413"/>
      <c r="MF26" s="342"/>
      <c r="MG26" s="413"/>
      <c r="MH26" s="96"/>
      <c r="MI26" s="72"/>
      <c r="MJ26" s="72">
        <f t="shared" si="39"/>
        <v>0</v>
      </c>
      <c r="MM26" s="108"/>
      <c r="MN26" s="15">
        <v>19</v>
      </c>
      <c r="MO26" s="93"/>
      <c r="MP26" s="342"/>
      <c r="MQ26" s="93"/>
      <c r="MR26" s="96"/>
      <c r="MS26" s="72"/>
      <c r="MT26" s="72">
        <f t="shared" si="40"/>
        <v>0</v>
      </c>
      <c r="MW26" s="108"/>
      <c r="MX26" s="15">
        <v>19</v>
      </c>
      <c r="MY26" s="413"/>
      <c r="MZ26" s="342"/>
      <c r="NA26" s="413"/>
      <c r="NB26" s="335"/>
      <c r="NC26" s="72"/>
      <c r="ND26" s="72">
        <f t="shared" si="57"/>
        <v>0</v>
      </c>
      <c r="NG26" s="108"/>
      <c r="NH26" s="15">
        <v>19</v>
      </c>
      <c r="NI26" s="93"/>
      <c r="NJ26" s="342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2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2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2"/>
      <c r="OO26" s="93"/>
      <c r="OP26" s="96"/>
      <c r="OQ26" s="72"/>
      <c r="OR26" s="72">
        <f t="shared" si="44"/>
        <v>0</v>
      </c>
      <c r="OU26" s="108"/>
      <c r="OV26" s="15">
        <v>19</v>
      </c>
      <c r="OW26" s="293"/>
      <c r="OX26" s="347"/>
      <c r="OY26" s="293"/>
      <c r="OZ26" s="335"/>
      <c r="PA26" s="279"/>
      <c r="PB26" s="279">
        <f t="shared" si="45"/>
        <v>0</v>
      </c>
      <c r="PE26" s="95"/>
      <c r="PF26" s="15">
        <v>19</v>
      </c>
      <c r="PG26" s="93"/>
      <c r="PH26" s="342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2"/>
      <c r="QK26" s="93"/>
      <c r="QL26" s="96"/>
      <c r="QM26" s="72"/>
      <c r="QP26" s="108"/>
      <c r="QQ26" s="15">
        <v>19</v>
      </c>
      <c r="QR26" s="93"/>
      <c r="QS26" s="342"/>
      <c r="QT26" s="93"/>
      <c r="QU26" s="96"/>
      <c r="QV26" s="72"/>
      <c r="QY26" s="108"/>
      <c r="QZ26" s="15">
        <v>19</v>
      </c>
      <c r="RA26" s="93"/>
      <c r="RB26" s="342"/>
      <c r="RC26" s="93"/>
      <c r="RD26" s="96"/>
      <c r="RE26" s="72"/>
      <c r="RH26" s="108"/>
      <c r="RI26" s="15">
        <v>19</v>
      </c>
      <c r="RJ26" s="93"/>
      <c r="RK26" s="342"/>
      <c r="RL26" s="93"/>
      <c r="RM26" s="96"/>
      <c r="RN26" s="40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2"/>
      <c r="TE26" s="189"/>
      <c r="TF26" s="405"/>
      <c r="TG26" s="40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3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2">
        <f t="shared" si="7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8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5">
        <f t="shared" si="9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10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1">
        <f t="shared" si="11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6">
        <f t="shared" si="12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2">
        <f t="shared" si="13"/>
        <v>0</v>
      </c>
      <c r="CD27" s="920"/>
      <c r="CE27" s="15">
        <v>20</v>
      </c>
      <c r="CF27" s="93">
        <v>926.2</v>
      </c>
      <c r="CG27" s="402"/>
      <c r="CH27" s="93"/>
      <c r="CI27" s="405"/>
      <c r="CJ27" s="404"/>
      <c r="CK27" s="632">
        <f t="shared" si="14"/>
        <v>0</v>
      </c>
      <c r="CN27" s="678"/>
      <c r="CO27" s="15">
        <v>20</v>
      </c>
      <c r="CP27" s="293">
        <v>939.8</v>
      </c>
      <c r="CQ27" s="402"/>
      <c r="CR27" s="293"/>
      <c r="CS27" s="405"/>
      <c r="CT27" s="404"/>
      <c r="CU27" s="640">
        <f t="shared" si="48"/>
        <v>0</v>
      </c>
      <c r="CX27" s="108"/>
      <c r="CY27" s="15">
        <v>20</v>
      </c>
      <c r="CZ27" s="93">
        <v>873.6</v>
      </c>
      <c r="DA27" s="342"/>
      <c r="DB27" s="93"/>
      <c r="DC27" s="96"/>
      <c r="DD27" s="72"/>
      <c r="DE27" s="632">
        <f t="shared" si="15"/>
        <v>0</v>
      </c>
      <c r="DH27" s="108"/>
      <c r="DI27" s="15">
        <v>20</v>
      </c>
      <c r="DJ27" s="93">
        <v>892.7</v>
      </c>
      <c r="DK27" s="402"/>
      <c r="DL27" s="93"/>
      <c r="DM27" s="405"/>
      <c r="DN27" s="404"/>
      <c r="DO27" s="640">
        <f t="shared" si="16"/>
        <v>0</v>
      </c>
      <c r="DR27" s="108"/>
      <c r="DS27" s="15">
        <v>20</v>
      </c>
      <c r="DT27" s="93">
        <v>901.74</v>
      </c>
      <c r="DU27" s="402"/>
      <c r="DV27" s="93"/>
      <c r="DW27" s="405"/>
      <c r="DX27" s="404"/>
      <c r="DY27" s="632">
        <f t="shared" si="17"/>
        <v>0</v>
      </c>
      <c r="EB27" s="108"/>
      <c r="EC27" s="15">
        <v>20</v>
      </c>
      <c r="ED27" s="70">
        <v>941.2</v>
      </c>
      <c r="EE27" s="358"/>
      <c r="EF27" s="70"/>
      <c r="EG27" s="71"/>
      <c r="EH27" s="72"/>
      <c r="EI27" s="632">
        <f t="shared" si="18"/>
        <v>0</v>
      </c>
      <c r="EL27" s="95"/>
      <c r="EM27" s="15">
        <v>20</v>
      </c>
      <c r="EN27" s="293">
        <v>931.7</v>
      </c>
      <c r="EO27" s="347"/>
      <c r="EP27" s="293"/>
      <c r="EQ27" s="278"/>
      <c r="ER27" s="279"/>
      <c r="ES27" s="632">
        <f t="shared" si="19"/>
        <v>0</v>
      </c>
      <c r="EV27" s="108"/>
      <c r="EW27" s="15">
        <v>20</v>
      </c>
      <c r="EX27" s="70">
        <v>885</v>
      </c>
      <c r="EY27" s="358"/>
      <c r="EZ27" s="70"/>
      <c r="FA27" s="278"/>
      <c r="FB27" s="72"/>
      <c r="FC27" s="339">
        <f t="shared" si="20"/>
        <v>0</v>
      </c>
      <c r="FF27" s="95"/>
      <c r="FG27" s="15">
        <v>20</v>
      </c>
      <c r="FH27" s="293"/>
      <c r="FI27" s="347"/>
      <c r="FJ27" s="293"/>
      <c r="FK27" s="278"/>
      <c r="FL27" s="279"/>
      <c r="FM27" s="632">
        <f t="shared" si="21"/>
        <v>0</v>
      </c>
      <c r="FP27" s="108"/>
      <c r="FQ27" s="15">
        <v>20</v>
      </c>
      <c r="FR27" s="93"/>
      <c r="FS27" s="342"/>
      <c r="FT27" s="93"/>
      <c r="FU27" s="71"/>
      <c r="FV27" s="72"/>
      <c r="FW27" s="632">
        <f t="shared" si="22"/>
        <v>0</v>
      </c>
      <c r="FX27" s="72"/>
      <c r="FZ27" s="108"/>
      <c r="GA27" s="15">
        <v>20</v>
      </c>
      <c r="GB27" s="70"/>
      <c r="GC27" s="547"/>
      <c r="GD27" s="70"/>
      <c r="GE27" s="278"/>
      <c r="GF27" s="279"/>
      <c r="GG27" s="339">
        <f t="shared" si="23"/>
        <v>0</v>
      </c>
      <c r="GJ27" s="108"/>
      <c r="GK27" s="15">
        <v>20</v>
      </c>
      <c r="GL27" s="525"/>
      <c r="GM27" s="342"/>
      <c r="GN27" s="525"/>
      <c r="GO27" s="96"/>
      <c r="GP27" s="72"/>
      <c r="GQ27" s="632">
        <f t="shared" si="24"/>
        <v>0</v>
      </c>
      <c r="GT27" s="108"/>
      <c r="GU27" s="15">
        <v>20</v>
      </c>
      <c r="GV27" s="293"/>
      <c r="GW27" s="347"/>
      <c r="GX27" s="293"/>
      <c r="GY27" s="335"/>
      <c r="GZ27" s="279"/>
      <c r="HA27" s="632">
        <f t="shared" si="25"/>
        <v>0</v>
      </c>
      <c r="HD27" s="108"/>
      <c r="HE27" s="15">
        <v>20</v>
      </c>
      <c r="HF27" s="93"/>
      <c r="HG27" s="342"/>
      <c r="HH27" s="93"/>
      <c r="HI27" s="96"/>
      <c r="HJ27" s="72"/>
      <c r="HK27" s="339">
        <f t="shared" si="26"/>
        <v>0</v>
      </c>
      <c r="HN27" s="241"/>
      <c r="HO27" s="15">
        <v>20</v>
      </c>
      <c r="HP27" s="293"/>
      <c r="HQ27" s="347"/>
      <c r="HR27" s="293"/>
      <c r="HS27" s="407"/>
      <c r="HT27" s="279"/>
      <c r="HU27" s="632">
        <f t="shared" si="27"/>
        <v>0</v>
      </c>
      <c r="HX27" s="108"/>
      <c r="HY27" s="15">
        <v>20</v>
      </c>
      <c r="HZ27" s="70"/>
      <c r="IA27" s="358"/>
      <c r="IB27" s="70"/>
      <c r="IC27" s="71"/>
      <c r="ID27" s="72"/>
      <c r="IE27" s="632">
        <f t="shared" si="28"/>
        <v>0</v>
      </c>
      <c r="IH27" s="108"/>
      <c r="II27" s="15">
        <v>20</v>
      </c>
      <c r="IJ27" s="70"/>
      <c r="IK27" s="358"/>
      <c r="IL27" s="70"/>
      <c r="IM27" s="71"/>
      <c r="IN27" s="72"/>
      <c r="IO27" s="632">
        <f t="shared" si="29"/>
        <v>0</v>
      </c>
      <c r="IR27" s="108"/>
      <c r="IS27" s="15">
        <v>20</v>
      </c>
      <c r="IT27" s="293"/>
      <c r="IU27" s="258"/>
      <c r="IV27" s="293"/>
      <c r="IW27" s="554"/>
      <c r="IX27" s="279"/>
      <c r="IY27" s="339">
        <f t="shared" si="30"/>
        <v>0</v>
      </c>
      <c r="JA27" s="70"/>
      <c r="JB27" s="108"/>
      <c r="JC27" s="15">
        <v>20</v>
      </c>
      <c r="JD27" s="93"/>
      <c r="JE27" s="358"/>
      <c r="JF27" s="93"/>
      <c r="JG27" s="71"/>
      <c r="JH27" s="72"/>
      <c r="JI27" s="632">
        <f t="shared" si="31"/>
        <v>0</v>
      </c>
      <c r="JL27" s="108"/>
      <c r="JM27" s="15">
        <v>20</v>
      </c>
      <c r="JN27" s="93"/>
      <c r="JO27" s="342"/>
      <c r="JP27" s="93"/>
      <c r="JQ27" s="71"/>
      <c r="JR27" s="72"/>
      <c r="JS27" s="632">
        <f t="shared" si="32"/>
        <v>0</v>
      </c>
      <c r="JV27" s="95"/>
      <c r="JW27" s="15">
        <v>20</v>
      </c>
      <c r="JX27" s="70"/>
      <c r="JY27" s="358"/>
      <c r="JZ27" s="70"/>
      <c r="KA27" s="71"/>
      <c r="KB27" s="72"/>
      <c r="KC27" s="632">
        <f t="shared" si="33"/>
        <v>0</v>
      </c>
      <c r="KF27" s="95"/>
      <c r="KG27" s="15">
        <v>20</v>
      </c>
      <c r="KH27" s="70"/>
      <c r="KI27" s="358"/>
      <c r="KJ27" s="70"/>
      <c r="KK27" s="71"/>
      <c r="KL27" s="72"/>
      <c r="KM27" s="632">
        <f t="shared" si="34"/>
        <v>0</v>
      </c>
      <c r="KP27" s="95"/>
      <c r="KQ27" s="15">
        <v>20</v>
      </c>
      <c r="KR27" s="70"/>
      <c r="KS27" s="358"/>
      <c r="KT27" s="70"/>
      <c r="KU27" s="71"/>
      <c r="KV27" s="72"/>
      <c r="KW27" s="632">
        <f t="shared" si="35"/>
        <v>0</v>
      </c>
      <c r="KZ27" s="108"/>
      <c r="LA27" s="15">
        <v>20</v>
      </c>
      <c r="LB27" s="93"/>
      <c r="LC27" s="342"/>
      <c r="LD27" s="93"/>
      <c r="LE27" s="96"/>
      <c r="LF27" s="72"/>
      <c r="LG27" s="632">
        <f t="shared" si="36"/>
        <v>0</v>
      </c>
      <c r="LJ27" s="108"/>
      <c r="LK27" s="15">
        <v>20</v>
      </c>
      <c r="LL27" s="293"/>
      <c r="LM27" s="342"/>
      <c r="LN27" s="293"/>
      <c r="LO27" s="96"/>
      <c r="LP27" s="72"/>
      <c r="LQ27" s="632">
        <f t="shared" si="37"/>
        <v>0</v>
      </c>
      <c r="LT27" s="108"/>
      <c r="LU27" s="15">
        <v>20</v>
      </c>
      <c r="LV27" s="93"/>
      <c r="LW27" s="342"/>
      <c r="LX27" s="93"/>
      <c r="LY27" s="96"/>
      <c r="LZ27" s="72"/>
      <c r="MA27" s="632">
        <f t="shared" si="38"/>
        <v>0</v>
      </c>
      <c r="MC27" s="108"/>
      <c r="MD27" s="15">
        <v>20</v>
      </c>
      <c r="ME27" s="413"/>
      <c r="MF27" s="342"/>
      <c r="MG27" s="413"/>
      <c r="MH27" s="96"/>
      <c r="MI27" s="72"/>
      <c r="MJ27" s="72">
        <f t="shared" si="39"/>
        <v>0</v>
      </c>
      <c r="MM27" s="108"/>
      <c r="MN27" s="15">
        <v>20</v>
      </c>
      <c r="MO27" s="93"/>
      <c r="MP27" s="342"/>
      <c r="MQ27" s="93"/>
      <c r="MR27" s="96"/>
      <c r="MS27" s="72"/>
      <c r="MT27" s="72">
        <f t="shared" si="40"/>
        <v>0</v>
      </c>
      <c r="MW27" s="108"/>
      <c r="MX27" s="15">
        <v>20</v>
      </c>
      <c r="MY27" s="413"/>
      <c r="MZ27" s="342"/>
      <c r="NA27" s="413"/>
      <c r="NB27" s="335"/>
      <c r="NC27" s="72"/>
      <c r="ND27" s="72">
        <f t="shared" si="57"/>
        <v>0</v>
      </c>
      <c r="NG27" s="108"/>
      <c r="NH27" s="15">
        <v>20</v>
      </c>
      <c r="NI27" s="93"/>
      <c r="NJ27" s="342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2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2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2"/>
      <c r="OO27" s="93"/>
      <c r="OP27" s="96"/>
      <c r="OQ27" s="72"/>
      <c r="OR27" s="72">
        <f t="shared" si="44"/>
        <v>0</v>
      </c>
      <c r="OU27" s="108"/>
      <c r="OV27" s="15">
        <v>20</v>
      </c>
      <c r="OW27" s="293"/>
      <c r="OX27" s="347"/>
      <c r="OY27" s="293"/>
      <c r="OZ27" s="335"/>
      <c r="PA27" s="279"/>
      <c r="PB27" s="279">
        <f t="shared" si="45"/>
        <v>0</v>
      </c>
      <c r="PE27" s="108"/>
      <c r="PF27" s="15">
        <v>20</v>
      </c>
      <c r="PG27" s="93"/>
      <c r="PH27" s="342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2"/>
      <c r="QK27" s="93"/>
      <c r="QL27" s="96"/>
      <c r="QM27" s="72"/>
      <c r="QP27" s="108"/>
      <c r="QQ27" s="15">
        <v>20</v>
      </c>
      <c r="QR27" s="93"/>
      <c r="QS27" s="342"/>
      <c r="QT27" s="93"/>
      <c r="QU27" s="96"/>
      <c r="QV27" s="72"/>
      <c r="QY27" s="108"/>
      <c r="QZ27" s="15">
        <v>20</v>
      </c>
      <c r="RA27" s="93"/>
      <c r="RB27" s="342"/>
      <c r="RC27" s="93"/>
      <c r="RD27" s="96"/>
      <c r="RE27" s="72"/>
      <c r="RH27" s="108"/>
      <c r="RI27" s="15">
        <v>20</v>
      </c>
      <c r="RJ27" s="93"/>
      <c r="RK27" s="342"/>
      <c r="RL27" s="93"/>
      <c r="RM27" s="96"/>
      <c r="RN27" s="40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2"/>
      <c r="TE27" s="189"/>
      <c r="TF27" s="405"/>
      <c r="TG27" s="40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2">
        <f t="shared" si="7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8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5">
        <f t="shared" si="9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10"/>
        <v>0</v>
      </c>
      <c r="AZ28" s="108"/>
      <c r="BA28" s="15">
        <v>21</v>
      </c>
      <c r="BB28" s="93"/>
      <c r="BC28" s="141"/>
      <c r="BD28" s="93"/>
      <c r="BE28" s="96"/>
      <c r="BF28" s="401"/>
      <c r="BG28" s="866">
        <f t="shared" si="11"/>
        <v>0</v>
      </c>
      <c r="BJ28" s="108"/>
      <c r="BK28" s="15">
        <v>21</v>
      </c>
      <c r="BL28" s="93"/>
      <c r="BM28" s="141"/>
      <c r="BN28" s="93"/>
      <c r="BO28" s="96"/>
      <c r="BP28" s="401"/>
      <c r="BQ28" s="651">
        <f t="shared" si="12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2">
        <f t="shared" si="13"/>
        <v>0</v>
      </c>
      <c r="CD28" s="921"/>
      <c r="CE28" s="15">
        <v>21</v>
      </c>
      <c r="CF28" s="93">
        <v>919.4</v>
      </c>
      <c r="CG28" s="402"/>
      <c r="CH28" s="93"/>
      <c r="CI28" s="405"/>
      <c r="CJ28" s="404"/>
      <c r="CK28" s="632">
        <f t="shared" si="14"/>
        <v>0</v>
      </c>
      <c r="CN28" s="678"/>
      <c r="CO28" s="15">
        <v>21</v>
      </c>
      <c r="CP28" s="293">
        <v>918.1</v>
      </c>
      <c r="CQ28" s="402"/>
      <c r="CR28" s="293"/>
      <c r="CS28" s="405"/>
      <c r="CT28" s="404"/>
      <c r="CU28" s="640">
        <f t="shared" si="48"/>
        <v>0</v>
      </c>
      <c r="CX28" s="108"/>
      <c r="CY28" s="15">
        <v>21</v>
      </c>
      <c r="CZ28" s="93">
        <v>900.4</v>
      </c>
      <c r="DA28" s="342"/>
      <c r="DB28" s="93"/>
      <c r="DC28" s="96"/>
      <c r="DD28" s="72"/>
      <c r="DE28" s="632">
        <f t="shared" si="15"/>
        <v>0</v>
      </c>
      <c r="DH28" s="108"/>
      <c r="DI28" s="15">
        <v>21</v>
      </c>
      <c r="DJ28" s="93">
        <v>917.6</v>
      </c>
      <c r="DK28" s="402"/>
      <c r="DL28" s="93"/>
      <c r="DM28" s="405"/>
      <c r="DN28" s="404"/>
      <c r="DO28" s="640">
        <f t="shared" si="16"/>
        <v>0</v>
      </c>
      <c r="DR28" s="108"/>
      <c r="DS28" s="15">
        <v>21</v>
      </c>
      <c r="DT28" s="93"/>
      <c r="DU28" s="402"/>
      <c r="DV28" s="93"/>
      <c r="DW28" s="405"/>
      <c r="DX28" s="404"/>
      <c r="DY28" s="632">
        <f t="shared" si="17"/>
        <v>0</v>
      </c>
      <c r="EB28" s="108"/>
      <c r="EC28" s="15">
        <v>21</v>
      </c>
      <c r="ED28" s="70">
        <v>866.8</v>
      </c>
      <c r="EE28" s="358"/>
      <c r="EF28" s="70"/>
      <c r="EG28" s="71"/>
      <c r="EH28" s="72"/>
      <c r="EI28" s="632">
        <f t="shared" si="18"/>
        <v>0</v>
      </c>
      <c r="EL28" s="95"/>
      <c r="EM28" s="15">
        <v>21</v>
      </c>
      <c r="EN28" s="293">
        <v>891.3</v>
      </c>
      <c r="EO28" s="347"/>
      <c r="EP28" s="293"/>
      <c r="EQ28" s="278"/>
      <c r="ER28" s="279"/>
      <c r="ES28" s="632">
        <f t="shared" si="19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20"/>
        <v>0</v>
      </c>
      <c r="FF28" s="95"/>
      <c r="FG28" s="15">
        <v>21</v>
      </c>
      <c r="FH28" s="293"/>
      <c r="FI28" s="347"/>
      <c r="FJ28" s="293"/>
      <c r="FK28" s="278"/>
      <c r="FL28" s="279"/>
      <c r="FM28" s="632">
        <f t="shared" si="21"/>
        <v>0</v>
      </c>
      <c r="FP28" s="108"/>
      <c r="FQ28" s="15">
        <v>21</v>
      </c>
      <c r="FR28" s="93"/>
      <c r="FS28" s="342"/>
      <c r="FT28" s="93"/>
      <c r="FU28" s="71"/>
      <c r="FV28" s="72"/>
      <c r="FW28" s="632">
        <f t="shared" si="22"/>
        <v>0</v>
      </c>
      <c r="FX28" s="72"/>
      <c r="FZ28" s="108"/>
      <c r="GA28" s="15">
        <v>21</v>
      </c>
      <c r="GB28" s="70"/>
      <c r="GC28" s="547"/>
      <c r="GD28" s="70"/>
      <c r="GE28" s="278"/>
      <c r="GF28" s="279"/>
      <c r="GG28" s="339">
        <f t="shared" si="23"/>
        <v>0</v>
      </c>
      <c r="GJ28" s="108"/>
      <c r="GK28" s="15">
        <v>21</v>
      </c>
      <c r="GL28" s="525"/>
      <c r="GM28" s="342"/>
      <c r="GN28" s="525"/>
      <c r="GO28" s="96"/>
      <c r="GP28" s="72"/>
      <c r="GQ28" s="632">
        <f t="shared" si="24"/>
        <v>0</v>
      </c>
      <c r="GT28" s="108"/>
      <c r="GU28" s="15">
        <v>21</v>
      </c>
      <c r="GV28" s="93"/>
      <c r="GW28" s="347"/>
      <c r="GX28" s="93"/>
      <c r="GY28" s="335"/>
      <c r="GZ28" s="279"/>
      <c r="HA28" s="632">
        <f t="shared" si="25"/>
        <v>0</v>
      </c>
      <c r="HD28" s="108"/>
      <c r="HE28" s="15">
        <v>21</v>
      </c>
      <c r="HF28" s="93"/>
      <c r="HG28" s="342"/>
      <c r="HH28" s="93"/>
      <c r="HI28" s="96"/>
      <c r="HJ28" s="72"/>
      <c r="HK28" s="339">
        <f t="shared" si="26"/>
        <v>0</v>
      </c>
      <c r="HN28" s="108"/>
      <c r="HO28" s="15">
        <v>21</v>
      </c>
      <c r="HP28" s="293"/>
      <c r="HQ28" s="347"/>
      <c r="HR28" s="293"/>
      <c r="HS28" s="407"/>
      <c r="HT28" s="279"/>
      <c r="HU28" s="632">
        <f t="shared" si="27"/>
        <v>0</v>
      </c>
      <c r="HX28" s="108"/>
      <c r="HY28" s="15">
        <v>21</v>
      </c>
      <c r="HZ28" s="70"/>
      <c r="IA28" s="358"/>
      <c r="IB28" s="70"/>
      <c r="IC28" s="71"/>
      <c r="ID28" s="72"/>
      <c r="IE28" s="632">
        <f t="shared" si="28"/>
        <v>0</v>
      </c>
      <c r="IH28" s="108"/>
      <c r="II28" s="15">
        <v>21</v>
      </c>
      <c r="IJ28" s="70"/>
      <c r="IK28" s="358"/>
      <c r="IL28" s="70"/>
      <c r="IM28" s="71"/>
      <c r="IN28" s="72"/>
      <c r="IO28" s="632">
        <f t="shared" si="29"/>
        <v>0</v>
      </c>
      <c r="IR28" s="108"/>
      <c r="IS28" s="15">
        <v>21</v>
      </c>
      <c r="IT28" s="293"/>
      <c r="IU28" s="258"/>
      <c r="IV28" s="293"/>
      <c r="IW28" s="554"/>
      <c r="IX28" s="279"/>
      <c r="IY28" s="339">
        <f t="shared" si="30"/>
        <v>0</v>
      </c>
      <c r="JA28" s="70"/>
      <c r="JB28" s="108"/>
      <c r="JC28" s="15">
        <v>21</v>
      </c>
      <c r="JD28" s="70"/>
      <c r="JE28" s="358"/>
      <c r="JF28" s="70"/>
      <c r="JG28" s="71"/>
      <c r="JH28" s="72"/>
      <c r="JI28" s="632">
        <f t="shared" si="31"/>
        <v>0</v>
      </c>
      <c r="JL28" s="108"/>
      <c r="JM28" s="15">
        <v>21</v>
      </c>
      <c r="JN28" s="93"/>
      <c r="JO28" s="342"/>
      <c r="JP28" s="93"/>
      <c r="JQ28" s="71"/>
      <c r="JR28" s="72"/>
      <c r="JS28" s="632">
        <f>JR28*JP28</f>
        <v>0</v>
      </c>
      <c r="JV28" s="95"/>
      <c r="JW28" s="15">
        <v>21</v>
      </c>
      <c r="JX28" s="70"/>
      <c r="JY28" s="358"/>
      <c r="JZ28" s="70"/>
      <c r="KA28" s="71"/>
      <c r="KB28" s="72"/>
      <c r="KC28" s="632">
        <f t="shared" si="33"/>
        <v>0</v>
      </c>
      <c r="KF28" s="95"/>
      <c r="KG28" s="15">
        <v>21</v>
      </c>
      <c r="KH28" s="70"/>
      <c r="KI28" s="358"/>
      <c r="KJ28" s="70"/>
      <c r="KK28" s="71"/>
      <c r="KL28" s="72"/>
      <c r="KM28" s="632">
        <f t="shared" si="34"/>
        <v>0</v>
      </c>
      <c r="KP28" s="95"/>
      <c r="KQ28" s="15">
        <v>21</v>
      </c>
      <c r="KR28" s="70"/>
      <c r="KS28" s="358"/>
      <c r="KT28" s="70"/>
      <c r="KU28" s="71"/>
      <c r="KV28" s="72"/>
      <c r="KW28" s="632">
        <f t="shared" si="35"/>
        <v>0</v>
      </c>
      <c r="KZ28" s="108"/>
      <c r="LA28" s="15">
        <v>21</v>
      </c>
      <c r="LB28" s="93"/>
      <c r="LC28" s="342"/>
      <c r="LD28" s="93"/>
      <c r="LE28" s="96"/>
      <c r="LF28" s="72"/>
      <c r="LG28" s="632">
        <f t="shared" si="36"/>
        <v>0</v>
      </c>
      <c r="LJ28" s="108"/>
      <c r="LK28" s="15">
        <v>21</v>
      </c>
      <c r="LL28" s="93"/>
      <c r="LM28" s="342"/>
      <c r="LN28" s="93"/>
      <c r="LO28" s="96"/>
      <c r="LP28" s="72"/>
      <c r="LQ28" s="632">
        <f t="shared" si="37"/>
        <v>0</v>
      </c>
      <c r="LT28" s="108"/>
      <c r="LU28" s="15">
        <v>21</v>
      </c>
      <c r="LV28" s="93"/>
      <c r="LW28" s="342"/>
      <c r="LX28" s="93"/>
      <c r="LY28" s="96"/>
      <c r="LZ28" s="72"/>
      <c r="MA28" s="632">
        <f t="shared" si="38"/>
        <v>0</v>
      </c>
      <c r="MC28" s="108"/>
      <c r="MD28" s="15">
        <v>21</v>
      </c>
      <c r="ME28" s="413"/>
      <c r="MF28" s="342"/>
      <c r="MG28" s="413"/>
      <c r="MH28" s="96"/>
      <c r="MI28" s="72"/>
      <c r="MJ28" s="72">
        <f t="shared" si="39"/>
        <v>0</v>
      </c>
      <c r="MM28" s="108"/>
      <c r="MN28" s="15">
        <v>21</v>
      </c>
      <c r="MO28" s="93"/>
      <c r="MP28" s="342"/>
      <c r="MQ28" s="93"/>
      <c r="MR28" s="96"/>
      <c r="MS28" s="72"/>
      <c r="MT28" s="72">
        <f t="shared" si="40"/>
        <v>0</v>
      </c>
      <c r="MW28" s="108"/>
      <c r="MX28" s="15"/>
      <c r="MY28" s="413"/>
      <c r="MZ28" s="342"/>
      <c r="NA28" s="336"/>
      <c r="NB28" s="335"/>
      <c r="NC28" s="72"/>
      <c r="ND28" s="72">
        <v>0</v>
      </c>
      <c r="NG28" s="108"/>
      <c r="NH28" s="15">
        <v>21</v>
      </c>
      <c r="NI28" s="93"/>
      <c r="NJ28" s="342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2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2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2"/>
      <c r="OO28" s="93"/>
      <c r="OP28" s="96"/>
      <c r="OQ28" s="72"/>
      <c r="OR28" s="72">
        <f t="shared" si="44"/>
        <v>0</v>
      </c>
      <c r="OU28" s="108"/>
      <c r="OV28" s="15">
        <v>21</v>
      </c>
      <c r="OW28" s="293"/>
      <c r="OX28" s="347"/>
      <c r="OY28" s="293"/>
      <c r="OZ28" s="335"/>
      <c r="PA28" s="279"/>
      <c r="PB28" s="279">
        <f t="shared" si="45"/>
        <v>0</v>
      </c>
      <c r="PE28" s="108"/>
      <c r="PF28" s="15">
        <v>21</v>
      </c>
      <c r="PG28" s="93"/>
      <c r="PH28" s="342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2"/>
      <c r="QK28" s="93"/>
      <c r="QL28" s="96"/>
      <c r="QM28" s="72"/>
      <c r="QP28" s="108"/>
      <c r="QQ28" s="15">
        <v>21</v>
      </c>
      <c r="QR28" s="93"/>
      <c r="QS28" s="342"/>
      <c r="QT28" s="93"/>
      <c r="QU28" s="96"/>
      <c r="QV28" s="72"/>
      <c r="QY28" s="108"/>
      <c r="QZ28" s="15">
        <v>21</v>
      </c>
      <c r="RA28" s="93"/>
      <c r="RB28" s="342"/>
      <c r="RC28" s="93"/>
      <c r="RD28" s="96"/>
      <c r="RE28" s="72"/>
      <c r="RH28" s="108"/>
      <c r="RI28" s="15">
        <v>21</v>
      </c>
      <c r="RJ28" s="93"/>
      <c r="RK28" s="342"/>
      <c r="RL28" s="93"/>
      <c r="RM28" s="96"/>
      <c r="RN28" s="40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2"/>
      <c r="P29" s="293"/>
      <c r="Q29" s="96"/>
      <c r="R29" s="72"/>
      <c r="S29" s="632">
        <f t="shared" si="7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8"/>
        <v>0</v>
      </c>
      <c r="AF29" s="95"/>
      <c r="AG29" s="15"/>
      <c r="AH29" s="93"/>
      <c r="AI29" s="342"/>
      <c r="AJ29" s="93"/>
      <c r="AK29" s="96"/>
      <c r="AL29" s="72"/>
      <c r="AM29" s="635">
        <f t="shared" si="9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10"/>
        <v>0</v>
      </c>
      <c r="AZ29" s="108"/>
      <c r="BA29" s="15">
        <v>22</v>
      </c>
      <c r="BB29" s="93"/>
      <c r="BC29" s="417"/>
      <c r="BD29" s="170"/>
      <c r="BE29" s="418"/>
      <c r="BF29" s="61"/>
      <c r="BG29" s="651">
        <f t="shared" si="11"/>
        <v>0</v>
      </c>
      <c r="BJ29" s="108"/>
      <c r="BK29" s="15">
        <v>22</v>
      </c>
      <c r="BL29" s="93"/>
      <c r="BM29" s="141"/>
      <c r="BN29" s="93"/>
      <c r="BO29" s="96"/>
      <c r="BP29" s="401"/>
      <c r="BQ29" s="651">
        <f t="shared" si="12"/>
        <v>0</v>
      </c>
      <c r="BT29" s="108"/>
      <c r="BU29" s="276">
        <v>22</v>
      </c>
      <c r="BV29" s="293"/>
      <c r="BW29" s="80"/>
      <c r="BX29" s="93"/>
      <c r="BY29" s="96"/>
      <c r="BZ29" s="72"/>
      <c r="CA29" s="632">
        <v>0</v>
      </c>
      <c r="CD29" s="108"/>
      <c r="CE29" s="15">
        <v>22</v>
      </c>
      <c r="CF29" s="93"/>
      <c r="CG29" s="402"/>
      <c r="CH29" s="93"/>
      <c r="CI29" s="415"/>
      <c r="CJ29" s="404"/>
      <c r="CK29" s="632">
        <f t="shared" si="14"/>
        <v>0</v>
      </c>
      <c r="CN29" s="678"/>
      <c r="CO29" s="15">
        <v>22</v>
      </c>
      <c r="CP29" s="93"/>
      <c r="CQ29" s="402"/>
      <c r="CR29" s="93"/>
      <c r="CS29" s="405"/>
      <c r="CT29" s="404"/>
      <c r="CU29" s="640">
        <f t="shared" si="48"/>
        <v>0</v>
      </c>
      <c r="CX29" s="108"/>
      <c r="CY29" s="15"/>
      <c r="CZ29" s="93"/>
      <c r="DA29" s="342"/>
      <c r="DB29" s="93"/>
      <c r="DC29" s="96"/>
      <c r="DD29" s="72"/>
      <c r="DE29" s="632">
        <f t="shared" si="15"/>
        <v>0</v>
      </c>
      <c r="DH29" s="108"/>
      <c r="DI29" s="15"/>
      <c r="DJ29" s="93"/>
      <c r="DK29" s="342"/>
      <c r="DL29" s="93"/>
      <c r="DM29" s="96"/>
      <c r="DN29" s="72"/>
      <c r="DO29" s="640">
        <f t="shared" si="16"/>
        <v>0</v>
      </c>
      <c r="DR29" s="503"/>
      <c r="DS29" s="15">
        <v>22</v>
      </c>
      <c r="DT29" s="93"/>
      <c r="DU29" s="342"/>
      <c r="DV29" s="93"/>
      <c r="DW29" s="96"/>
      <c r="DX29" s="72"/>
      <c r="DY29" s="632">
        <f t="shared" si="17"/>
        <v>0</v>
      </c>
      <c r="EB29" s="108"/>
      <c r="EC29" s="15">
        <v>22</v>
      </c>
      <c r="ED29" s="70"/>
      <c r="EE29" s="358"/>
      <c r="EF29" s="70"/>
      <c r="EG29" s="71"/>
      <c r="EH29" s="72"/>
      <c r="EI29" s="632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2">
        <f t="shared" si="19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20"/>
        <v>0</v>
      </c>
      <c r="FF29" s="95"/>
      <c r="FG29" s="15">
        <v>22</v>
      </c>
      <c r="FH29" s="93"/>
      <c r="FI29" s="342"/>
      <c r="FJ29" s="93"/>
      <c r="FK29" s="71"/>
      <c r="FL29" s="72"/>
      <c r="FM29" s="632">
        <f t="shared" si="21"/>
        <v>0</v>
      </c>
      <c r="FP29" s="108"/>
      <c r="FQ29" s="15">
        <v>22</v>
      </c>
      <c r="FR29" s="93"/>
      <c r="FS29" s="342"/>
      <c r="FT29" s="93"/>
      <c r="FU29" s="71"/>
      <c r="FV29" s="72"/>
      <c r="FW29" s="632">
        <f t="shared" si="22"/>
        <v>0</v>
      </c>
      <c r="FZ29" s="108"/>
      <c r="GA29" s="15"/>
      <c r="GB29" s="70"/>
      <c r="GC29" s="358"/>
      <c r="GD29" s="70"/>
      <c r="GE29" s="71"/>
      <c r="GF29" s="72"/>
      <c r="GG29" s="339">
        <f t="shared" si="23"/>
        <v>0</v>
      </c>
      <c r="GJ29" s="108"/>
      <c r="GK29" s="15"/>
      <c r="GL29" s="525"/>
      <c r="GM29" s="342"/>
      <c r="GN29" s="93"/>
      <c r="GO29" s="96"/>
      <c r="GP29" s="72"/>
      <c r="GQ29" s="632">
        <f t="shared" si="24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2">
        <f>SUM(HA8:HA28)</f>
        <v>0</v>
      </c>
      <c r="HD29" s="108"/>
      <c r="HE29" s="15"/>
      <c r="HF29" s="93"/>
      <c r="HG29" s="342"/>
      <c r="HH29" s="93"/>
      <c r="HI29" s="96"/>
      <c r="HJ29" s="72"/>
      <c r="HK29" s="632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2">
        <f t="shared" si="27"/>
        <v>0</v>
      </c>
      <c r="HX29" s="108"/>
      <c r="HY29" s="15">
        <v>22</v>
      </c>
      <c r="HZ29" s="70"/>
      <c r="IA29" s="358"/>
      <c r="IB29" s="70"/>
      <c r="IC29" s="71"/>
      <c r="ID29" s="72"/>
      <c r="IE29" s="632">
        <f t="shared" si="28"/>
        <v>0</v>
      </c>
      <c r="IH29" s="108"/>
      <c r="II29" s="15">
        <v>22</v>
      </c>
      <c r="IJ29" s="70"/>
      <c r="IK29" s="358"/>
      <c r="IL29" s="70"/>
      <c r="IM29" s="71"/>
      <c r="IN29" s="72"/>
      <c r="IO29" s="632">
        <f t="shared" si="29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30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2">
        <f t="shared" si="31"/>
        <v>0</v>
      </c>
      <c r="JL29" s="108"/>
      <c r="JM29" s="15"/>
      <c r="JN29" s="93"/>
      <c r="JO29" s="342"/>
      <c r="JP29" s="93"/>
      <c r="JQ29" s="71"/>
      <c r="JR29" s="72"/>
      <c r="JS29" s="632">
        <f>SUM(JS8:JS28)</f>
        <v>0</v>
      </c>
      <c r="JV29" s="108"/>
      <c r="JW29" s="15"/>
      <c r="JX29" s="70"/>
      <c r="JY29" s="358"/>
      <c r="JZ29" s="70"/>
      <c r="KA29" s="71"/>
      <c r="KB29" s="72"/>
      <c r="KC29" s="632">
        <f>SUM(KC8:KC28)</f>
        <v>0</v>
      </c>
      <c r="KF29" s="108"/>
      <c r="KG29" s="15"/>
      <c r="KH29" s="70"/>
      <c r="KI29" s="358"/>
      <c r="KJ29" s="70"/>
      <c r="KK29" s="71"/>
      <c r="KL29" s="72"/>
      <c r="KM29" s="632">
        <f>SUM(KM8:KM28)</f>
        <v>0</v>
      </c>
      <c r="KP29" s="108"/>
      <c r="KQ29" s="15"/>
      <c r="KR29" s="70"/>
      <c r="KS29" s="358"/>
      <c r="KT29" s="70"/>
      <c r="KU29" s="71"/>
      <c r="KV29" s="72"/>
      <c r="KW29" s="632">
        <f>SUM(KW8:KW28)</f>
        <v>0</v>
      </c>
      <c r="KZ29" s="108"/>
      <c r="LA29" s="15"/>
      <c r="LB29" s="93"/>
      <c r="LC29" s="342"/>
      <c r="LD29" s="93"/>
      <c r="LE29" s="96"/>
      <c r="LF29" s="72"/>
      <c r="LG29" s="632">
        <f>LF29*LD29</f>
        <v>0</v>
      </c>
      <c r="LJ29" s="108"/>
      <c r="LK29" s="15"/>
      <c r="LL29" s="93"/>
      <c r="LM29" s="342"/>
      <c r="LN29" s="293"/>
      <c r="LO29" s="96"/>
      <c r="LP29" s="72"/>
      <c r="LQ29" s="632">
        <f t="shared" si="37"/>
        <v>0</v>
      </c>
      <c r="LT29" s="108"/>
      <c r="LU29" s="15"/>
      <c r="LV29" s="93"/>
      <c r="LW29" s="342"/>
      <c r="LX29" s="93"/>
      <c r="LY29" s="96"/>
      <c r="LZ29" s="72"/>
      <c r="MA29" s="632">
        <f t="shared" si="38"/>
        <v>0</v>
      </c>
      <c r="MC29" s="108"/>
      <c r="MD29" s="15">
        <v>22</v>
      </c>
      <c r="ME29" s="413"/>
      <c r="MF29" s="342"/>
      <c r="MG29" s="413"/>
      <c r="MH29" s="96"/>
      <c r="MI29" s="72"/>
      <c r="MJ29" s="72">
        <f>SUM(MJ8:MJ28)</f>
        <v>0</v>
      </c>
      <c r="MM29" s="95"/>
      <c r="MN29" s="15"/>
      <c r="MO29" s="93"/>
      <c r="MP29" s="342"/>
      <c r="MQ29" s="93"/>
      <c r="MR29" s="96"/>
      <c r="MS29" s="72"/>
      <c r="MT29" s="72">
        <f>SUM(MT8:MT28)</f>
        <v>0</v>
      </c>
      <c r="MW29" s="108"/>
      <c r="MX29" s="15"/>
      <c r="MY29" s="413"/>
      <c r="MZ29" s="342"/>
      <c r="NA29" s="41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2"/>
      <c r="NN29" s="93"/>
      <c r="NO29" s="96"/>
      <c r="NP29" s="72"/>
      <c r="NQ29" s="72">
        <v>0</v>
      </c>
      <c r="NT29" s="108"/>
      <c r="NU29" s="15"/>
      <c r="NV29" s="93"/>
      <c r="NW29" s="342"/>
      <c r="NX29" s="93"/>
      <c r="NY29" s="96"/>
      <c r="NZ29" s="72"/>
      <c r="OA29" s="72">
        <f>SUM(NX8:NX28)</f>
        <v>0</v>
      </c>
      <c r="OD29" s="108"/>
      <c r="OE29" s="15"/>
      <c r="OF29" s="93"/>
      <c r="OG29" s="342"/>
      <c r="OH29" s="72">
        <f t="shared" si="43"/>
        <v>0</v>
      </c>
      <c r="OI29" s="93"/>
      <c r="OJ29" s="96"/>
      <c r="OK29" s="72"/>
      <c r="ON29" s="108"/>
      <c r="OO29" s="15"/>
      <c r="OP29" s="93"/>
      <c r="OQ29" s="342"/>
      <c r="OR29" s="632">
        <v>0</v>
      </c>
      <c r="OS29" s="93"/>
      <c r="OT29" s="96"/>
      <c r="OU29" s="72"/>
      <c r="OX29" s="108"/>
      <c r="OY29" s="15"/>
      <c r="OZ29" s="293"/>
      <c r="PA29" s="347"/>
      <c r="PB29" s="339">
        <v>0</v>
      </c>
      <c r="PC29" s="293"/>
      <c r="PD29" s="335"/>
      <c r="PE29" s="279"/>
      <c r="PH29" s="108"/>
      <c r="PI29" s="15"/>
      <c r="PJ29" s="93"/>
      <c r="PK29" s="342"/>
      <c r="PL29" s="342"/>
      <c r="PM29" s="93"/>
      <c r="PN29" s="96"/>
      <c r="PO29" s="72"/>
      <c r="PR29" s="108"/>
      <c r="PS29" s="15"/>
      <c r="PT29" s="93"/>
      <c r="PU29" s="34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2"/>
      <c r="QN29" s="93"/>
      <c r="QO29" s="96"/>
      <c r="QP29" s="72"/>
      <c r="QS29" s="108"/>
      <c r="QT29" s="15"/>
      <c r="QU29" s="93"/>
      <c r="QV29" s="342"/>
      <c r="QW29" s="93"/>
      <c r="QX29" s="96"/>
      <c r="QY29" s="72"/>
      <c r="RB29" s="108"/>
      <c r="RC29" s="15"/>
      <c r="RD29" s="93"/>
      <c r="RE29" s="342"/>
      <c r="RF29" s="93"/>
      <c r="RG29" s="96"/>
      <c r="RH29" s="72"/>
      <c r="RK29" s="108"/>
      <c r="RL29" s="15"/>
      <c r="RM29" s="93"/>
      <c r="RN29" s="342"/>
      <c r="RO29" s="93"/>
      <c r="RP29" s="96"/>
      <c r="RQ29" s="40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2"/>
      <c r="P30" s="93"/>
      <c r="Q30" s="96"/>
      <c r="R30" s="72"/>
      <c r="S30" s="632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2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2">
        <f>SUM(AW8:AW29)</f>
        <v>0</v>
      </c>
      <c r="AZ30" s="108"/>
      <c r="BA30" s="15"/>
      <c r="BB30" s="70"/>
      <c r="BC30" s="141"/>
      <c r="BD30" s="70"/>
      <c r="BE30" s="96"/>
      <c r="BF30" s="72"/>
      <c r="BG30" s="632">
        <f>SUM(BG8:BG29)</f>
        <v>0</v>
      </c>
      <c r="BJ30" s="108"/>
      <c r="BK30" s="15"/>
      <c r="BL30" s="70"/>
      <c r="BM30" s="141"/>
      <c r="BN30" s="70"/>
      <c r="BO30" s="96"/>
      <c r="BP30" s="72"/>
      <c r="BQ30" s="632">
        <f>SUM(BQ8:BQ29)</f>
        <v>0</v>
      </c>
      <c r="BT30" s="108"/>
      <c r="BU30" s="276"/>
      <c r="BV30" s="277"/>
      <c r="BW30" s="80"/>
      <c r="BX30" s="70"/>
      <c r="BY30" s="96"/>
      <c r="BZ30" s="72"/>
      <c r="CA30" s="632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2">
        <f>SUM(CK8:CK29)</f>
        <v>0</v>
      </c>
      <c r="CN30" s="108"/>
      <c r="CO30" s="15"/>
      <c r="CP30" s="70"/>
      <c r="CQ30" s="342"/>
      <c r="CR30" s="70"/>
      <c r="CS30" s="96"/>
      <c r="CT30" s="72"/>
      <c r="CU30" s="640">
        <f t="shared" si="48"/>
        <v>0</v>
      </c>
      <c r="CX30" s="108"/>
      <c r="CY30" s="15"/>
      <c r="CZ30" s="70"/>
      <c r="DA30" s="342"/>
      <c r="DB30" s="70"/>
      <c r="DC30" s="96"/>
      <c r="DD30" s="72"/>
      <c r="DE30" s="632">
        <f>SUM(DE8:DE29)</f>
        <v>0</v>
      </c>
      <c r="DH30" s="108"/>
      <c r="DI30" s="15"/>
      <c r="DJ30" s="70"/>
      <c r="DK30" s="342"/>
      <c r="DL30" s="70"/>
      <c r="DM30" s="96"/>
      <c r="DN30" s="72"/>
      <c r="DO30" s="632">
        <f>SUM(DO8:DO29)</f>
        <v>0</v>
      </c>
      <c r="DR30" s="108"/>
      <c r="DS30" s="15"/>
      <c r="DT30" s="70"/>
      <c r="DU30" s="342"/>
      <c r="DV30" s="70"/>
      <c r="DW30" s="96"/>
      <c r="DX30" s="72"/>
      <c r="DY30" s="632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2">
        <f>SUM(ES8:ES29)</f>
        <v>0</v>
      </c>
      <c r="EV30" s="95"/>
      <c r="EW30" s="15"/>
      <c r="EX30" s="93"/>
      <c r="EY30" s="342"/>
      <c r="EZ30" s="107"/>
      <c r="FA30" s="71"/>
      <c r="FB30" s="72"/>
      <c r="FC30" s="632">
        <f>SUM(FC8:FC29)</f>
        <v>0</v>
      </c>
      <c r="FF30" s="95"/>
      <c r="FG30" s="15"/>
      <c r="FH30" s="93"/>
      <c r="FI30" s="342"/>
      <c r="FJ30" s="107"/>
      <c r="FK30" s="71"/>
      <c r="FL30" s="72"/>
      <c r="FM30" s="632">
        <f>SUM(FM8:FM29)</f>
        <v>0</v>
      </c>
      <c r="FP30" s="108"/>
      <c r="FQ30" s="15"/>
      <c r="FR30" s="93"/>
      <c r="FS30" s="342"/>
      <c r="FT30" s="93"/>
      <c r="FU30" s="71"/>
      <c r="FV30" s="72"/>
      <c r="FW30" s="632">
        <f>SUM(FW8:FW29)</f>
        <v>0</v>
      </c>
      <c r="FZ30" s="108"/>
      <c r="GA30" s="15"/>
      <c r="GB30" s="70"/>
      <c r="GC30" s="358"/>
      <c r="GD30" s="107"/>
      <c r="GE30" s="71"/>
      <c r="GF30" s="72"/>
      <c r="GG30" s="632">
        <f>SUM(GG8:GG29)</f>
        <v>0</v>
      </c>
      <c r="GJ30" s="108"/>
      <c r="GK30" s="15"/>
      <c r="GL30" s="525"/>
      <c r="GM30" s="342"/>
      <c r="GN30" s="70"/>
      <c r="GO30" s="96"/>
      <c r="GP30" s="72"/>
      <c r="GQ30" s="632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40"/>
      <c r="HN30" s="108"/>
      <c r="HO30" s="15"/>
      <c r="HP30" s="93"/>
      <c r="HQ30" s="342"/>
      <c r="HR30" s="107"/>
      <c r="HS30" s="71"/>
      <c r="HT30" s="72"/>
      <c r="HU30" s="632">
        <f>SUM(HU8:HU29)</f>
        <v>0</v>
      </c>
      <c r="HX30" s="108"/>
      <c r="HY30" s="15"/>
      <c r="HZ30" s="70"/>
      <c r="IA30" s="358"/>
      <c r="IB30" s="107"/>
      <c r="IC30" s="71"/>
      <c r="ID30" s="72"/>
      <c r="IE30" s="632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2">
        <f>SUM(IO8:IO29)</f>
        <v>0</v>
      </c>
      <c r="IR30" s="108"/>
      <c r="IS30" s="15"/>
      <c r="IT30" s="70"/>
      <c r="IU30" s="80"/>
      <c r="IV30" s="70"/>
      <c r="IW30" s="96"/>
      <c r="IX30" s="72"/>
      <c r="IY30" s="632">
        <f>SUM(IY8:IY29)</f>
        <v>0</v>
      </c>
      <c r="JB30" s="108"/>
      <c r="JC30" s="15"/>
      <c r="JD30" s="70"/>
      <c r="JE30" s="358"/>
      <c r="JF30" s="107"/>
      <c r="JG30" s="71"/>
      <c r="JH30" s="72"/>
      <c r="JI30" s="632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2">
        <f>SUM(LG8:LG29)</f>
        <v>0</v>
      </c>
      <c r="LJ30" s="108"/>
      <c r="LK30" s="15"/>
      <c r="LL30" s="93"/>
      <c r="LM30" s="342"/>
      <c r="LN30" s="93"/>
      <c r="LO30" s="96"/>
      <c r="LP30" s="72"/>
      <c r="LQ30" s="632">
        <f>SUM(LQ8:LQ29)</f>
        <v>0</v>
      </c>
      <c r="LT30" s="108"/>
      <c r="LU30" s="15"/>
      <c r="LV30" s="70"/>
      <c r="LW30" s="342"/>
      <c r="LX30" s="70"/>
      <c r="LY30" s="96"/>
      <c r="LZ30" s="72"/>
      <c r="MA30" s="632">
        <f>SUM(MA8:MA29)</f>
        <v>0</v>
      </c>
      <c r="MC30" s="108"/>
      <c r="MD30" s="15"/>
      <c r="ME30" s="413"/>
      <c r="MF30" s="342"/>
      <c r="MG30" s="70"/>
      <c r="MH30" s="96"/>
      <c r="MI30" s="72"/>
      <c r="MJ30" s="72"/>
      <c r="MM30" s="108"/>
      <c r="MN30" s="15"/>
      <c r="MO30" s="70"/>
      <c r="MP30" s="342"/>
      <c r="MQ30" s="70"/>
      <c r="MR30" s="96"/>
      <c r="MS30" s="72"/>
      <c r="MT30" s="72"/>
      <c r="MW30" s="108"/>
      <c r="MX30" s="15"/>
      <c r="MY30" s="413"/>
      <c r="MZ30" s="342"/>
      <c r="NA30" s="70"/>
      <c r="NB30" s="96"/>
      <c r="NC30" s="72"/>
      <c r="ND30" s="72"/>
      <c r="NH30" s="15"/>
      <c r="NI30" s="70"/>
      <c r="NJ30" s="342"/>
      <c r="NK30" s="70"/>
      <c r="NL30" s="96"/>
      <c r="NM30" s="72"/>
      <c r="NN30" s="72">
        <f>SUM(NN8:NN29)</f>
        <v>0</v>
      </c>
      <c r="NQ30" s="108"/>
      <c r="NR30" s="15"/>
      <c r="NS30" s="70"/>
      <c r="NT30" s="342"/>
      <c r="NU30" s="70"/>
      <c r="NV30" s="96"/>
      <c r="NW30" s="72"/>
      <c r="NX30" s="72"/>
      <c r="OB30" s="15"/>
      <c r="OC30" s="70"/>
      <c r="OD30" s="342"/>
      <c r="OE30" s="70"/>
      <c r="OF30" s="96"/>
      <c r="OG30" s="72"/>
      <c r="OH30" s="72">
        <f>SUM(OH8:OH29)</f>
        <v>0</v>
      </c>
      <c r="OK30" s="108"/>
      <c r="OL30" s="15"/>
      <c r="OM30" s="70"/>
      <c r="ON30" s="342"/>
      <c r="OO30" s="70"/>
      <c r="OP30" s="96"/>
      <c r="OQ30" s="72"/>
      <c r="OR30" s="72">
        <f>SUM(OR8:OR29)</f>
        <v>0</v>
      </c>
      <c r="OU30" s="108"/>
      <c r="OV30" s="15"/>
      <c r="OW30" s="70"/>
      <c r="OX30" s="342"/>
      <c r="OY30" s="93"/>
      <c r="OZ30" s="96"/>
      <c r="PA30" s="72"/>
      <c r="PB30" s="72">
        <f>SUM(PB8:PB29)</f>
        <v>0</v>
      </c>
      <c r="PF30" s="15"/>
      <c r="PG30" s="70"/>
      <c r="PH30" s="342"/>
      <c r="PI30" s="70"/>
      <c r="PJ30" s="96"/>
      <c r="PK30" s="72"/>
      <c r="PL30" s="72"/>
      <c r="PO30" s="108"/>
      <c r="PP30" s="15"/>
      <c r="PQ30" s="70"/>
      <c r="PR30" s="34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2"/>
      <c r="QK30" s="93"/>
      <c r="QL30" s="96"/>
      <c r="QM30" s="72"/>
      <c r="QP30" s="108"/>
      <c r="QQ30" s="15"/>
      <c r="QR30" s="70"/>
      <c r="QS30" s="342"/>
      <c r="QT30" s="93"/>
      <c r="QU30" s="96"/>
      <c r="QV30" s="72"/>
      <c r="QY30" s="108"/>
      <c r="QZ30" s="15"/>
      <c r="RA30" s="70"/>
      <c r="RB30" s="342"/>
      <c r="RC30" s="93"/>
      <c r="RD30" s="96"/>
      <c r="RE30" s="72"/>
      <c r="RH30" s="108"/>
      <c r="RI30" s="15"/>
      <c r="RJ30" s="70"/>
      <c r="RK30" s="34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6"/>
      <c r="M31" s="37"/>
      <c r="N31" s="428"/>
      <c r="O31" s="420"/>
      <c r="P31" s="428"/>
      <c r="Q31" s="435"/>
      <c r="R31" s="221"/>
      <c r="S31" s="639"/>
      <c r="V31" s="206"/>
      <c r="W31" s="37"/>
      <c r="X31" s="428"/>
      <c r="Y31" s="420"/>
      <c r="Z31" s="231"/>
      <c r="AA31" s="145"/>
      <c r="AB31" s="221"/>
      <c r="AC31" s="639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40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9"/>
      <c r="EL31" s="206"/>
      <c r="EM31" s="37"/>
      <c r="EN31" s="419"/>
      <c r="EO31" s="420"/>
      <c r="EP31" s="231"/>
      <c r="EQ31" s="145"/>
      <c r="ER31" s="221"/>
      <c r="ES31" s="639"/>
      <c r="EV31" s="95"/>
      <c r="EW31" s="37"/>
      <c r="EX31" s="428"/>
      <c r="EY31" s="455"/>
      <c r="EZ31" s="231"/>
      <c r="FA31" s="145"/>
      <c r="FB31" s="221"/>
      <c r="FC31" s="639"/>
      <c r="FF31" s="429"/>
      <c r="FG31" s="37"/>
      <c r="FH31" s="419"/>
      <c r="FI31" s="230"/>
      <c r="FJ31" s="419"/>
      <c r="FK31" s="145"/>
      <c r="FL31" s="221"/>
      <c r="FM31" s="639"/>
      <c r="FP31" s="206"/>
      <c r="FQ31" s="37"/>
      <c r="FR31" s="428"/>
      <c r="FS31" s="420"/>
      <c r="FT31" s="428"/>
      <c r="FU31" s="145"/>
      <c r="FV31" s="221"/>
      <c r="FW31" s="639"/>
      <c r="FZ31" s="206"/>
      <c r="GA31" s="37"/>
      <c r="GB31" s="419"/>
      <c r="GC31" s="420"/>
      <c r="GD31" s="231"/>
      <c r="GE31" s="145"/>
      <c r="GF31" s="221"/>
      <c r="GG31" s="639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2"/>
      <c r="HD31" s="371"/>
      <c r="HE31" s="52"/>
      <c r="HF31" s="430"/>
      <c r="HG31" s="431"/>
      <c r="HH31" s="432"/>
      <c r="HI31" s="433"/>
      <c r="HJ31" s="434"/>
      <c r="HK31" s="642"/>
      <c r="HN31" s="206"/>
      <c r="HO31" s="37"/>
      <c r="HP31" s="428"/>
      <c r="HQ31" s="420"/>
      <c r="HR31" s="231"/>
      <c r="HS31" s="145"/>
      <c r="HT31" s="221"/>
      <c r="HU31" s="639"/>
      <c r="HX31" s="206"/>
      <c r="HY31" s="37"/>
      <c r="HZ31" s="419"/>
      <c r="IA31" s="420"/>
      <c r="IB31" s="231"/>
      <c r="IC31" s="145"/>
      <c r="ID31" s="221"/>
      <c r="IE31" s="639"/>
      <c r="IH31" s="206"/>
      <c r="II31" s="37"/>
      <c r="IJ31" s="419"/>
      <c r="IK31" s="420"/>
      <c r="IL31" s="231"/>
      <c r="IM31" s="145"/>
      <c r="IN31" s="221"/>
      <c r="IO31" s="639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9"/>
      <c r="JL31" s="206"/>
      <c r="JM31" s="37"/>
      <c r="JN31" s="428"/>
      <c r="JO31" s="420"/>
      <c r="JP31" s="231"/>
      <c r="JQ31" s="145"/>
      <c r="JR31" s="221"/>
      <c r="JS31" s="639"/>
      <c r="JV31" s="206"/>
      <c r="JW31" s="37"/>
      <c r="JX31" s="419"/>
      <c r="JY31" s="420"/>
      <c r="JZ31" s="231"/>
      <c r="KA31" s="145"/>
      <c r="KB31" s="221"/>
      <c r="KC31" s="639"/>
      <c r="KF31" s="206"/>
      <c r="KG31" s="37"/>
      <c r="KH31" s="419"/>
      <c r="KI31" s="420"/>
      <c r="KJ31" s="231"/>
      <c r="KK31" s="145"/>
      <c r="KL31" s="221"/>
      <c r="KM31" s="639"/>
      <c r="KP31" s="206"/>
      <c r="KQ31" s="37"/>
      <c r="KR31" s="419"/>
      <c r="KS31" s="420"/>
      <c r="KT31" s="231"/>
      <c r="KU31" s="145"/>
      <c r="KV31" s="221"/>
      <c r="KW31" s="639"/>
      <c r="KZ31" s="206"/>
      <c r="LA31" s="424"/>
      <c r="LB31" s="419"/>
      <c r="LC31" s="230"/>
      <c r="LD31" s="419"/>
      <c r="LE31" s="435"/>
      <c r="LF31" s="221"/>
      <c r="LG31" s="639"/>
      <c r="LJ31" s="206"/>
      <c r="LK31" s="37"/>
      <c r="LL31" s="428"/>
      <c r="LM31" s="420"/>
      <c r="LN31" s="428"/>
      <c r="LO31" s="435"/>
      <c r="LP31" s="221"/>
      <c r="LQ31" s="639"/>
      <c r="LT31" s="206"/>
      <c r="LU31" s="37"/>
      <c r="LV31" s="231"/>
      <c r="LW31" s="230"/>
      <c r="LX31" s="419"/>
      <c r="LY31" s="435"/>
      <c r="LZ31" s="436"/>
      <c r="MA31" s="639"/>
      <c r="MC31" s="206"/>
      <c r="MD31" s="37"/>
      <c r="ME31" s="208"/>
      <c r="MF31" s="230"/>
      <c r="MG31" s="419"/>
      <c r="MH31" s="96"/>
      <c r="MI31" s="72"/>
      <c r="MJ31" s="72"/>
      <c r="MM31" s="206"/>
      <c r="MN31" s="37"/>
      <c r="MO31" s="419"/>
      <c r="MP31" s="421"/>
      <c r="MQ31" s="422"/>
      <c r="MR31" s="423"/>
      <c r="MS31" s="404"/>
      <c r="MT31" s="404"/>
      <c r="MW31" s="206"/>
      <c r="MX31" s="37"/>
      <c r="MY31" s="208"/>
      <c r="MZ31" s="230"/>
      <c r="NA31" s="419"/>
      <c r="NB31" s="96"/>
      <c r="NC31" s="72"/>
      <c r="ND31" s="72"/>
      <c r="NG31" s="424"/>
      <c r="NH31" s="37"/>
      <c r="NI31" s="397"/>
      <c r="NJ31" s="230"/>
      <c r="NK31" s="397"/>
      <c r="NL31" s="435"/>
      <c r="NM31" s="221"/>
      <c r="NN31" s="665"/>
      <c r="NQ31" s="206"/>
      <c r="NR31" s="37"/>
      <c r="NS31" s="419"/>
      <c r="NT31" s="421"/>
      <c r="NU31" s="422"/>
      <c r="NV31" s="423"/>
      <c r="NW31" s="404"/>
      <c r="NX31" s="404"/>
      <c r="OA31" s="424"/>
      <c r="OB31" s="37"/>
      <c r="OC31" s="397"/>
      <c r="OD31" s="230"/>
      <c r="OE31" s="397"/>
      <c r="OF31" s="435"/>
      <c r="OG31" s="221"/>
      <c r="OH31" s="665"/>
      <c r="OK31" s="206"/>
      <c r="OL31" s="37"/>
      <c r="OM31" s="419"/>
      <c r="ON31" s="230"/>
      <c r="OO31" s="419"/>
      <c r="OP31" s="435"/>
      <c r="OQ31" s="72"/>
      <c r="OR31" s="72"/>
      <c r="OU31" s="206"/>
      <c r="OV31" s="424"/>
      <c r="OW31" s="419"/>
      <c r="OX31" s="230"/>
      <c r="OY31" s="419"/>
      <c r="OZ31" s="435"/>
      <c r="PA31" s="72"/>
      <c r="PB31" s="72"/>
      <c r="PE31" s="424"/>
      <c r="PF31" s="37"/>
      <c r="PG31" s="397"/>
      <c r="PH31" s="230"/>
      <c r="PI31" s="397"/>
      <c r="PJ31" s="435"/>
      <c r="PK31" s="221"/>
      <c r="PL31" s="665"/>
      <c r="PO31" s="206"/>
      <c r="PP31" s="424"/>
      <c r="PQ31" s="419"/>
      <c r="PR31" s="427"/>
      <c r="PS31" s="419"/>
      <c r="PT31" s="397"/>
      <c r="PX31" s="206"/>
      <c r="PY31" s="424"/>
      <c r="PZ31" s="419"/>
      <c r="QA31" s="425"/>
      <c r="QB31" s="419"/>
      <c r="QC31" s="397"/>
      <c r="QG31" s="206"/>
      <c r="QH31" s="424"/>
      <c r="QI31" s="419"/>
      <c r="QJ31" s="427"/>
      <c r="QK31" s="419"/>
      <c r="QL31" s="435"/>
      <c r="QM31" s="72"/>
      <c r="QP31" s="206"/>
      <c r="QQ31" s="424"/>
      <c r="QR31" s="419"/>
      <c r="QS31" s="230"/>
      <c r="QT31" s="419"/>
      <c r="QU31" s="435"/>
      <c r="QV31" s="72"/>
      <c r="QY31" s="206"/>
      <c r="QZ31" s="424"/>
      <c r="RA31" s="419"/>
      <c r="RB31" s="230"/>
      <c r="RC31" s="419"/>
      <c r="RD31" s="435"/>
      <c r="RE31" s="72"/>
      <c r="RH31" s="206"/>
      <c r="RI31" s="424"/>
      <c r="RJ31" s="419"/>
      <c r="RK31" s="425"/>
      <c r="RL31" s="419"/>
      <c r="RM31" s="397"/>
      <c r="RQ31" s="437"/>
      <c r="RR31" s="438"/>
      <c r="RS31" s="419"/>
      <c r="RT31" s="425"/>
      <c r="RU31" s="419"/>
      <c r="RV31" s="397"/>
      <c r="RZ31" s="437"/>
      <c r="SA31" s="438"/>
      <c r="SB31" s="419"/>
      <c r="SC31" s="425"/>
      <c r="SD31" s="419"/>
      <c r="SE31" s="397"/>
      <c r="SI31" s="437"/>
      <c r="SJ31" s="438"/>
      <c r="SK31" s="419"/>
      <c r="SL31" s="425"/>
      <c r="SM31" s="419"/>
      <c r="SN31" s="397"/>
      <c r="SR31" s="437"/>
      <c r="SS31" s="438"/>
      <c r="ST31" s="419"/>
      <c r="SU31" s="425"/>
      <c r="SV31" s="419"/>
      <c r="SW31" s="397"/>
      <c r="TA31" s="437"/>
      <c r="TB31" s="438"/>
      <c r="TC31" s="419"/>
      <c r="TD31" s="425"/>
      <c r="TE31" s="419"/>
      <c r="TF31" s="397"/>
      <c r="TJ31" s="437"/>
      <c r="TK31" s="438"/>
      <c r="TL31" s="419"/>
      <c r="TM31" s="425"/>
      <c r="TN31" s="419"/>
      <c r="TO31" s="397"/>
      <c r="TS31" s="437"/>
      <c r="TT31" s="438"/>
      <c r="TU31" s="419"/>
      <c r="TV31" s="425"/>
      <c r="TW31" s="419"/>
      <c r="TX31" s="397"/>
      <c r="UB31" s="437"/>
      <c r="UC31" s="438"/>
      <c r="UD31" s="419"/>
      <c r="UE31" s="425"/>
      <c r="UF31" s="419"/>
      <c r="UG31" s="397"/>
      <c r="UK31" s="437"/>
      <c r="UL31" s="438"/>
      <c r="UM31" s="419"/>
      <c r="UN31" s="425"/>
      <c r="UO31" s="419"/>
      <c r="UP31" s="397"/>
      <c r="UT31" s="437"/>
      <c r="UU31" s="438"/>
      <c r="UV31" s="419"/>
      <c r="UW31" s="425"/>
      <c r="UX31" s="419"/>
      <c r="UY31" s="397"/>
      <c r="VC31" s="437"/>
      <c r="VD31" s="142">
        <v>24</v>
      </c>
      <c r="VE31" s="419"/>
      <c r="VF31" s="425"/>
      <c r="VG31" s="419"/>
      <c r="VH31" s="397"/>
      <c r="VL31" s="437"/>
      <c r="VM31" s="142">
        <v>24</v>
      </c>
      <c r="VN31" s="419"/>
      <c r="VO31" s="80"/>
      <c r="VP31" s="419"/>
      <c r="VQ31" s="397"/>
      <c r="VR31" s="72"/>
      <c r="VU31" s="437"/>
      <c r="VV31" s="142">
        <v>24</v>
      </c>
      <c r="VW31" s="419"/>
      <c r="VX31" s="80"/>
      <c r="VY31" s="419"/>
      <c r="VZ31" s="397"/>
      <c r="WA31" s="72"/>
      <c r="WD31" s="437"/>
      <c r="WE31" s="142">
        <v>24</v>
      </c>
      <c r="WF31" s="419"/>
      <c r="WG31" s="80"/>
      <c r="WH31" s="419"/>
      <c r="WI31" s="397"/>
      <c r="WJ31" s="72"/>
      <c r="WM31" s="437"/>
      <c r="WN31" s="142">
        <v>24</v>
      </c>
      <c r="WO31" s="419"/>
      <c r="WP31" s="80"/>
      <c r="WQ31" s="419"/>
      <c r="WR31" s="397"/>
      <c r="WS31" s="72"/>
      <c r="WV31" s="437"/>
      <c r="WW31" s="142">
        <v>24</v>
      </c>
      <c r="WX31" s="419"/>
      <c r="WY31" s="80"/>
      <c r="WZ31" s="419"/>
      <c r="XA31" s="397"/>
      <c r="XB31" s="72"/>
      <c r="XE31" s="437"/>
      <c r="XF31" s="142">
        <v>24</v>
      </c>
      <c r="XG31" s="419"/>
      <c r="XH31" s="80"/>
      <c r="XI31" s="419"/>
      <c r="XJ31" s="397"/>
      <c r="XK31" s="72"/>
      <c r="XN31" s="437"/>
      <c r="XO31" s="142">
        <v>24</v>
      </c>
      <c r="XP31" s="419"/>
      <c r="XQ31" s="80"/>
      <c r="XR31" s="419"/>
      <c r="XS31" s="397"/>
      <c r="XT31" s="72"/>
      <c r="XW31" s="437"/>
      <c r="XX31" s="142">
        <v>24</v>
      </c>
      <c r="XY31" s="419"/>
      <c r="XZ31" s="80"/>
      <c r="YA31" s="419"/>
      <c r="YB31" s="397"/>
      <c r="YC31" s="72"/>
      <c r="YF31" s="437"/>
      <c r="YG31" s="142">
        <v>24</v>
      </c>
      <c r="YH31" s="419"/>
      <c r="YI31" s="80"/>
      <c r="YJ31" s="419"/>
      <c r="YK31" s="397"/>
      <c r="YL31" s="72"/>
      <c r="YO31" s="437"/>
      <c r="YP31" s="142"/>
      <c r="YQ31" s="419"/>
      <c r="YR31" s="80"/>
      <c r="YS31" s="419"/>
      <c r="YT31" s="397"/>
      <c r="YU31" s="72"/>
      <c r="YX31" s="437"/>
      <c r="YY31" s="142">
        <v>24</v>
      </c>
      <c r="YZ31" s="419"/>
      <c r="ZA31" s="80"/>
      <c r="ZB31" s="419"/>
      <c r="ZC31" s="397"/>
      <c r="ZD31" s="72"/>
      <c r="ZG31" s="437"/>
      <c r="ZH31" s="142">
        <v>24</v>
      </c>
      <c r="ZI31" s="419"/>
      <c r="ZJ31" s="80"/>
      <c r="ZK31" s="419"/>
      <c r="ZL31" s="397"/>
      <c r="ZM31" s="72"/>
      <c r="ZP31" s="437"/>
      <c r="ZQ31" s="142">
        <v>24</v>
      </c>
      <c r="ZR31" s="419"/>
      <c r="ZS31" s="80"/>
      <c r="ZT31" s="419"/>
      <c r="ZU31" s="397"/>
      <c r="ZV31" s="72"/>
      <c r="ZY31" s="437"/>
      <c r="ZZ31" s="142">
        <v>24</v>
      </c>
      <c r="AAA31" s="419"/>
      <c r="AAB31" s="80"/>
      <c r="AAC31" s="419"/>
      <c r="AAD31" s="397"/>
      <c r="AAE31" s="72"/>
      <c r="AAH31" s="437"/>
      <c r="AAI31" s="142">
        <v>24</v>
      </c>
      <c r="AAJ31" s="419"/>
      <c r="AAK31" s="80"/>
      <c r="AAL31" s="419"/>
      <c r="AAM31" s="397"/>
      <c r="AAN31" s="72"/>
      <c r="AAQ31" s="437"/>
      <c r="AAR31" s="142">
        <v>24</v>
      </c>
      <c r="AAS31" s="419"/>
      <c r="AAT31" s="80"/>
      <c r="AAU31" s="419"/>
      <c r="AAV31" s="397"/>
      <c r="AAW31" s="72"/>
      <c r="AAZ31" s="437"/>
      <c r="ABA31" s="142">
        <v>24</v>
      </c>
      <c r="ABB31" s="419"/>
      <c r="ABC31" s="80"/>
      <c r="ABD31" s="419"/>
      <c r="ABE31" s="397"/>
      <c r="ABF31" s="72"/>
      <c r="ABI31" s="437"/>
      <c r="ABJ31" s="142">
        <v>24</v>
      </c>
      <c r="ABK31" s="419"/>
      <c r="ABL31" s="80"/>
      <c r="ABM31" s="419"/>
      <c r="ABN31" s="397"/>
      <c r="ABO31" s="72"/>
      <c r="ABR31" s="437"/>
      <c r="ABS31" s="142">
        <v>24</v>
      </c>
      <c r="ABT31" s="419"/>
      <c r="ABU31" s="80"/>
      <c r="ABV31" s="419"/>
      <c r="ABW31" s="397"/>
      <c r="ABX31" s="72"/>
      <c r="ACA31" s="437"/>
      <c r="ACB31" s="142">
        <v>24</v>
      </c>
      <c r="ACC31" s="419"/>
      <c r="ACD31" s="80"/>
      <c r="ACE31" s="419"/>
      <c r="ACF31" s="397"/>
      <c r="ACG31" s="72"/>
      <c r="ACJ31" s="437"/>
      <c r="ACK31" s="142">
        <v>24</v>
      </c>
      <c r="ACL31" s="419"/>
      <c r="ACM31" s="80"/>
      <c r="ACN31" s="419"/>
      <c r="ACO31" s="397"/>
      <c r="ACP31" s="72"/>
      <c r="ACS31" s="437"/>
      <c r="ACT31" s="142">
        <v>24</v>
      </c>
      <c r="ACU31" s="419"/>
      <c r="ACV31" s="80"/>
      <c r="ACW31" s="419"/>
      <c r="ACX31" s="397"/>
      <c r="ACY31" s="72"/>
      <c r="ADB31" s="437"/>
      <c r="ADC31" s="142">
        <v>24</v>
      </c>
      <c r="ADD31" s="419"/>
      <c r="ADE31" s="80"/>
      <c r="ADF31" s="419"/>
      <c r="ADG31" s="397"/>
      <c r="ADH31" s="72"/>
      <c r="ADK31" s="437"/>
      <c r="ADL31" s="142">
        <v>24</v>
      </c>
      <c r="ADM31" s="419"/>
      <c r="ADN31" s="80"/>
      <c r="ADO31" s="419"/>
      <c r="ADP31" s="397"/>
      <c r="ADQ31" s="72"/>
      <c r="ADT31" s="437"/>
      <c r="ADU31" s="142">
        <v>24</v>
      </c>
      <c r="ADV31" s="419"/>
      <c r="ADW31" s="80"/>
      <c r="ADX31" s="419"/>
      <c r="ADY31" s="397"/>
      <c r="ADZ31" s="72"/>
      <c r="AEC31" s="437"/>
      <c r="AED31" s="142">
        <v>24</v>
      </c>
      <c r="AEE31" s="419"/>
      <c r="AEF31" s="80"/>
      <c r="AEG31" s="419"/>
      <c r="AEH31" s="397"/>
      <c r="AEI31" s="72"/>
      <c r="AEL31" s="437"/>
      <c r="AEM31" s="142">
        <v>24</v>
      </c>
      <c r="AEN31" s="419"/>
      <c r="AEO31" s="80"/>
      <c r="AEP31" s="419"/>
      <c r="AEQ31" s="39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87">
        <f>SUM(N8:N31)</f>
        <v>18864.899999999998</v>
      </c>
      <c r="P32" s="107">
        <f>SUM(P8:P31)</f>
        <v>0</v>
      </c>
      <c r="S32" s="632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19061.899999999998</v>
      </c>
      <c r="CR32" s="107">
        <f>SUM(CR8:CR31)</f>
        <v>0</v>
      </c>
      <c r="CZ32" s="107">
        <f>SUM(CZ8:CZ31)</f>
        <v>18841.400000000001</v>
      </c>
      <c r="DB32" s="107">
        <f>SUM(DB8:DB31)</f>
        <v>0</v>
      </c>
      <c r="DJ32" s="107">
        <f>SUM(DJ8:DJ31)</f>
        <v>18878.399999999998</v>
      </c>
      <c r="DL32" s="107">
        <f>SUM(DL8:DL31)</f>
        <v>0</v>
      </c>
      <c r="DT32" s="107">
        <f>SUM(DT8:DT31)</f>
        <v>18667.040000000008</v>
      </c>
      <c r="DV32" s="107">
        <f>SUM(DV8:DV31)</f>
        <v>0</v>
      </c>
      <c r="ED32" s="107">
        <f>SUM(ED8:ED31)</f>
        <v>18989.5</v>
      </c>
      <c r="EF32" s="107">
        <f>SUM(EF8:EF31)</f>
        <v>0</v>
      </c>
      <c r="EN32" s="107">
        <f>SUM(EN8:EN31)</f>
        <v>18995.2</v>
      </c>
      <c r="EP32" s="107">
        <f>SUM(EP8:EP31)</f>
        <v>0</v>
      </c>
      <c r="EX32" s="107">
        <f>SUM(EX8:EX31)</f>
        <v>18135.3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3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85" t="s">
        <v>21</v>
      </c>
      <c r="O33" s="986"/>
      <c r="P33" s="147">
        <f>Q5-P32</f>
        <v>18864.900000000001</v>
      </c>
      <c r="S33" s="632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19061.899999999998</v>
      </c>
      <c r="CZ33" s="369" t="s">
        <v>21</v>
      </c>
      <c r="DA33" s="370"/>
      <c r="DB33" s="147">
        <f>CZ32-DB32</f>
        <v>18841.400000000001</v>
      </c>
      <c r="DJ33" s="369" t="s">
        <v>21</v>
      </c>
      <c r="DK33" s="370"/>
      <c r="DL33" s="147">
        <f>DJ32-DL32</f>
        <v>18878.399999999998</v>
      </c>
      <c r="DT33" s="369" t="s">
        <v>21</v>
      </c>
      <c r="DU33" s="370"/>
      <c r="DV33" s="147">
        <f>DT32-DV32</f>
        <v>18667.040000000008</v>
      </c>
      <c r="ED33" s="369" t="s">
        <v>21</v>
      </c>
      <c r="EE33" s="370"/>
      <c r="EF33" s="147">
        <f>ED32-EF32</f>
        <v>18989.5</v>
      </c>
      <c r="EN33" s="369" t="s">
        <v>21</v>
      </c>
      <c r="EO33" s="370"/>
      <c r="EP33" s="147">
        <f>EN32-EP32</f>
        <v>18995.2</v>
      </c>
      <c r="EX33" s="369" t="s">
        <v>21</v>
      </c>
      <c r="EY33" s="370"/>
      <c r="EZ33" s="320">
        <f>EX32-EZ32</f>
        <v>18135.3</v>
      </c>
      <c r="FH33" s="369" t="s">
        <v>21</v>
      </c>
      <c r="FI33" s="370"/>
      <c r="FJ33" s="147">
        <f>FH32-FJ32</f>
        <v>0</v>
      </c>
      <c r="FR33" s="369" t="s">
        <v>21</v>
      </c>
      <c r="FS33" s="370"/>
      <c r="FT33" s="320">
        <f>FR32-FT32</f>
        <v>0</v>
      </c>
      <c r="GB33" s="369" t="s">
        <v>21</v>
      </c>
      <c r="GC33" s="370"/>
      <c r="GD33" s="147">
        <f>GE5-GD32</f>
        <v>0</v>
      </c>
      <c r="GL33" s="369" t="s">
        <v>21</v>
      </c>
      <c r="GM33" s="370"/>
      <c r="GN33" s="147">
        <f>GL32-GN32</f>
        <v>0</v>
      </c>
      <c r="GV33" s="369" t="s">
        <v>21</v>
      </c>
      <c r="GW33" s="370"/>
      <c r="GX33" s="147">
        <f>GV32-GX32</f>
        <v>0</v>
      </c>
      <c r="HF33" s="369" t="s">
        <v>21</v>
      </c>
      <c r="HG33" s="370"/>
      <c r="HH33" s="147">
        <f>HF32-HH32</f>
        <v>0</v>
      </c>
      <c r="HP33" s="369" t="s">
        <v>21</v>
      </c>
      <c r="HQ33" s="370"/>
      <c r="HR33" s="147">
        <f>HP32-HR32</f>
        <v>0</v>
      </c>
      <c r="HZ33" s="809" t="s">
        <v>21</v>
      </c>
      <c r="IA33" s="810"/>
      <c r="IB33" s="320">
        <f>IC5-IB32</f>
        <v>0</v>
      </c>
      <c r="IC33" s="255"/>
      <c r="IJ33" s="809" t="s">
        <v>21</v>
      </c>
      <c r="IK33" s="810"/>
      <c r="IL33" s="147">
        <f>IJ32-IL32</f>
        <v>0</v>
      </c>
      <c r="IT33" s="809" t="s">
        <v>21</v>
      </c>
      <c r="IU33" s="810"/>
      <c r="IV33" s="147">
        <f>IT32-IV32</f>
        <v>0</v>
      </c>
      <c r="JD33" s="809" t="s">
        <v>21</v>
      </c>
      <c r="JE33" s="810"/>
      <c r="JF33" s="147">
        <f>JD32-JF32</f>
        <v>0</v>
      </c>
      <c r="JN33" s="809" t="s">
        <v>21</v>
      </c>
      <c r="JO33" s="810"/>
      <c r="JP33" s="147">
        <f>JN32-JP32</f>
        <v>0</v>
      </c>
      <c r="JX33" s="809" t="s">
        <v>21</v>
      </c>
      <c r="JY33" s="810"/>
      <c r="JZ33" s="320">
        <f>KA5-JZ32</f>
        <v>0</v>
      </c>
      <c r="KA33" s="255"/>
      <c r="KH33" s="809" t="s">
        <v>21</v>
      </c>
      <c r="KI33" s="810"/>
      <c r="KJ33" s="320">
        <f>KK5-KJ32</f>
        <v>0</v>
      </c>
      <c r="KK33" s="255"/>
      <c r="KR33" s="809" t="s">
        <v>21</v>
      </c>
      <c r="KS33" s="810"/>
      <c r="KT33" s="320">
        <f>KU5-KT32</f>
        <v>0</v>
      </c>
      <c r="KU33" s="255"/>
      <c r="LB33" s="656" t="s">
        <v>21</v>
      </c>
      <c r="LC33" s="657"/>
      <c r="LD33" s="245">
        <f>LE5-LD32</f>
        <v>0</v>
      </c>
      <c r="LL33" s="656" t="s">
        <v>21</v>
      </c>
      <c r="LM33" s="657"/>
      <c r="LN33" s="147">
        <f>LO5-LN32</f>
        <v>0</v>
      </c>
      <c r="MA33" s="632"/>
      <c r="ME33" s="369" t="s">
        <v>21</v>
      </c>
      <c r="MF33" s="370"/>
      <c r="MG33" s="147">
        <f>MH5-MG32</f>
        <v>0</v>
      </c>
      <c r="MO33" s="369" t="s">
        <v>21</v>
      </c>
      <c r="MP33" s="370"/>
      <c r="MQ33" s="147">
        <f>MR5-MQ32</f>
        <v>0</v>
      </c>
      <c r="MY33" s="369" t="s">
        <v>21</v>
      </c>
      <c r="MZ33" s="370"/>
      <c r="NA33" s="147">
        <f>NB5-NA32</f>
        <v>0</v>
      </c>
      <c r="NI33" s="369" t="s">
        <v>21</v>
      </c>
      <c r="NJ33" s="370"/>
      <c r="NK33" s="147">
        <f>NL5-NK32</f>
        <v>0</v>
      </c>
      <c r="NS33" s="369" t="s">
        <v>21</v>
      </c>
      <c r="NT33" s="370"/>
      <c r="NU33" s="147">
        <f>NV5-NU32</f>
        <v>0</v>
      </c>
      <c r="OC33" s="369" t="s">
        <v>21</v>
      </c>
      <c r="OD33" s="370"/>
      <c r="OE33" s="147">
        <f>OF5-OE32</f>
        <v>0</v>
      </c>
      <c r="OM33" s="369" t="s">
        <v>21</v>
      </c>
      <c r="ON33" s="370"/>
      <c r="OO33" s="147">
        <f>OP5-OO32</f>
        <v>0</v>
      </c>
      <c r="OW33" s="369" t="s">
        <v>21</v>
      </c>
      <c r="OX33" s="370"/>
      <c r="OY33" s="147">
        <f>OZ5-OY32</f>
        <v>0</v>
      </c>
      <c r="PG33" s="369" t="s">
        <v>21</v>
      </c>
      <c r="PH33" s="370"/>
      <c r="PI33" s="147">
        <f>PI32-PG32</f>
        <v>0</v>
      </c>
      <c r="PQ33" s="369" t="s">
        <v>21</v>
      </c>
      <c r="PR33" s="370"/>
      <c r="PS33" s="147">
        <f>PT5-PS32</f>
        <v>0</v>
      </c>
      <c r="PZ33" s="369" t="s">
        <v>21</v>
      </c>
      <c r="QA33" s="370"/>
      <c r="QB33" s="147">
        <f>QC5-QB32</f>
        <v>0</v>
      </c>
      <c r="QI33" s="369" t="s">
        <v>21</v>
      </c>
      <c r="QJ33" s="370"/>
      <c r="QK33" s="147">
        <f>QL5-QK32</f>
        <v>0</v>
      </c>
      <c r="QR33" s="369" t="s">
        <v>21</v>
      </c>
      <c r="QS33" s="370"/>
      <c r="QT33" s="147">
        <f>QU5-QT32</f>
        <v>0</v>
      </c>
      <c r="RA33" s="369" t="s">
        <v>21</v>
      </c>
      <c r="RB33" s="370"/>
      <c r="RC33" s="147">
        <f>RD5-RC32</f>
        <v>0</v>
      </c>
      <c r="RJ33" s="369" t="s">
        <v>21</v>
      </c>
      <c r="RK33" s="370"/>
      <c r="RL33" s="147">
        <f>SUM(RM5-RL32)</f>
        <v>0</v>
      </c>
      <c r="RS33" s="1088" t="s">
        <v>21</v>
      </c>
      <c r="RT33" s="1089"/>
      <c r="RU33" s="147">
        <f>SUM(RV5-RU32)</f>
        <v>0</v>
      </c>
      <c r="SB33" s="1088" t="s">
        <v>21</v>
      </c>
      <c r="SC33" s="1089"/>
      <c r="SD33" s="147">
        <f>SUM(SE5-SD32)</f>
        <v>0</v>
      </c>
      <c r="SK33" s="1088" t="s">
        <v>21</v>
      </c>
      <c r="SL33" s="1089"/>
      <c r="SM33" s="245">
        <f>SUM(SN5-SM32)</f>
        <v>0</v>
      </c>
      <c r="ST33" s="1088" t="s">
        <v>21</v>
      </c>
      <c r="SU33" s="1089"/>
      <c r="SV33" s="147">
        <f>SUM(SW5-SV32)</f>
        <v>0</v>
      </c>
      <c r="TC33" s="1088" t="s">
        <v>21</v>
      </c>
      <c r="TD33" s="1089"/>
      <c r="TE33" s="147">
        <f>SUM(TF5-TE32)</f>
        <v>0</v>
      </c>
      <c r="TL33" s="1088" t="s">
        <v>21</v>
      </c>
      <c r="TM33" s="1089"/>
      <c r="TN33" s="147">
        <f>SUM(TO5-TN32)</f>
        <v>0</v>
      </c>
      <c r="TU33" s="1088" t="s">
        <v>21</v>
      </c>
      <c r="TV33" s="1089"/>
      <c r="TW33" s="147">
        <f>SUM(TX5-TW32)</f>
        <v>0</v>
      </c>
      <c r="UD33" s="1088" t="s">
        <v>21</v>
      </c>
      <c r="UE33" s="1089"/>
      <c r="UF33" s="147">
        <f>SUM(UG5-UF32)</f>
        <v>0</v>
      </c>
      <c r="UM33" s="1088" t="s">
        <v>21</v>
      </c>
      <c r="UN33" s="1089"/>
      <c r="UO33" s="147">
        <f>SUM(UP5-UO32)</f>
        <v>0</v>
      </c>
      <c r="UV33" s="369" t="s">
        <v>21</v>
      </c>
      <c r="UW33" s="370"/>
      <c r="UX33" s="147">
        <f>SUM(UY5-UX32)</f>
        <v>0</v>
      </c>
      <c r="VE33" s="369" t="s">
        <v>21</v>
      </c>
      <c r="VF33" s="370"/>
      <c r="VG33" s="147">
        <f>SUM(VH5-VG32)</f>
        <v>-22</v>
      </c>
      <c r="VN33" s="1088" t="s">
        <v>21</v>
      </c>
      <c r="VO33" s="1089"/>
      <c r="VP33" s="147">
        <f>VQ5-VP32</f>
        <v>-22</v>
      </c>
      <c r="VW33" s="1088" t="s">
        <v>21</v>
      </c>
      <c r="VX33" s="1089"/>
      <c r="VY33" s="147">
        <f>VZ5-VY32</f>
        <v>-22</v>
      </c>
      <c r="WF33" s="1088" t="s">
        <v>21</v>
      </c>
      <c r="WG33" s="1089"/>
      <c r="WH33" s="147">
        <f>WI5-WH32</f>
        <v>-22</v>
      </c>
      <c r="WO33" s="1088" t="s">
        <v>21</v>
      </c>
      <c r="WP33" s="1089"/>
      <c r="WQ33" s="147">
        <f>WR5-WQ32</f>
        <v>-22</v>
      </c>
      <c r="WX33" s="1088" t="s">
        <v>21</v>
      </c>
      <c r="WY33" s="1089"/>
      <c r="WZ33" s="147">
        <f>XA5-WZ32</f>
        <v>-22</v>
      </c>
      <c r="XG33" s="1088" t="s">
        <v>21</v>
      </c>
      <c r="XH33" s="1089"/>
      <c r="XI33" s="147">
        <f>XJ5-XI32</f>
        <v>-22</v>
      </c>
      <c r="XP33" s="1088" t="s">
        <v>21</v>
      </c>
      <c r="XQ33" s="1089"/>
      <c r="XR33" s="147">
        <f>XS5-XR32</f>
        <v>-22</v>
      </c>
      <c r="XY33" s="1088" t="s">
        <v>21</v>
      </c>
      <c r="XZ33" s="1089"/>
      <c r="YA33" s="147">
        <f>YB5-YA32</f>
        <v>-22</v>
      </c>
      <c r="YH33" s="1088" t="s">
        <v>21</v>
      </c>
      <c r="YI33" s="1089"/>
      <c r="YJ33" s="147">
        <f>YK5-YJ32</f>
        <v>-22</v>
      </c>
      <c r="YQ33" s="1088" t="s">
        <v>21</v>
      </c>
      <c r="YR33" s="1089"/>
      <c r="YS33" s="147">
        <f>YT5-YS32</f>
        <v>-22</v>
      </c>
      <c r="YZ33" s="1088" t="s">
        <v>21</v>
      </c>
      <c r="ZA33" s="1089"/>
      <c r="ZB33" s="147">
        <f>ZC5-ZB32</f>
        <v>-22</v>
      </c>
      <c r="ZI33" s="1088" t="s">
        <v>21</v>
      </c>
      <c r="ZJ33" s="1089"/>
      <c r="ZK33" s="147">
        <f>ZL5-ZK32</f>
        <v>-22</v>
      </c>
      <c r="ZR33" s="1088" t="s">
        <v>21</v>
      </c>
      <c r="ZS33" s="1089"/>
      <c r="ZT33" s="147">
        <f>ZU5-ZT32</f>
        <v>-22</v>
      </c>
      <c r="AAA33" s="1088" t="s">
        <v>21</v>
      </c>
      <c r="AAB33" s="1089"/>
      <c r="AAC33" s="147">
        <f>AAD5-AAC32</f>
        <v>-22</v>
      </c>
      <c r="AAJ33" s="1088" t="s">
        <v>21</v>
      </c>
      <c r="AAK33" s="1089"/>
      <c r="AAL33" s="147">
        <f>AAM5-AAL32</f>
        <v>-22</v>
      </c>
      <c r="AAS33" s="1088" t="s">
        <v>21</v>
      </c>
      <c r="AAT33" s="1089"/>
      <c r="AAU33" s="147">
        <f>AAU32-AAS32</f>
        <v>22</v>
      </c>
      <c r="ABB33" s="1088" t="s">
        <v>21</v>
      </c>
      <c r="ABC33" s="1089"/>
      <c r="ABD33" s="147">
        <f>ABE5-ABD32</f>
        <v>-22</v>
      </c>
      <c r="ABK33" s="1088" t="s">
        <v>21</v>
      </c>
      <c r="ABL33" s="1089"/>
      <c r="ABM33" s="147">
        <f>ABN5-ABM32</f>
        <v>-22</v>
      </c>
      <c r="ABT33" s="1088" t="s">
        <v>21</v>
      </c>
      <c r="ABU33" s="1089"/>
      <c r="ABV33" s="147">
        <f>ABW5-ABV32</f>
        <v>-22</v>
      </c>
      <c r="ACC33" s="1088" t="s">
        <v>21</v>
      </c>
      <c r="ACD33" s="1089"/>
      <c r="ACE33" s="147">
        <f>ACF5-ACE32</f>
        <v>-22</v>
      </c>
      <c r="ACL33" s="1088" t="s">
        <v>21</v>
      </c>
      <c r="ACM33" s="1089"/>
      <c r="ACN33" s="147">
        <f>ACO5-ACN32</f>
        <v>-22</v>
      </c>
      <c r="ACU33" s="1088" t="s">
        <v>21</v>
      </c>
      <c r="ACV33" s="1089"/>
      <c r="ACW33" s="147">
        <f>ACX5-ACW32</f>
        <v>-22</v>
      </c>
      <c r="ADD33" s="1088" t="s">
        <v>21</v>
      </c>
      <c r="ADE33" s="1089"/>
      <c r="ADF33" s="147">
        <f>ADG5-ADF32</f>
        <v>-22</v>
      </c>
      <c r="ADM33" s="1088" t="s">
        <v>21</v>
      </c>
      <c r="ADN33" s="1089"/>
      <c r="ADO33" s="147">
        <f>ADP5-ADO32</f>
        <v>-22</v>
      </c>
      <c r="ADV33" s="1088" t="s">
        <v>21</v>
      </c>
      <c r="ADW33" s="1089"/>
      <c r="ADX33" s="147">
        <f>ADY5-ADX32</f>
        <v>-22</v>
      </c>
      <c r="AEE33" s="1088" t="s">
        <v>21</v>
      </c>
      <c r="AEF33" s="1089"/>
      <c r="AEG33" s="147">
        <f>AEH5-AEG32</f>
        <v>-22</v>
      </c>
      <c r="AEN33" s="1088" t="s">
        <v>21</v>
      </c>
      <c r="AEO33" s="1089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7" t="s">
        <v>4</v>
      </c>
      <c r="O34" s="988"/>
      <c r="P34" s="49"/>
      <c r="S34" s="632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1" t="s">
        <v>4</v>
      </c>
      <c r="IA34" s="812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811" t="s">
        <v>4</v>
      </c>
      <c r="JE34" s="812"/>
      <c r="JF34" s="49"/>
      <c r="JN34" s="811" t="s">
        <v>4</v>
      </c>
      <c r="JO34" s="812"/>
      <c r="JP34" s="49">
        <v>0</v>
      </c>
      <c r="JX34" s="811" t="s">
        <v>4</v>
      </c>
      <c r="JY34" s="812"/>
      <c r="JZ34" s="49"/>
      <c r="KH34" s="811" t="s">
        <v>4</v>
      </c>
      <c r="KI34" s="812"/>
      <c r="KJ34" s="49"/>
      <c r="KR34" s="811" t="s">
        <v>4</v>
      </c>
      <c r="KS34" s="812"/>
      <c r="KT34" s="49"/>
      <c r="LB34" s="658" t="s">
        <v>4</v>
      </c>
      <c r="LC34" s="659"/>
      <c r="LD34" s="49"/>
      <c r="LL34" s="658" t="s">
        <v>4</v>
      </c>
      <c r="LM34" s="659"/>
      <c r="LN34" s="49"/>
      <c r="LV34" s="656" t="s">
        <v>21</v>
      </c>
      <c r="LW34" s="657"/>
      <c r="LX34" s="147">
        <f>LY5-LX32</f>
        <v>0</v>
      </c>
      <c r="MA34" s="632"/>
      <c r="ME34" s="371" t="s">
        <v>4</v>
      </c>
      <c r="MF34" s="372"/>
      <c r="MG34" s="49"/>
      <c r="MO34" s="371" t="s">
        <v>4</v>
      </c>
      <c r="MP34" s="372"/>
      <c r="MQ34" s="49"/>
      <c r="MY34" s="371" t="s">
        <v>4</v>
      </c>
      <c r="MZ34" s="372"/>
      <c r="NA34" s="49"/>
      <c r="NI34" s="371" t="s">
        <v>4</v>
      </c>
      <c r="NJ34" s="372"/>
      <c r="NK34" s="49"/>
      <c r="NS34" s="371" t="s">
        <v>4</v>
      </c>
      <c r="NT34" s="372"/>
      <c r="NU34" s="49"/>
      <c r="OC34" s="371" t="s">
        <v>4</v>
      </c>
      <c r="OD34" s="372"/>
      <c r="OE34" s="49"/>
      <c r="OM34" s="371" t="s">
        <v>4</v>
      </c>
      <c r="ON34" s="372"/>
      <c r="OO34" s="49"/>
      <c r="OW34" s="371" t="s">
        <v>4</v>
      </c>
      <c r="OX34" s="372"/>
      <c r="OY34" s="49"/>
      <c r="PG34" s="371" t="s">
        <v>4</v>
      </c>
      <c r="PH34" s="372"/>
      <c r="PI34" s="49"/>
      <c r="PQ34" s="371" t="s">
        <v>4</v>
      </c>
      <c r="PR34" s="372"/>
      <c r="PS34" s="49"/>
      <c r="PZ34" s="371" t="s">
        <v>4</v>
      </c>
      <c r="QA34" s="372"/>
      <c r="QB34" s="49"/>
      <c r="QI34" s="371" t="s">
        <v>4</v>
      </c>
      <c r="QJ34" s="372"/>
      <c r="QK34" s="49"/>
      <c r="QR34" s="371" t="s">
        <v>4</v>
      </c>
      <c r="QS34" s="372"/>
      <c r="QT34" s="49"/>
      <c r="RA34" s="371" t="s">
        <v>4</v>
      </c>
      <c r="RB34" s="372"/>
      <c r="RC34" s="49"/>
      <c r="RJ34" s="371" t="s">
        <v>4</v>
      </c>
      <c r="RK34" s="372"/>
      <c r="RL34" s="49"/>
      <c r="RS34" s="1090" t="s">
        <v>4</v>
      </c>
      <c r="RT34" s="1091"/>
      <c r="RU34" s="49"/>
      <c r="SB34" s="1090" t="s">
        <v>4</v>
      </c>
      <c r="SC34" s="1091"/>
      <c r="SD34" s="49"/>
      <c r="SK34" s="1090" t="s">
        <v>4</v>
      </c>
      <c r="SL34" s="1091"/>
      <c r="SM34" s="49"/>
      <c r="ST34" s="1090" t="s">
        <v>4</v>
      </c>
      <c r="SU34" s="1091"/>
      <c r="SV34" s="49"/>
      <c r="TC34" s="1090" t="s">
        <v>4</v>
      </c>
      <c r="TD34" s="1091"/>
      <c r="TE34" s="49"/>
      <c r="TL34" s="1090" t="s">
        <v>4</v>
      </c>
      <c r="TM34" s="1091"/>
      <c r="TN34" s="49"/>
      <c r="TU34" s="1090" t="s">
        <v>4</v>
      </c>
      <c r="TV34" s="1091"/>
      <c r="TW34" s="49"/>
      <c r="UD34" s="1090" t="s">
        <v>4</v>
      </c>
      <c r="UE34" s="1091"/>
      <c r="UF34" s="49"/>
      <c r="UM34" s="1090" t="s">
        <v>4</v>
      </c>
      <c r="UN34" s="1091"/>
      <c r="UO34" s="49"/>
      <c r="UV34" s="371" t="s">
        <v>4</v>
      </c>
      <c r="UW34" s="372"/>
      <c r="UX34" s="49"/>
      <c r="VE34" s="371" t="s">
        <v>4</v>
      </c>
      <c r="VF34" s="372"/>
      <c r="VG34" s="49"/>
      <c r="VN34" s="1090" t="s">
        <v>4</v>
      </c>
      <c r="VO34" s="1091"/>
      <c r="VP34" s="49"/>
      <c r="VW34" s="1090" t="s">
        <v>4</v>
      </c>
      <c r="VX34" s="1091"/>
      <c r="VY34" s="49"/>
      <c r="WF34" s="1090" t="s">
        <v>4</v>
      </c>
      <c r="WG34" s="1091"/>
      <c r="WH34" s="49"/>
      <c r="WO34" s="1090" t="s">
        <v>4</v>
      </c>
      <c r="WP34" s="1091"/>
      <c r="WQ34" s="49"/>
      <c r="WX34" s="1090" t="s">
        <v>4</v>
      </c>
      <c r="WY34" s="1091"/>
      <c r="WZ34" s="49"/>
      <c r="XG34" s="1090" t="s">
        <v>4</v>
      </c>
      <c r="XH34" s="1091"/>
      <c r="XI34" s="49"/>
      <c r="XP34" s="1090" t="s">
        <v>4</v>
      </c>
      <c r="XQ34" s="1091"/>
      <c r="XR34" s="49"/>
      <c r="XY34" s="1090" t="s">
        <v>4</v>
      </c>
      <c r="XZ34" s="1091"/>
      <c r="YA34" s="49"/>
      <c r="YH34" s="1090" t="s">
        <v>4</v>
      </c>
      <c r="YI34" s="1091"/>
      <c r="YJ34" s="49"/>
      <c r="YQ34" s="1090" t="s">
        <v>4</v>
      </c>
      <c r="YR34" s="1091"/>
      <c r="YS34" s="49"/>
      <c r="YZ34" s="1090" t="s">
        <v>4</v>
      </c>
      <c r="ZA34" s="1091"/>
      <c r="ZB34" s="49"/>
      <c r="ZI34" s="1090" t="s">
        <v>4</v>
      </c>
      <c r="ZJ34" s="1091"/>
      <c r="ZK34" s="49"/>
      <c r="ZR34" s="1090" t="s">
        <v>4</v>
      </c>
      <c r="ZS34" s="1091"/>
      <c r="ZT34" s="49"/>
      <c r="AAA34" s="1090" t="s">
        <v>4</v>
      </c>
      <c r="AAB34" s="1091"/>
      <c r="AAC34" s="49"/>
      <c r="AAJ34" s="1090" t="s">
        <v>4</v>
      </c>
      <c r="AAK34" s="1091"/>
      <c r="AAL34" s="49"/>
      <c r="AAS34" s="1090" t="s">
        <v>4</v>
      </c>
      <c r="AAT34" s="1091"/>
      <c r="AAU34" s="49"/>
      <c r="ABB34" s="1090" t="s">
        <v>4</v>
      </c>
      <c r="ABC34" s="1091"/>
      <c r="ABD34" s="49"/>
      <c r="ABK34" s="1090" t="s">
        <v>4</v>
      </c>
      <c r="ABL34" s="1091"/>
      <c r="ABM34" s="49"/>
      <c r="ABT34" s="1090" t="s">
        <v>4</v>
      </c>
      <c r="ABU34" s="1091"/>
      <c r="ABV34" s="49"/>
      <c r="ACC34" s="1090" t="s">
        <v>4</v>
      </c>
      <c r="ACD34" s="1091"/>
      <c r="ACE34" s="49"/>
      <c r="ACL34" s="1090" t="s">
        <v>4</v>
      </c>
      <c r="ACM34" s="1091"/>
      <c r="ACN34" s="49"/>
      <c r="ACU34" s="1090" t="s">
        <v>4</v>
      </c>
      <c r="ACV34" s="1091"/>
      <c r="ACW34" s="49"/>
      <c r="ADD34" s="1090" t="s">
        <v>4</v>
      </c>
      <c r="ADE34" s="1091"/>
      <c r="ADF34" s="49"/>
      <c r="ADM34" s="1090" t="s">
        <v>4</v>
      </c>
      <c r="ADN34" s="1091"/>
      <c r="ADO34" s="49"/>
      <c r="ADV34" s="1090" t="s">
        <v>4</v>
      </c>
      <c r="ADW34" s="1091"/>
      <c r="ADX34" s="49"/>
      <c r="AEE34" s="1090" t="s">
        <v>4</v>
      </c>
      <c r="AEF34" s="1091"/>
      <c r="AEG34" s="49"/>
      <c r="AEN34" s="1090" t="s">
        <v>4</v>
      </c>
      <c r="AEO34" s="1091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S35" s="632"/>
      <c r="AZ35" s="76"/>
      <c r="LV35" s="658" t="s">
        <v>4</v>
      </c>
      <c r="LW35" s="659"/>
      <c r="LX35" s="49"/>
      <c r="MA35" s="63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32"/>
      <c r="AZ36" s="76"/>
      <c r="MA36" s="63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32"/>
      <c r="AZ37" s="76"/>
      <c r="MA37" s="63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3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3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3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3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3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3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3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3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0">
        <f t="shared" ref="B62:H62" si="101">VB5</f>
        <v>0</v>
      </c>
      <c r="C62" s="440">
        <f t="shared" si="101"/>
        <v>0</v>
      </c>
      <c r="D62" s="441">
        <f t="shared" si="101"/>
        <v>0</v>
      </c>
      <c r="E62" s="442">
        <f t="shared" si="101"/>
        <v>0</v>
      </c>
      <c r="F62" s="443">
        <f t="shared" si="101"/>
        <v>0</v>
      </c>
      <c r="G62" s="444">
        <f t="shared" si="101"/>
        <v>0</v>
      </c>
      <c r="H62" s="43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0">
        <f>VK5</f>
        <v>0</v>
      </c>
      <c r="C63" s="440">
        <f>VL5</f>
        <v>0</v>
      </c>
      <c r="D63" s="441">
        <f>VM5</f>
        <v>0</v>
      </c>
      <c r="E63" s="442">
        <f>VN5</f>
        <v>0</v>
      </c>
      <c r="F63" s="443">
        <f>VO5</f>
        <v>0</v>
      </c>
      <c r="G63" s="445">
        <f>VY5</f>
        <v>0</v>
      </c>
      <c r="H63" s="439">
        <f>VQ5</f>
        <v>0</v>
      </c>
      <c r="I63" s="107">
        <f t="shared" si="71"/>
        <v>0</v>
      </c>
    </row>
    <row r="64" spans="1:265" x14ac:dyDescent="0.25">
      <c r="A64" s="143">
        <v>61</v>
      </c>
      <c r="B64" s="440">
        <f t="shared" ref="B64:H64" si="102">VT5</f>
        <v>0</v>
      </c>
      <c r="C64" s="441">
        <f t="shared" si="102"/>
        <v>0</v>
      </c>
      <c r="D64" s="441">
        <f t="shared" si="102"/>
        <v>0</v>
      </c>
      <c r="E64" s="442">
        <f t="shared" si="102"/>
        <v>0</v>
      </c>
      <c r="F64" s="443">
        <f t="shared" si="102"/>
        <v>0</v>
      </c>
      <c r="G64" s="445">
        <f t="shared" si="102"/>
        <v>0</v>
      </c>
      <c r="H64" s="43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0">
        <f t="shared" ref="B65:H65" si="103">WC5</f>
        <v>0</v>
      </c>
      <c r="C65" s="440">
        <f t="shared" si="103"/>
        <v>0</v>
      </c>
      <c r="D65" s="441">
        <f t="shared" si="103"/>
        <v>0</v>
      </c>
      <c r="E65" s="442">
        <f t="shared" si="103"/>
        <v>0</v>
      </c>
      <c r="F65" s="443">
        <f t="shared" si="103"/>
        <v>0</v>
      </c>
      <c r="G65" s="445">
        <f t="shared" si="103"/>
        <v>0</v>
      </c>
      <c r="H65" s="43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0">
        <f t="shared" ref="B66:H66" si="104">WL5</f>
        <v>0</v>
      </c>
      <c r="C66" s="440">
        <f t="shared" si="104"/>
        <v>0</v>
      </c>
      <c r="D66" s="441">
        <f t="shared" si="104"/>
        <v>0</v>
      </c>
      <c r="E66" s="442">
        <f t="shared" si="104"/>
        <v>0</v>
      </c>
      <c r="F66" s="443">
        <f t="shared" si="104"/>
        <v>0</v>
      </c>
      <c r="G66" s="445">
        <f t="shared" si="104"/>
        <v>0</v>
      </c>
      <c r="H66" s="43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0">
        <f t="shared" ref="B67:H67" si="105">WU5</f>
        <v>0</v>
      </c>
      <c r="C67" s="440">
        <f t="shared" si="105"/>
        <v>0</v>
      </c>
      <c r="D67" s="441">
        <f t="shared" si="105"/>
        <v>0</v>
      </c>
      <c r="E67" s="442">
        <f t="shared" si="105"/>
        <v>0</v>
      </c>
      <c r="F67" s="443">
        <f t="shared" si="105"/>
        <v>0</v>
      </c>
      <c r="G67" s="445">
        <f t="shared" si="105"/>
        <v>0</v>
      </c>
      <c r="H67" s="43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0">
        <f t="shared" ref="B68:H68" si="106">XD5</f>
        <v>0</v>
      </c>
      <c r="C68" s="440">
        <f t="shared" si="106"/>
        <v>0</v>
      </c>
      <c r="D68" s="441">
        <f t="shared" si="106"/>
        <v>0</v>
      </c>
      <c r="E68" s="442">
        <f t="shared" si="106"/>
        <v>0</v>
      </c>
      <c r="F68" s="443">
        <f t="shared" si="106"/>
        <v>0</v>
      </c>
      <c r="G68" s="445">
        <f t="shared" si="106"/>
        <v>0</v>
      </c>
      <c r="H68" s="43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0">
        <f t="shared" ref="B69:H69" si="107">XM5</f>
        <v>0</v>
      </c>
      <c r="C69" s="440">
        <f t="shared" si="107"/>
        <v>0</v>
      </c>
      <c r="D69" s="441">
        <f t="shared" si="107"/>
        <v>0</v>
      </c>
      <c r="E69" s="442">
        <f t="shared" si="107"/>
        <v>0</v>
      </c>
      <c r="F69" s="443">
        <f t="shared" si="107"/>
        <v>0</v>
      </c>
      <c r="G69" s="445">
        <f t="shared" si="107"/>
        <v>0</v>
      </c>
      <c r="H69" s="43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0">
        <f t="shared" ref="B70:H70" si="108">XV5</f>
        <v>0</v>
      </c>
      <c r="C70" s="440">
        <f t="shared" si="108"/>
        <v>0</v>
      </c>
      <c r="D70" s="441">
        <f t="shared" si="108"/>
        <v>0</v>
      </c>
      <c r="E70" s="442">
        <f t="shared" si="108"/>
        <v>0</v>
      </c>
      <c r="F70" s="443">
        <f t="shared" si="108"/>
        <v>0</v>
      </c>
      <c r="G70" s="445">
        <f t="shared" si="108"/>
        <v>0</v>
      </c>
      <c r="H70" s="43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46">
        <f t="shared" ref="B71:H71" si="109">YE5</f>
        <v>0</v>
      </c>
      <c r="C71" s="440">
        <f t="shared" si="109"/>
        <v>0</v>
      </c>
      <c r="D71" s="441">
        <f t="shared" si="109"/>
        <v>0</v>
      </c>
      <c r="E71" s="442">
        <f t="shared" si="109"/>
        <v>0</v>
      </c>
      <c r="F71" s="443">
        <f t="shared" si="109"/>
        <v>0</v>
      </c>
      <c r="G71" s="445">
        <f t="shared" si="109"/>
        <v>0</v>
      </c>
      <c r="H71" s="43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0">
        <f t="shared" ref="B72:H72" si="110">YN5</f>
        <v>0</v>
      </c>
      <c r="C72" s="440">
        <f t="shared" si="110"/>
        <v>0</v>
      </c>
      <c r="D72" s="441">
        <f t="shared" si="110"/>
        <v>0</v>
      </c>
      <c r="E72" s="442">
        <f t="shared" si="110"/>
        <v>0</v>
      </c>
      <c r="F72" s="443">
        <f t="shared" si="110"/>
        <v>0</v>
      </c>
      <c r="G72" s="445">
        <f t="shared" si="110"/>
        <v>0</v>
      </c>
      <c r="H72" s="43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0">
        <f t="shared" ref="B73:H73" si="111">YW5</f>
        <v>0</v>
      </c>
      <c r="C73" s="440">
        <f t="shared" si="111"/>
        <v>0</v>
      </c>
      <c r="D73" s="441">
        <f t="shared" si="111"/>
        <v>0</v>
      </c>
      <c r="E73" s="442">
        <f t="shared" si="111"/>
        <v>0</v>
      </c>
      <c r="F73" s="443">
        <f t="shared" si="111"/>
        <v>0</v>
      </c>
      <c r="G73" s="445">
        <f t="shared" si="111"/>
        <v>0</v>
      </c>
      <c r="H73" s="43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0">
        <f t="shared" ref="B74:H74" si="112">ZF5</f>
        <v>0</v>
      </c>
      <c r="C74" s="440">
        <f t="shared" si="112"/>
        <v>0</v>
      </c>
      <c r="D74" s="441">
        <f t="shared" si="112"/>
        <v>0</v>
      </c>
      <c r="E74" s="442">
        <f t="shared" si="112"/>
        <v>0</v>
      </c>
      <c r="F74" s="443">
        <f t="shared" si="112"/>
        <v>0</v>
      </c>
      <c r="G74" s="445">
        <f t="shared" si="112"/>
        <v>0</v>
      </c>
      <c r="H74" s="43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0">
        <f t="shared" ref="B75:H75" si="113">ZO5</f>
        <v>0</v>
      </c>
      <c r="C75" s="440">
        <f t="shared" si="113"/>
        <v>0</v>
      </c>
      <c r="D75" s="441">
        <f t="shared" si="113"/>
        <v>0</v>
      </c>
      <c r="E75" s="442">
        <f t="shared" si="113"/>
        <v>0</v>
      </c>
      <c r="F75" s="443">
        <f t="shared" si="113"/>
        <v>0</v>
      </c>
      <c r="G75" s="445">
        <f t="shared" si="113"/>
        <v>0</v>
      </c>
      <c r="H75" s="43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0">
        <f t="shared" ref="B76:G76" si="114">ZX5</f>
        <v>0</v>
      </c>
      <c r="C76" s="440">
        <f t="shared" si="114"/>
        <v>0</v>
      </c>
      <c r="D76" s="441">
        <f t="shared" si="114"/>
        <v>0</v>
      </c>
      <c r="E76" s="442">
        <f t="shared" si="114"/>
        <v>0</v>
      </c>
      <c r="F76" s="443">
        <f t="shared" si="114"/>
        <v>0</v>
      </c>
      <c r="G76" s="445">
        <f t="shared" si="114"/>
        <v>0</v>
      </c>
      <c r="H76" s="439">
        <f>AAM5</f>
        <v>0</v>
      </c>
      <c r="I76" s="107">
        <f t="shared" si="71"/>
        <v>0</v>
      </c>
    </row>
    <row r="77" spans="1:9" x14ac:dyDescent="0.25">
      <c r="A77" s="143">
        <v>74</v>
      </c>
      <c r="B77" s="440">
        <f t="shared" ref="B77:H77" si="115">AAG5</f>
        <v>0</v>
      </c>
      <c r="C77" s="440">
        <f t="shared" si="115"/>
        <v>0</v>
      </c>
      <c r="D77" s="441">
        <f t="shared" si="115"/>
        <v>0</v>
      </c>
      <c r="E77" s="442">
        <f t="shared" si="115"/>
        <v>0</v>
      </c>
      <c r="F77" s="443">
        <f t="shared" si="115"/>
        <v>0</v>
      </c>
      <c r="G77" s="445">
        <f t="shared" si="115"/>
        <v>0</v>
      </c>
      <c r="H77" s="43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0">
        <f t="shared" ref="B78:H78" si="116">AAP5</f>
        <v>0</v>
      </c>
      <c r="C78" s="440">
        <f t="shared" si="116"/>
        <v>0</v>
      </c>
      <c r="D78" s="441">
        <f t="shared" si="116"/>
        <v>0</v>
      </c>
      <c r="E78" s="442">
        <f t="shared" si="116"/>
        <v>0</v>
      </c>
      <c r="F78" s="443">
        <f t="shared" si="116"/>
        <v>0</v>
      </c>
      <c r="G78" s="445">
        <f t="shared" si="116"/>
        <v>0</v>
      </c>
      <c r="H78" s="43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0">
        <f>AAY5</f>
        <v>0</v>
      </c>
      <c r="C79" s="440">
        <f>AAZ5</f>
        <v>0</v>
      </c>
      <c r="D79" s="441">
        <f>ABA5</f>
        <v>0</v>
      </c>
      <c r="E79" s="442">
        <f>ABB5</f>
        <v>0</v>
      </c>
      <c r="F79" s="443">
        <f>ABC5</f>
        <v>0</v>
      </c>
      <c r="G79" s="445">
        <f>ABM5</f>
        <v>0</v>
      </c>
      <c r="H79" s="43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0">
        <f t="shared" ref="B81:H81" si="118">ABQ5</f>
        <v>0</v>
      </c>
      <c r="C81" s="440">
        <f t="shared" si="118"/>
        <v>0</v>
      </c>
      <c r="D81" s="441">
        <f t="shared" si="118"/>
        <v>0</v>
      </c>
      <c r="E81" s="442">
        <f t="shared" si="118"/>
        <v>0</v>
      </c>
      <c r="F81" s="443">
        <f t="shared" si="118"/>
        <v>0</v>
      </c>
      <c r="G81" s="445">
        <f t="shared" si="118"/>
        <v>0</v>
      </c>
      <c r="H81" s="43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0">
        <f>ABZ5</f>
        <v>0</v>
      </c>
      <c r="C82" s="440">
        <f>ACA5</f>
        <v>0</v>
      </c>
      <c r="D82" s="441">
        <f>ACB5</f>
        <v>0</v>
      </c>
      <c r="E82" s="442">
        <f>ABT5</f>
        <v>0</v>
      </c>
      <c r="F82" s="443">
        <f>ACD5</f>
        <v>0</v>
      </c>
      <c r="G82" s="447">
        <f>ACE5</f>
        <v>0</v>
      </c>
      <c r="H82" s="439">
        <f>ACF5</f>
        <v>0</v>
      </c>
      <c r="I82" s="107">
        <f t="shared" si="71"/>
        <v>0</v>
      </c>
    </row>
    <row r="83" spans="1:9" x14ac:dyDescent="0.25">
      <c r="A83" s="143">
        <v>80</v>
      </c>
      <c r="B83" s="440">
        <f t="shared" ref="B83:H83" si="119">ACI5</f>
        <v>0</v>
      </c>
      <c r="C83" s="440">
        <f t="shared" si="119"/>
        <v>0</v>
      </c>
      <c r="D83" s="441">
        <f t="shared" si="119"/>
        <v>0</v>
      </c>
      <c r="E83" s="442">
        <f t="shared" si="119"/>
        <v>0</v>
      </c>
      <c r="F83" s="443">
        <f t="shared" si="119"/>
        <v>0</v>
      </c>
      <c r="G83" s="445">
        <f t="shared" si="119"/>
        <v>0</v>
      </c>
      <c r="H83" s="43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0">
        <f>ACR5</f>
        <v>0</v>
      </c>
      <c r="C84" s="440">
        <f>ACS5</f>
        <v>0</v>
      </c>
      <c r="D84" s="441">
        <f>ACT5</f>
        <v>0</v>
      </c>
      <c r="E84" s="442">
        <f>ACU5</f>
        <v>0</v>
      </c>
      <c r="F84" s="443">
        <f>ACV5</f>
        <v>0</v>
      </c>
      <c r="G84" s="447">
        <f>ADO5</f>
        <v>0</v>
      </c>
      <c r="H84" s="439">
        <f>ACX5</f>
        <v>0</v>
      </c>
      <c r="I84" s="107">
        <f t="shared" si="71"/>
        <v>0</v>
      </c>
    </row>
    <row r="85" spans="1:9" x14ac:dyDescent="0.25">
      <c r="A85" s="143">
        <v>82</v>
      </c>
      <c r="B85" s="440">
        <f>ADA5</f>
        <v>0</v>
      </c>
      <c r="C85" s="440">
        <f>ADB5</f>
        <v>0</v>
      </c>
      <c r="D85" s="441">
        <f>ADC5</f>
        <v>0</v>
      </c>
      <c r="E85" s="442">
        <f>ADD5</f>
        <v>0</v>
      </c>
      <c r="F85" s="443">
        <f>ADW5</f>
        <v>0</v>
      </c>
      <c r="G85" s="447">
        <f>ADF5</f>
        <v>0</v>
      </c>
      <c r="H85" s="439">
        <f>ADG5</f>
        <v>0</v>
      </c>
      <c r="I85" s="107">
        <f t="shared" si="71"/>
        <v>0</v>
      </c>
    </row>
    <row r="86" spans="1:9" x14ac:dyDescent="0.25">
      <c r="A86" s="143">
        <v>83</v>
      </c>
      <c r="B86" s="440">
        <f t="shared" ref="B86:H86" si="120">ADJ5</f>
        <v>0</v>
      </c>
      <c r="C86" s="440">
        <f t="shared" si="120"/>
        <v>0</v>
      </c>
      <c r="D86" s="441">
        <f t="shared" si="120"/>
        <v>0</v>
      </c>
      <c r="E86" s="442">
        <f t="shared" si="120"/>
        <v>0</v>
      </c>
      <c r="F86" s="443">
        <f t="shared" si="120"/>
        <v>0</v>
      </c>
      <c r="G86" s="445">
        <f t="shared" si="120"/>
        <v>0</v>
      </c>
      <c r="H86" s="43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0">
        <f t="shared" ref="B87:H87" si="121">ADS5</f>
        <v>0</v>
      </c>
      <c r="C87" s="440">
        <f t="shared" si="121"/>
        <v>0</v>
      </c>
      <c r="D87" s="441">
        <f t="shared" si="121"/>
        <v>0</v>
      </c>
      <c r="E87" s="442">
        <f t="shared" si="121"/>
        <v>0</v>
      </c>
      <c r="F87" s="443">
        <f t="shared" si="121"/>
        <v>0</v>
      </c>
      <c r="G87" s="445">
        <f t="shared" si="121"/>
        <v>0</v>
      </c>
      <c r="H87" s="439">
        <f t="shared" si="121"/>
        <v>0</v>
      </c>
      <c r="I87" s="44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097" t="s">
        <v>260</v>
      </c>
      <c r="B1" s="1097"/>
      <c r="C1" s="1097"/>
      <c r="D1" s="1097"/>
      <c r="E1" s="1097"/>
      <c r="F1" s="1097"/>
      <c r="G1" s="1097"/>
      <c r="H1" s="11">
        <v>1</v>
      </c>
      <c r="I1" s="136"/>
      <c r="J1" s="74"/>
      <c r="M1" s="1097" t="str">
        <f>A1</f>
        <v>INVENTARIO DE NOVIEMBRE  2021</v>
      </c>
      <c r="N1" s="1097"/>
      <c r="O1" s="1097"/>
      <c r="P1" s="1097"/>
      <c r="Q1" s="1097"/>
      <c r="R1" s="1097"/>
      <c r="S1" s="1097"/>
      <c r="T1" s="11">
        <v>2</v>
      </c>
      <c r="U1" s="136"/>
      <c r="V1" s="74"/>
      <c r="Y1" s="1101" t="s">
        <v>268</v>
      </c>
      <c r="Z1" s="1101"/>
      <c r="AA1" s="1101"/>
      <c r="AB1" s="1101"/>
      <c r="AC1" s="1101"/>
      <c r="AD1" s="1101"/>
      <c r="AE1" s="1101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21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121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  <c r="Y5" s="74" t="s">
        <v>71</v>
      </c>
      <c r="Z5" s="1121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21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21"/>
      <c r="O6" s="222"/>
      <c r="P6" s="160"/>
      <c r="Q6" s="107"/>
      <c r="R6" s="74"/>
      <c r="U6" s="214"/>
      <c r="V6" s="74"/>
      <c r="Z6" s="1121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177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184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179</v>
      </c>
      <c r="H11" s="279">
        <v>57</v>
      </c>
      <c r="I11" s="294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11">U10-R11</f>
        <v>2043</v>
      </c>
      <c r="V11" s="256">
        <f t="shared" ref="V11:V68" si="12">V10-O11</f>
        <v>450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4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173</v>
      </c>
      <c r="H12" s="279">
        <v>57</v>
      </c>
      <c r="I12" s="294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11"/>
        <v>2043</v>
      </c>
      <c r="V12" s="256">
        <f t="shared" si="12"/>
        <v>450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4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175</v>
      </c>
      <c r="H13" s="279">
        <v>57</v>
      </c>
      <c r="I13" s="294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11"/>
        <v>2043</v>
      </c>
      <c r="V13" s="256">
        <f t="shared" si="12"/>
        <v>450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4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190</v>
      </c>
      <c r="H14" s="279">
        <v>57</v>
      </c>
      <c r="I14" s="294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11"/>
        <v>2043</v>
      </c>
      <c r="V14" s="256">
        <f t="shared" si="12"/>
        <v>450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4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174</v>
      </c>
      <c r="H15" s="279">
        <v>57</v>
      </c>
      <c r="I15" s="294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11"/>
        <v>2043</v>
      </c>
      <c r="V15" s="256">
        <f t="shared" si="12"/>
        <v>450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4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176</v>
      </c>
      <c r="H16" s="279">
        <v>57</v>
      </c>
      <c r="I16" s="294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11"/>
        <v>2043</v>
      </c>
      <c r="V16" s="256">
        <f t="shared" si="12"/>
        <v>450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4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193</v>
      </c>
      <c r="H17" s="279">
        <v>57</v>
      </c>
      <c r="I17" s="294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11"/>
        <v>2043</v>
      </c>
      <c r="V17" s="256">
        <f t="shared" si="12"/>
        <v>450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4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195</v>
      </c>
      <c r="H18" s="279">
        <v>57</v>
      </c>
      <c r="I18" s="294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11"/>
        <v>2043</v>
      </c>
      <c r="V18" s="256">
        <f t="shared" si="12"/>
        <v>450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4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202</v>
      </c>
      <c r="H19" s="279">
        <v>57</v>
      </c>
      <c r="I19" s="294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11"/>
        <v>2043</v>
      </c>
      <c r="V19" s="256">
        <f t="shared" si="12"/>
        <v>450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4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203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11"/>
        <v>2043</v>
      </c>
      <c r="V20" s="74">
        <f t="shared" si="12"/>
        <v>450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205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11"/>
        <v>2043</v>
      </c>
      <c r="V21" s="74">
        <f t="shared" si="12"/>
        <v>450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208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11"/>
        <v>2043</v>
      </c>
      <c r="V22" s="74">
        <f t="shared" si="12"/>
        <v>450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212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11"/>
        <v>2043</v>
      </c>
      <c r="V23" s="74">
        <f t="shared" si="12"/>
        <v>450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213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2043</v>
      </c>
      <c r="V24" s="74">
        <f t="shared" si="12"/>
        <v>450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220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2043</v>
      </c>
      <c r="V25" s="74">
        <f t="shared" si="12"/>
        <v>450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224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2043</v>
      </c>
      <c r="V26" s="74">
        <f t="shared" si="12"/>
        <v>450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225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2043</v>
      </c>
      <c r="V27" s="74">
        <f t="shared" si="12"/>
        <v>450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229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2043</v>
      </c>
      <c r="V28" s="74">
        <f t="shared" si="12"/>
        <v>450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232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2043</v>
      </c>
      <c r="V29" s="74">
        <f t="shared" si="12"/>
        <v>450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233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2043</v>
      </c>
      <c r="V30" s="74">
        <f t="shared" si="12"/>
        <v>450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235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2043</v>
      </c>
      <c r="V31" s="74">
        <f t="shared" si="12"/>
        <v>450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236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2043</v>
      </c>
      <c r="V32" s="74">
        <f t="shared" si="12"/>
        <v>450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7">
        <v>44531</v>
      </c>
      <c r="F33" s="70">
        <f>D33</f>
        <v>45.4</v>
      </c>
      <c r="G33" s="71" t="s">
        <v>239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7"/>
      <c r="R33" s="70">
        <f>P33</f>
        <v>0</v>
      </c>
      <c r="S33" s="71"/>
      <c r="T33" s="72"/>
      <c r="U33" s="213">
        <f t="shared" si="11"/>
        <v>2043</v>
      </c>
      <c r="V33" s="74">
        <f t="shared" si="12"/>
        <v>450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7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241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2043</v>
      </c>
      <c r="V34" s="74">
        <f t="shared" si="12"/>
        <v>450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247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2043</v>
      </c>
      <c r="V35" s="74">
        <f t="shared" si="12"/>
        <v>450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710">
        <f t="shared" si="0"/>
        <v>0</v>
      </c>
      <c r="E36" s="1023"/>
      <c r="F36" s="710">
        <f t="shared" si="15"/>
        <v>0</v>
      </c>
      <c r="G36" s="711"/>
      <c r="H36" s="186"/>
      <c r="I36" s="213">
        <f t="shared" si="9"/>
        <v>172.52699999999987</v>
      </c>
      <c r="J36" s="74">
        <f t="shared" si="10"/>
        <v>38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2043</v>
      </c>
      <c r="V36" s="74">
        <f t="shared" si="12"/>
        <v>450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710">
        <f t="shared" si="0"/>
        <v>0</v>
      </c>
      <c r="E37" s="1023"/>
      <c r="F37" s="710">
        <f t="shared" si="15"/>
        <v>0</v>
      </c>
      <c r="G37" s="711"/>
      <c r="H37" s="186"/>
      <c r="I37" s="213">
        <f t="shared" si="9"/>
        <v>172.52699999999987</v>
      </c>
      <c r="J37" s="74">
        <f t="shared" si="10"/>
        <v>38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2043</v>
      </c>
      <c r="V37" s="74">
        <f t="shared" si="12"/>
        <v>450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10">
        <f t="shared" si="0"/>
        <v>0</v>
      </c>
      <c r="E38" s="1024"/>
      <c r="F38" s="710">
        <f t="shared" si="15"/>
        <v>0</v>
      </c>
      <c r="G38" s="711"/>
      <c r="H38" s="186"/>
      <c r="I38" s="213">
        <f t="shared" si="9"/>
        <v>172.52699999999987</v>
      </c>
      <c r="J38" s="74">
        <f t="shared" si="10"/>
        <v>38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2043</v>
      </c>
      <c r="V38" s="74">
        <f t="shared" si="12"/>
        <v>450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10">
        <f t="shared" si="0"/>
        <v>0</v>
      </c>
      <c r="E39" s="1024"/>
      <c r="F39" s="710">
        <f t="shared" si="15"/>
        <v>0</v>
      </c>
      <c r="G39" s="711"/>
      <c r="H39" s="186"/>
      <c r="I39" s="213">
        <f t="shared" si="9"/>
        <v>172.52699999999987</v>
      </c>
      <c r="J39" s="74">
        <f t="shared" si="10"/>
        <v>38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2043</v>
      </c>
      <c r="V39" s="74">
        <f t="shared" si="12"/>
        <v>450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710">
        <f t="shared" si="0"/>
        <v>0</v>
      </c>
      <c r="E40" s="1024"/>
      <c r="F40" s="710">
        <f t="shared" si="15"/>
        <v>0</v>
      </c>
      <c r="G40" s="711"/>
      <c r="H40" s="186"/>
      <c r="I40" s="213">
        <f t="shared" si="9"/>
        <v>172.52699999999987</v>
      </c>
      <c r="J40" s="74">
        <f t="shared" si="10"/>
        <v>38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2043</v>
      </c>
      <c r="V40" s="74">
        <f t="shared" si="12"/>
        <v>450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10">
        <f t="shared" si="0"/>
        <v>0</v>
      </c>
      <c r="E41" s="1024"/>
      <c r="F41" s="710">
        <f t="shared" si="15"/>
        <v>0</v>
      </c>
      <c r="G41" s="711"/>
      <c r="H41" s="186"/>
      <c r="I41" s="213">
        <f t="shared" si="9"/>
        <v>172.52699999999987</v>
      </c>
      <c r="J41" s="74">
        <f t="shared" si="10"/>
        <v>38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2043</v>
      </c>
      <c r="V41" s="74">
        <f t="shared" si="12"/>
        <v>450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10">
        <f t="shared" si="0"/>
        <v>0</v>
      </c>
      <c r="E42" s="1024"/>
      <c r="F42" s="710">
        <f t="shared" si="15"/>
        <v>0</v>
      </c>
      <c r="G42" s="711"/>
      <c r="H42" s="186"/>
      <c r="I42" s="213">
        <f t="shared" si="9"/>
        <v>172.52699999999987</v>
      </c>
      <c r="J42" s="74">
        <f t="shared" si="10"/>
        <v>38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2043</v>
      </c>
      <c r="V42" s="74">
        <f t="shared" si="12"/>
        <v>450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10">
        <f t="shared" si="0"/>
        <v>0</v>
      </c>
      <c r="E43" s="1024"/>
      <c r="F43" s="710">
        <f t="shared" si="15"/>
        <v>0</v>
      </c>
      <c r="G43" s="711"/>
      <c r="H43" s="186"/>
      <c r="I43" s="213">
        <f t="shared" si="9"/>
        <v>172.52699999999987</v>
      </c>
      <c r="J43" s="74">
        <f t="shared" si="10"/>
        <v>38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2043</v>
      </c>
      <c r="V43" s="74">
        <f t="shared" si="12"/>
        <v>450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10">
        <f t="shared" si="0"/>
        <v>0</v>
      </c>
      <c r="E44" s="1024"/>
      <c r="F44" s="710">
        <f t="shared" si="15"/>
        <v>0</v>
      </c>
      <c r="G44" s="711"/>
      <c r="H44" s="186"/>
      <c r="I44" s="213">
        <f t="shared" si="9"/>
        <v>172.52699999999987</v>
      </c>
      <c r="J44" s="74">
        <f t="shared" si="10"/>
        <v>38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2043</v>
      </c>
      <c r="V44" s="74">
        <f t="shared" si="12"/>
        <v>450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10">
        <f t="shared" si="0"/>
        <v>0</v>
      </c>
      <c r="E45" s="1024"/>
      <c r="F45" s="710">
        <f t="shared" si="15"/>
        <v>0</v>
      </c>
      <c r="G45" s="711"/>
      <c r="H45" s="186"/>
      <c r="I45" s="213">
        <f t="shared" si="9"/>
        <v>172.52699999999987</v>
      </c>
      <c r="J45" s="74">
        <f t="shared" si="10"/>
        <v>38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2043</v>
      </c>
      <c r="V45" s="74">
        <f t="shared" si="12"/>
        <v>450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10">
        <f t="shared" si="0"/>
        <v>0</v>
      </c>
      <c r="E46" s="1024"/>
      <c r="F46" s="710">
        <f t="shared" si="15"/>
        <v>0</v>
      </c>
      <c r="G46" s="711"/>
      <c r="H46" s="186"/>
      <c r="I46" s="213">
        <f t="shared" si="9"/>
        <v>172.52699999999987</v>
      </c>
      <c r="J46" s="74">
        <f t="shared" si="10"/>
        <v>38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2043</v>
      </c>
      <c r="V46" s="74">
        <f t="shared" si="12"/>
        <v>450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10">
        <f t="shared" si="0"/>
        <v>0</v>
      </c>
      <c r="E47" s="1024"/>
      <c r="F47" s="710">
        <f t="shared" si="15"/>
        <v>0</v>
      </c>
      <c r="G47" s="711"/>
      <c r="H47" s="186"/>
      <c r="I47" s="213">
        <f t="shared" si="9"/>
        <v>172.52699999999987</v>
      </c>
      <c r="J47" s="74">
        <f t="shared" si="10"/>
        <v>38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2043</v>
      </c>
      <c r="V47" s="74">
        <f t="shared" si="12"/>
        <v>450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10">
        <f t="shared" si="0"/>
        <v>0</v>
      </c>
      <c r="E48" s="1024"/>
      <c r="F48" s="710">
        <f t="shared" si="15"/>
        <v>0</v>
      </c>
      <c r="G48" s="711"/>
      <c r="H48" s="186"/>
      <c r="I48" s="213">
        <f t="shared" si="9"/>
        <v>172.52699999999987</v>
      </c>
      <c r="J48" s="74">
        <f t="shared" si="10"/>
        <v>38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2043</v>
      </c>
      <c r="V48" s="74">
        <f t="shared" si="12"/>
        <v>450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10">
        <f t="shared" si="0"/>
        <v>0</v>
      </c>
      <c r="E49" s="1024"/>
      <c r="F49" s="710">
        <f t="shared" si="15"/>
        <v>0</v>
      </c>
      <c r="G49" s="711"/>
      <c r="H49" s="186"/>
      <c r="I49" s="213">
        <f t="shared" si="9"/>
        <v>172.52699999999987</v>
      </c>
      <c r="J49" s="74">
        <f t="shared" si="10"/>
        <v>38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2043</v>
      </c>
      <c r="V49" s="74">
        <f t="shared" si="12"/>
        <v>450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10">
        <f t="shared" si="0"/>
        <v>0</v>
      </c>
      <c r="E50" s="1024"/>
      <c r="F50" s="710">
        <f t="shared" si="15"/>
        <v>0</v>
      </c>
      <c r="G50" s="711"/>
      <c r="H50" s="186"/>
      <c r="I50" s="213">
        <f t="shared" si="9"/>
        <v>172.52699999999987</v>
      </c>
      <c r="J50" s="74">
        <f t="shared" si="10"/>
        <v>38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2043</v>
      </c>
      <c r="V50" s="74">
        <f t="shared" si="12"/>
        <v>450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10">
        <f t="shared" si="0"/>
        <v>0</v>
      </c>
      <c r="E51" s="1024"/>
      <c r="F51" s="710">
        <f t="shared" si="15"/>
        <v>0</v>
      </c>
      <c r="G51" s="711"/>
      <c r="H51" s="186"/>
      <c r="I51" s="213">
        <f t="shared" si="9"/>
        <v>172.52699999999987</v>
      </c>
      <c r="J51" s="74">
        <f t="shared" si="10"/>
        <v>38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2043</v>
      </c>
      <c r="V51" s="74">
        <f t="shared" si="12"/>
        <v>450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172.52699999999987</v>
      </c>
      <c r="J52" s="74">
        <f t="shared" si="10"/>
        <v>38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2043</v>
      </c>
      <c r="V52" s="74">
        <f t="shared" si="12"/>
        <v>450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172.52699999999987</v>
      </c>
      <c r="J53" s="74">
        <f t="shared" si="10"/>
        <v>38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2043</v>
      </c>
      <c r="V53" s="74">
        <f t="shared" si="12"/>
        <v>450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172.52699999999987</v>
      </c>
      <c r="J54" s="74">
        <f t="shared" si="10"/>
        <v>38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2043</v>
      </c>
      <c r="V54" s="74">
        <f t="shared" si="12"/>
        <v>450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172.52699999999987</v>
      </c>
      <c r="J55" s="74">
        <f t="shared" si="10"/>
        <v>38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2043</v>
      </c>
      <c r="V55" s="74">
        <f t="shared" si="12"/>
        <v>450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172.52699999999987</v>
      </c>
      <c r="J56" s="74">
        <f t="shared" si="10"/>
        <v>38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2043</v>
      </c>
      <c r="V56" s="74">
        <f t="shared" si="12"/>
        <v>450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172.52699999999987</v>
      </c>
      <c r="J57" s="74">
        <f t="shared" si="10"/>
        <v>38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2043</v>
      </c>
      <c r="V57" s="74">
        <f t="shared" si="12"/>
        <v>450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172.52699999999987</v>
      </c>
      <c r="J58" s="74">
        <f t="shared" si="10"/>
        <v>38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2043</v>
      </c>
      <c r="V58" s="74">
        <f t="shared" si="12"/>
        <v>450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172.52699999999987</v>
      </c>
      <c r="J59" s="74">
        <f t="shared" si="10"/>
        <v>38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2043</v>
      </c>
      <c r="V59" s="74">
        <f t="shared" si="12"/>
        <v>450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172.52699999999987</v>
      </c>
      <c r="J60" s="74">
        <f t="shared" si="10"/>
        <v>38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2043</v>
      </c>
      <c r="V60" s="74">
        <f t="shared" si="12"/>
        <v>450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172.52699999999987</v>
      </c>
      <c r="J61" s="74">
        <f t="shared" si="10"/>
        <v>38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2043</v>
      </c>
      <c r="V61" s="74">
        <f t="shared" si="12"/>
        <v>450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172.52699999999987</v>
      </c>
      <c r="J62" s="74">
        <f t="shared" si="10"/>
        <v>38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2043</v>
      </c>
      <c r="V62" s="74">
        <f t="shared" si="12"/>
        <v>450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172.52699999999987</v>
      </c>
      <c r="J63" s="74">
        <f t="shared" si="10"/>
        <v>38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2043</v>
      </c>
      <c r="V63" s="74">
        <f t="shared" si="12"/>
        <v>450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172.52699999999987</v>
      </c>
      <c r="J64" s="74">
        <f t="shared" si="10"/>
        <v>38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2043</v>
      </c>
      <c r="V64" s="74">
        <f t="shared" si="12"/>
        <v>450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172.52699999999987</v>
      </c>
      <c r="J65" s="74">
        <f t="shared" si="10"/>
        <v>38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2043</v>
      </c>
      <c r="V65" s="74">
        <f t="shared" si="12"/>
        <v>450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172.52699999999987</v>
      </c>
      <c r="J66" s="74">
        <f t="shared" si="10"/>
        <v>38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2043</v>
      </c>
      <c r="V66" s="74">
        <f t="shared" si="12"/>
        <v>450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172.52699999999987</v>
      </c>
      <c r="J67" s="74">
        <f t="shared" si="10"/>
        <v>38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2043</v>
      </c>
      <c r="V67" s="74">
        <f t="shared" si="12"/>
        <v>450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172.52699999999987</v>
      </c>
      <c r="J68" s="74">
        <f t="shared" si="10"/>
        <v>38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2043</v>
      </c>
      <c r="V68" s="74">
        <f t="shared" si="12"/>
        <v>450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22" t="s">
        <v>19</v>
      </c>
      <c r="D73" s="1123"/>
      <c r="E73" s="39">
        <f>E4+E5-F70+E6+E7</f>
        <v>172.5270000000001</v>
      </c>
      <c r="F73" s="6"/>
      <c r="G73" s="6"/>
      <c r="H73" s="17"/>
      <c r="I73" s="136"/>
      <c r="J73" s="74"/>
      <c r="O73" s="1122" t="s">
        <v>19</v>
      </c>
      <c r="P73" s="1123"/>
      <c r="Q73" s="39">
        <f>Q4+Q5-R70+Q6+Q7</f>
        <v>2043</v>
      </c>
      <c r="R73" s="6"/>
      <c r="S73" s="6"/>
      <c r="T73" s="17"/>
      <c r="U73" s="136"/>
      <c r="V73" s="74"/>
      <c r="AA73" s="1122" t="s">
        <v>19</v>
      </c>
      <c r="AB73" s="1123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24" t="s">
        <v>19</v>
      </c>
      <c r="J7" s="1126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5"/>
      <c r="J8" s="1127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22" t="s">
        <v>19</v>
      </c>
      <c r="D64" s="112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7" t="s">
        <v>257</v>
      </c>
      <c r="B1" s="1097"/>
      <c r="C1" s="1097"/>
      <c r="D1" s="1097"/>
      <c r="E1" s="1097"/>
      <c r="F1" s="1097"/>
      <c r="G1" s="1097"/>
      <c r="H1" s="11">
        <v>1</v>
      </c>
      <c r="K1" s="1097" t="str">
        <f>A1</f>
        <v>INVENTARIO    DEL MES DE NOVIEMBRE 2021</v>
      </c>
      <c r="L1" s="1097"/>
      <c r="M1" s="1097"/>
      <c r="N1" s="1097"/>
      <c r="O1" s="1097"/>
      <c r="P1" s="1097"/>
      <c r="Q1" s="1097"/>
      <c r="R1" s="11">
        <v>2</v>
      </c>
      <c r="U1" s="1101" t="s">
        <v>249</v>
      </c>
      <c r="V1" s="1101"/>
      <c r="W1" s="1101"/>
      <c r="X1" s="1101"/>
      <c r="Y1" s="1101"/>
      <c r="Z1" s="1101"/>
      <c r="AA1" s="1101"/>
      <c r="AB1" s="11">
        <v>3</v>
      </c>
      <c r="AE1" s="1101" t="str">
        <f>U1</f>
        <v>ENTRADA DEL MES DE DICIEMBRE 2021</v>
      </c>
      <c r="AF1" s="1101"/>
      <c r="AG1" s="1101"/>
      <c r="AH1" s="1101"/>
      <c r="AI1" s="1101"/>
      <c r="AJ1" s="1101"/>
      <c r="AK1" s="110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129" t="s">
        <v>123</v>
      </c>
      <c r="C5" s="693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128" t="s">
        <v>124</v>
      </c>
      <c r="M5" s="693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14" t="s">
        <v>123</v>
      </c>
      <c r="W5" s="693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128" t="s">
        <v>124</v>
      </c>
      <c r="AG5" s="693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30"/>
      <c r="C6" s="629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128"/>
      <c r="M6" s="629"/>
      <c r="N6" s="261"/>
      <c r="O6" s="280"/>
      <c r="P6" s="266"/>
      <c r="Q6" s="275">
        <f>P78</f>
        <v>20</v>
      </c>
      <c r="R6" s="7">
        <f>O6-Q6+O7+O5-Q5</f>
        <v>80</v>
      </c>
      <c r="U6" s="263"/>
      <c r="V6" s="1115"/>
      <c r="W6" s="629"/>
      <c r="X6" s="261"/>
      <c r="Y6" s="280"/>
      <c r="Z6" s="266"/>
      <c r="AA6" s="275">
        <f>Z78</f>
        <v>0</v>
      </c>
      <c r="AB6" s="7">
        <f>Y6-AA6+Y7+Y5-AA5</f>
        <v>500</v>
      </c>
      <c r="AE6" s="263"/>
      <c r="AF6" s="1128"/>
      <c r="AG6" s="629"/>
      <c r="AH6" s="261"/>
      <c r="AI6" s="280"/>
      <c r="AJ6" s="266"/>
      <c r="AK6" s="275">
        <f>AJ78</f>
        <v>0</v>
      </c>
      <c r="AL6" s="7">
        <f>AI6-AK6+AI7+AI5-AK5</f>
        <v>250</v>
      </c>
    </row>
    <row r="7" spans="1:3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  <c r="U7" s="253"/>
      <c r="V7" s="286"/>
      <c r="W7" s="287"/>
      <c r="X7" s="288"/>
      <c r="Y7" s="272"/>
      <c r="Z7" s="266"/>
      <c r="AA7" s="253"/>
      <c r="AE7" s="253"/>
      <c r="AF7" s="286"/>
      <c r="AG7" s="287"/>
      <c r="AH7" s="288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238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227</v>
      </c>
      <c r="R9" s="279">
        <v>100</v>
      </c>
      <c r="S9" s="289">
        <f>O6-P9+O5+O7</f>
        <v>90</v>
      </c>
      <c r="U9" s="81" t="s">
        <v>32</v>
      </c>
      <c r="V9" s="84">
        <f>Z6-W9+Z5+Z7</f>
        <v>50</v>
      </c>
      <c r="W9" s="15"/>
      <c r="X9" s="277"/>
      <c r="Y9" s="309"/>
      <c r="Z9" s="277">
        <f>X9</f>
        <v>0</v>
      </c>
      <c r="AA9" s="278"/>
      <c r="AB9" s="279"/>
      <c r="AC9" s="289">
        <f>Y6-Z9+Y5+Y7</f>
        <v>500</v>
      </c>
      <c r="AE9" s="81" t="s">
        <v>32</v>
      </c>
      <c r="AF9" s="84">
        <f>AJ6-AG9+AJ5+AJ7</f>
        <v>25</v>
      </c>
      <c r="AG9" s="15"/>
      <c r="AH9" s="277"/>
      <c r="AI9" s="309"/>
      <c r="AJ9" s="277">
        <f>AH9</f>
        <v>0</v>
      </c>
      <c r="AK9" s="278"/>
      <c r="AL9" s="279"/>
      <c r="AM9" s="289">
        <f>AI6-AJ9+AI5+AI7</f>
        <v>250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242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242</v>
      </c>
      <c r="R10" s="279">
        <v>100</v>
      </c>
      <c r="S10" s="289">
        <f t="shared" ref="S10:S73" si="3">S9-P10</f>
        <v>80</v>
      </c>
      <c r="U10" s="217"/>
      <c r="V10" s="84">
        <f t="shared" ref="V10:V73" si="4">V9-W10</f>
        <v>50</v>
      </c>
      <c r="W10" s="74"/>
      <c r="X10" s="277"/>
      <c r="Y10" s="309"/>
      <c r="Z10" s="277">
        <f>X10</f>
        <v>0</v>
      </c>
      <c r="AA10" s="278"/>
      <c r="AB10" s="279"/>
      <c r="AC10" s="289">
        <f>AC9-Z10</f>
        <v>500</v>
      </c>
      <c r="AE10" s="217"/>
      <c r="AF10" s="84">
        <f t="shared" ref="AF10:AF73" si="5">AF9-AG10</f>
        <v>25</v>
      </c>
      <c r="AG10" s="74"/>
      <c r="AH10" s="277"/>
      <c r="AI10" s="309"/>
      <c r="AJ10" s="277">
        <f t="shared" ref="AJ10:AJ73" si="6">AH10</f>
        <v>0</v>
      </c>
      <c r="AK10" s="278"/>
      <c r="AL10" s="279"/>
      <c r="AM10" s="289">
        <f t="shared" ref="AM10:AM73" si="7">AM9-AJ10</f>
        <v>250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8">D11</f>
        <v>20</v>
      </c>
      <c r="G11" s="278" t="s">
        <v>246</v>
      </c>
      <c r="H11" s="279">
        <v>115</v>
      </c>
      <c r="I11" s="289">
        <f t="shared" ref="I11:I74" si="9">I10-F11</f>
        <v>30</v>
      </c>
      <c r="K11" s="205"/>
      <c r="L11" s="84">
        <f t="shared" si="1"/>
        <v>8</v>
      </c>
      <c r="M11" s="74"/>
      <c r="N11" s="1011"/>
      <c r="O11" s="1012"/>
      <c r="P11" s="1011">
        <f t="shared" si="2"/>
        <v>0</v>
      </c>
      <c r="Q11" s="692"/>
      <c r="R11" s="1013"/>
      <c r="S11" s="289">
        <f t="shared" si="3"/>
        <v>80</v>
      </c>
      <c r="U11" s="205"/>
      <c r="V11" s="84">
        <f t="shared" si="4"/>
        <v>50</v>
      </c>
      <c r="W11" s="74"/>
      <c r="X11" s="277"/>
      <c r="Y11" s="309"/>
      <c r="Z11" s="277">
        <f t="shared" ref="Z11:Z74" si="10">X11</f>
        <v>0</v>
      </c>
      <c r="AA11" s="278"/>
      <c r="AB11" s="279"/>
      <c r="AC11" s="289">
        <f t="shared" ref="AC11:AC74" si="11">AC10-Z11</f>
        <v>500</v>
      </c>
      <c r="AE11" s="205"/>
      <c r="AF11" s="84">
        <f t="shared" si="5"/>
        <v>25</v>
      </c>
      <c r="AG11" s="74"/>
      <c r="AH11" s="1011"/>
      <c r="AI11" s="1012"/>
      <c r="AJ11" s="1011">
        <f t="shared" si="6"/>
        <v>0</v>
      </c>
      <c r="AK11" s="692"/>
      <c r="AL11" s="1013"/>
      <c r="AM11" s="289">
        <f t="shared" si="7"/>
        <v>250</v>
      </c>
    </row>
    <row r="12" spans="1:39" x14ac:dyDescent="0.25">
      <c r="A12" s="205"/>
      <c r="B12" s="84">
        <f t="shared" si="0"/>
        <v>3</v>
      </c>
      <c r="C12" s="74"/>
      <c r="D12" s="1011"/>
      <c r="E12" s="1012"/>
      <c r="F12" s="1011">
        <f t="shared" si="8"/>
        <v>0</v>
      </c>
      <c r="G12" s="692"/>
      <c r="H12" s="279"/>
      <c r="I12" s="289">
        <f t="shared" si="9"/>
        <v>30</v>
      </c>
      <c r="K12" s="205"/>
      <c r="L12" s="84">
        <f t="shared" si="1"/>
        <v>8</v>
      </c>
      <c r="M12" s="74"/>
      <c r="N12" s="1011"/>
      <c r="O12" s="1012"/>
      <c r="P12" s="1011">
        <f t="shared" si="2"/>
        <v>0</v>
      </c>
      <c r="Q12" s="692"/>
      <c r="R12" s="1013"/>
      <c r="S12" s="289">
        <f t="shared" si="3"/>
        <v>80</v>
      </c>
      <c r="U12" s="205"/>
      <c r="V12" s="84">
        <f t="shared" si="4"/>
        <v>50</v>
      </c>
      <c r="W12" s="74"/>
      <c r="X12" s="1011"/>
      <c r="Y12" s="1012"/>
      <c r="Z12" s="1011">
        <f t="shared" si="10"/>
        <v>0</v>
      </c>
      <c r="AA12" s="692"/>
      <c r="AB12" s="279"/>
      <c r="AC12" s="289">
        <f t="shared" si="11"/>
        <v>500</v>
      </c>
      <c r="AE12" s="205"/>
      <c r="AF12" s="84">
        <f t="shared" si="5"/>
        <v>25</v>
      </c>
      <c r="AG12" s="74"/>
      <c r="AH12" s="1011"/>
      <c r="AI12" s="1012"/>
      <c r="AJ12" s="1011">
        <f t="shared" si="6"/>
        <v>0</v>
      </c>
      <c r="AK12" s="692"/>
      <c r="AL12" s="1013"/>
      <c r="AM12" s="289">
        <f t="shared" si="7"/>
        <v>250</v>
      </c>
    </row>
    <row r="13" spans="1:39" x14ac:dyDescent="0.25">
      <c r="A13" s="83" t="s">
        <v>33</v>
      </c>
      <c r="B13" s="84">
        <f t="shared" si="0"/>
        <v>3</v>
      </c>
      <c r="C13" s="74"/>
      <c r="D13" s="1011"/>
      <c r="E13" s="1012"/>
      <c r="F13" s="1011">
        <f t="shared" si="8"/>
        <v>0</v>
      </c>
      <c r="G13" s="692"/>
      <c r="H13" s="279"/>
      <c r="I13" s="289">
        <f t="shared" si="9"/>
        <v>30</v>
      </c>
      <c r="K13" s="83" t="s">
        <v>33</v>
      </c>
      <c r="L13" s="84">
        <f t="shared" si="1"/>
        <v>8</v>
      </c>
      <c r="M13" s="74"/>
      <c r="N13" s="1011"/>
      <c r="O13" s="1012"/>
      <c r="P13" s="1011">
        <f t="shared" si="2"/>
        <v>0</v>
      </c>
      <c r="Q13" s="692"/>
      <c r="R13" s="1013"/>
      <c r="S13" s="289">
        <f t="shared" si="3"/>
        <v>80</v>
      </c>
      <c r="U13" s="83" t="s">
        <v>33</v>
      </c>
      <c r="V13" s="84">
        <f t="shared" si="4"/>
        <v>50</v>
      </c>
      <c r="W13" s="74"/>
      <c r="X13" s="1011"/>
      <c r="Y13" s="1012"/>
      <c r="Z13" s="1011">
        <f t="shared" si="10"/>
        <v>0</v>
      </c>
      <c r="AA13" s="692"/>
      <c r="AB13" s="279"/>
      <c r="AC13" s="289">
        <f t="shared" si="11"/>
        <v>500</v>
      </c>
      <c r="AE13" s="83" t="s">
        <v>33</v>
      </c>
      <c r="AF13" s="84">
        <f t="shared" si="5"/>
        <v>25</v>
      </c>
      <c r="AG13" s="74"/>
      <c r="AH13" s="1011"/>
      <c r="AI13" s="1012"/>
      <c r="AJ13" s="1011">
        <f t="shared" si="6"/>
        <v>0</v>
      </c>
      <c r="AK13" s="692"/>
      <c r="AL13" s="1013"/>
      <c r="AM13" s="289">
        <f t="shared" si="7"/>
        <v>250</v>
      </c>
    </row>
    <row r="14" spans="1:39" x14ac:dyDescent="0.25">
      <c r="A14" s="74"/>
      <c r="B14" s="84">
        <f t="shared" si="0"/>
        <v>3</v>
      </c>
      <c r="C14" s="74"/>
      <c r="D14" s="1011"/>
      <c r="E14" s="1012"/>
      <c r="F14" s="1011">
        <f t="shared" si="8"/>
        <v>0</v>
      </c>
      <c r="G14" s="692"/>
      <c r="H14" s="279"/>
      <c r="I14" s="289">
        <f t="shared" si="9"/>
        <v>30</v>
      </c>
      <c r="K14" s="74"/>
      <c r="L14" s="84">
        <f t="shared" si="1"/>
        <v>8</v>
      </c>
      <c r="M14" s="74"/>
      <c r="N14" s="1011"/>
      <c r="O14" s="1012"/>
      <c r="P14" s="1011">
        <f t="shared" si="2"/>
        <v>0</v>
      </c>
      <c r="Q14" s="692"/>
      <c r="R14" s="1013"/>
      <c r="S14" s="289">
        <f t="shared" si="3"/>
        <v>80</v>
      </c>
      <c r="U14" s="74"/>
      <c r="V14" s="84">
        <f t="shared" si="4"/>
        <v>50</v>
      </c>
      <c r="W14" s="74"/>
      <c r="X14" s="1011"/>
      <c r="Y14" s="1012"/>
      <c r="Z14" s="1011">
        <f t="shared" si="10"/>
        <v>0</v>
      </c>
      <c r="AA14" s="692"/>
      <c r="AB14" s="279"/>
      <c r="AC14" s="289">
        <f t="shared" si="11"/>
        <v>500</v>
      </c>
      <c r="AE14" s="74"/>
      <c r="AF14" s="84">
        <f t="shared" si="5"/>
        <v>25</v>
      </c>
      <c r="AG14" s="74"/>
      <c r="AH14" s="1011"/>
      <c r="AI14" s="1012"/>
      <c r="AJ14" s="1011">
        <f t="shared" si="6"/>
        <v>0</v>
      </c>
      <c r="AK14" s="692"/>
      <c r="AL14" s="1013"/>
      <c r="AM14" s="289">
        <f t="shared" si="7"/>
        <v>250</v>
      </c>
    </row>
    <row r="15" spans="1:39" x14ac:dyDescent="0.25">
      <c r="A15" s="74"/>
      <c r="B15" s="84">
        <f t="shared" si="0"/>
        <v>3</v>
      </c>
      <c r="C15" s="74"/>
      <c r="D15" s="1011"/>
      <c r="E15" s="1012"/>
      <c r="F15" s="1011">
        <f t="shared" si="8"/>
        <v>0</v>
      </c>
      <c r="G15" s="692"/>
      <c r="H15" s="279"/>
      <c r="I15" s="289">
        <f t="shared" si="9"/>
        <v>30</v>
      </c>
      <c r="K15" s="74"/>
      <c r="L15" s="84">
        <f t="shared" si="1"/>
        <v>8</v>
      </c>
      <c r="M15" s="74"/>
      <c r="N15" s="1011"/>
      <c r="O15" s="1012"/>
      <c r="P15" s="1011">
        <f t="shared" si="2"/>
        <v>0</v>
      </c>
      <c r="Q15" s="692"/>
      <c r="R15" s="1013"/>
      <c r="S15" s="289">
        <f t="shared" si="3"/>
        <v>80</v>
      </c>
      <c r="U15" s="74" t="s">
        <v>22</v>
      </c>
      <c r="V15" s="84">
        <f t="shared" si="4"/>
        <v>50</v>
      </c>
      <c r="W15" s="74"/>
      <c r="X15" s="1011"/>
      <c r="Y15" s="1012"/>
      <c r="Z15" s="1011">
        <f t="shared" si="10"/>
        <v>0</v>
      </c>
      <c r="AA15" s="692"/>
      <c r="AB15" s="279"/>
      <c r="AC15" s="289">
        <f t="shared" si="11"/>
        <v>500</v>
      </c>
      <c r="AE15" s="74"/>
      <c r="AF15" s="84">
        <f t="shared" si="5"/>
        <v>25</v>
      </c>
      <c r="AG15" s="74"/>
      <c r="AH15" s="1011"/>
      <c r="AI15" s="1012"/>
      <c r="AJ15" s="1011">
        <f t="shared" si="6"/>
        <v>0</v>
      </c>
      <c r="AK15" s="692"/>
      <c r="AL15" s="1013"/>
      <c r="AM15" s="289">
        <f t="shared" si="7"/>
        <v>250</v>
      </c>
    </row>
    <row r="16" spans="1:39" x14ac:dyDescent="0.25">
      <c r="B16" s="84">
        <f t="shared" si="0"/>
        <v>3</v>
      </c>
      <c r="C16" s="74"/>
      <c r="D16" s="1011"/>
      <c r="E16" s="1012"/>
      <c r="F16" s="1011">
        <f t="shared" si="8"/>
        <v>0</v>
      </c>
      <c r="G16" s="692"/>
      <c r="H16" s="279"/>
      <c r="I16" s="289">
        <f t="shared" si="9"/>
        <v>30</v>
      </c>
      <c r="L16" s="84">
        <f t="shared" si="1"/>
        <v>8</v>
      </c>
      <c r="M16" s="74"/>
      <c r="N16" s="1011"/>
      <c r="O16" s="1012"/>
      <c r="P16" s="1011">
        <f t="shared" si="2"/>
        <v>0</v>
      </c>
      <c r="Q16" s="692"/>
      <c r="R16" s="1013"/>
      <c r="S16" s="289">
        <f t="shared" si="3"/>
        <v>80</v>
      </c>
      <c r="V16" s="84">
        <f t="shared" si="4"/>
        <v>50</v>
      </c>
      <c r="W16" s="74"/>
      <c r="X16" s="1011"/>
      <c r="Y16" s="1012"/>
      <c r="Z16" s="1011">
        <f t="shared" si="10"/>
        <v>0</v>
      </c>
      <c r="AA16" s="692"/>
      <c r="AB16" s="279"/>
      <c r="AC16" s="289">
        <f t="shared" si="11"/>
        <v>500</v>
      </c>
      <c r="AF16" s="84">
        <f t="shared" si="5"/>
        <v>25</v>
      </c>
      <c r="AG16" s="74"/>
      <c r="AH16" s="1011"/>
      <c r="AI16" s="1012"/>
      <c r="AJ16" s="1011">
        <f t="shared" si="6"/>
        <v>0</v>
      </c>
      <c r="AK16" s="692"/>
      <c r="AL16" s="1013"/>
      <c r="AM16" s="289">
        <f t="shared" si="7"/>
        <v>250</v>
      </c>
    </row>
    <row r="17" spans="1:39" x14ac:dyDescent="0.25">
      <c r="B17" s="84">
        <f t="shared" si="0"/>
        <v>3</v>
      </c>
      <c r="C17" s="74"/>
      <c r="D17" s="1011"/>
      <c r="E17" s="1012"/>
      <c r="F17" s="1011">
        <f t="shared" si="8"/>
        <v>0</v>
      </c>
      <c r="G17" s="692"/>
      <c r="H17" s="279"/>
      <c r="I17" s="289">
        <f t="shared" si="9"/>
        <v>30</v>
      </c>
      <c r="L17" s="84">
        <f t="shared" si="1"/>
        <v>8</v>
      </c>
      <c r="M17" s="74"/>
      <c r="N17" s="1011"/>
      <c r="O17" s="1012"/>
      <c r="P17" s="1011">
        <f t="shared" si="2"/>
        <v>0</v>
      </c>
      <c r="Q17" s="692"/>
      <c r="R17" s="1013"/>
      <c r="S17" s="289">
        <f t="shared" si="3"/>
        <v>80</v>
      </c>
      <c r="V17" s="84">
        <f t="shared" si="4"/>
        <v>50</v>
      </c>
      <c r="W17" s="74"/>
      <c r="X17" s="1011"/>
      <c r="Y17" s="1012"/>
      <c r="Z17" s="1011">
        <f t="shared" si="10"/>
        <v>0</v>
      </c>
      <c r="AA17" s="692"/>
      <c r="AB17" s="279"/>
      <c r="AC17" s="289">
        <f t="shared" si="11"/>
        <v>500</v>
      </c>
      <c r="AF17" s="84">
        <f t="shared" si="5"/>
        <v>25</v>
      </c>
      <c r="AG17" s="74"/>
      <c r="AH17" s="1011"/>
      <c r="AI17" s="1012"/>
      <c r="AJ17" s="1011">
        <f t="shared" si="6"/>
        <v>0</v>
      </c>
      <c r="AK17" s="692"/>
      <c r="AL17" s="1013"/>
      <c r="AM17" s="289">
        <f t="shared" si="7"/>
        <v>250</v>
      </c>
    </row>
    <row r="18" spans="1:39" x14ac:dyDescent="0.25">
      <c r="A18" s="126"/>
      <c r="B18" s="84">
        <f t="shared" si="0"/>
        <v>3</v>
      </c>
      <c r="C18" s="74"/>
      <c r="D18" s="1011"/>
      <c r="E18" s="1012"/>
      <c r="F18" s="1011">
        <f t="shared" si="8"/>
        <v>0</v>
      </c>
      <c r="G18" s="692"/>
      <c r="H18" s="279"/>
      <c r="I18" s="289">
        <f t="shared" si="9"/>
        <v>30</v>
      </c>
      <c r="K18" s="126"/>
      <c r="L18" s="84">
        <f t="shared" si="1"/>
        <v>8</v>
      </c>
      <c r="M18" s="74"/>
      <c r="N18" s="1011"/>
      <c r="O18" s="1012"/>
      <c r="P18" s="1011">
        <f t="shared" si="2"/>
        <v>0</v>
      </c>
      <c r="Q18" s="692"/>
      <c r="R18" s="1013"/>
      <c r="S18" s="289">
        <f t="shared" si="3"/>
        <v>80</v>
      </c>
      <c r="U18" s="126"/>
      <c r="V18" s="84">
        <f t="shared" si="4"/>
        <v>50</v>
      </c>
      <c r="W18" s="74"/>
      <c r="X18" s="1011"/>
      <c r="Y18" s="1012"/>
      <c r="Z18" s="1011">
        <f t="shared" si="10"/>
        <v>0</v>
      </c>
      <c r="AA18" s="692"/>
      <c r="AB18" s="279"/>
      <c r="AC18" s="289">
        <f t="shared" si="11"/>
        <v>500</v>
      </c>
      <c r="AE18" s="126"/>
      <c r="AF18" s="84">
        <f t="shared" si="5"/>
        <v>25</v>
      </c>
      <c r="AG18" s="74"/>
      <c r="AH18" s="1011"/>
      <c r="AI18" s="1012"/>
      <c r="AJ18" s="1011">
        <f t="shared" si="6"/>
        <v>0</v>
      </c>
      <c r="AK18" s="692"/>
      <c r="AL18" s="1013"/>
      <c r="AM18" s="289">
        <f t="shared" si="7"/>
        <v>250</v>
      </c>
    </row>
    <row r="19" spans="1:39" x14ac:dyDescent="0.25">
      <c r="A19" s="126"/>
      <c r="B19" s="84">
        <f t="shared" si="0"/>
        <v>3</v>
      </c>
      <c r="C19" s="15"/>
      <c r="D19" s="1011"/>
      <c r="E19" s="1012"/>
      <c r="F19" s="1011">
        <f t="shared" si="8"/>
        <v>0</v>
      </c>
      <c r="G19" s="692"/>
      <c r="H19" s="279"/>
      <c r="I19" s="289">
        <f t="shared" si="9"/>
        <v>30</v>
      </c>
      <c r="K19" s="126"/>
      <c r="L19" s="84">
        <f t="shared" si="1"/>
        <v>8</v>
      </c>
      <c r="M19" s="15"/>
      <c r="N19" s="1011"/>
      <c r="O19" s="1012"/>
      <c r="P19" s="1011">
        <f t="shared" si="2"/>
        <v>0</v>
      </c>
      <c r="Q19" s="692"/>
      <c r="R19" s="1013"/>
      <c r="S19" s="289">
        <f t="shared" si="3"/>
        <v>80</v>
      </c>
      <c r="U19" s="126"/>
      <c r="V19" s="84">
        <f t="shared" si="4"/>
        <v>50</v>
      </c>
      <c r="W19" s="15"/>
      <c r="X19" s="1011"/>
      <c r="Y19" s="1012"/>
      <c r="Z19" s="1011">
        <f t="shared" si="10"/>
        <v>0</v>
      </c>
      <c r="AA19" s="692"/>
      <c r="AB19" s="279"/>
      <c r="AC19" s="289">
        <f t="shared" si="11"/>
        <v>500</v>
      </c>
      <c r="AE19" s="126"/>
      <c r="AF19" s="84">
        <f t="shared" si="5"/>
        <v>25</v>
      </c>
      <c r="AG19" s="15"/>
      <c r="AH19" s="1011"/>
      <c r="AI19" s="1012"/>
      <c r="AJ19" s="1011">
        <f t="shared" si="6"/>
        <v>0</v>
      </c>
      <c r="AK19" s="692"/>
      <c r="AL19" s="1013"/>
      <c r="AM19" s="289">
        <f t="shared" si="7"/>
        <v>250</v>
      </c>
    </row>
    <row r="20" spans="1:39" x14ac:dyDescent="0.25">
      <c r="A20" s="126"/>
      <c r="B20" s="84">
        <f t="shared" si="0"/>
        <v>3</v>
      </c>
      <c r="C20" s="15"/>
      <c r="D20" s="1011"/>
      <c r="E20" s="1012"/>
      <c r="F20" s="1011">
        <f t="shared" si="8"/>
        <v>0</v>
      </c>
      <c r="G20" s="692"/>
      <c r="H20" s="279"/>
      <c r="I20" s="289">
        <f t="shared" si="9"/>
        <v>30</v>
      </c>
      <c r="K20" s="126"/>
      <c r="L20" s="84">
        <f t="shared" si="1"/>
        <v>8</v>
      </c>
      <c r="M20" s="15"/>
      <c r="N20" s="1011"/>
      <c r="O20" s="1012"/>
      <c r="P20" s="1011">
        <f t="shared" si="2"/>
        <v>0</v>
      </c>
      <c r="Q20" s="692"/>
      <c r="R20" s="1013"/>
      <c r="S20" s="289">
        <f t="shared" si="3"/>
        <v>80</v>
      </c>
      <c r="U20" s="126"/>
      <c r="V20" s="84">
        <f t="shared" si="4"/>
        <v>50</v>
      </c>
      <c r="W20" s="15"/>
      <c r="X20" s="1011"/>
      <c r="Y20" s="1012"/>
      <c r="Z20" s="1011">
        <f t="shared" si="10"/>
        <v>0</v>
      </c>
      <c r="AA20" s="692"/>
      <c r="AB20" s="279"/>
      <c r="AC20" s="289">
        <f t="shared" si="11"/>
        <v>500</v>
      </c>
      <c r="AE20" s="126"/>
      <c r="AF20" s="84">
        <f t="shared" si="5"/>
        <v>25</v>
      </c>
      <c r="AG20" s="15"/>
      <c r="AH20" s="1011"/>
      <c r="AI20" s="1012"/>
      <c r="AJ20" s="1011">
        <f t="shared" si="6"/>
        <v>0</v>
      </c>
      <c r="AK20" s="692"/>
      <c r="AL20" s="1013"/>
      <c r="AM20" s="289">
        <f t="shared" si="7"/>
        <v>250</v>
      </c>
    </row>
    <row r="21" spans="1:39" x14ac:dyDescent="0.25">
      <c r="A21" s="126"/>
      <c r="B21" s="84">
        <f t="shared" si="0"/>
        <v>3</v>
      </c>
      <c r="C21" s="15"/>
      <c r="D21" s="1011"/>
      <c r="E21" s="1012"/>
      <c r="F21" s="1011">
        <f t="shared" si="8"/>
        <v>0</v>
      </c>
      <c r="G21" s="692"/>
      <c r="H21" s="279"/>
      <c r="I21" s="289">
        <f t="shared" si="9"/>
        <v>30</v>
      </c>
      <c r="K21" s="126"/>
      <c r="L21" s="84">
        <f t="shared" si="1"/>
        <v>8</v>
      </c>
      <c r="M21" s="15"/>
      <c r="N21" s="1011"/>
      <c r="O21" s="1012"/>
      <c r="P21" s="1011">
        <f t="shared" si="2"/>
        <v>0</v>
      </c>
      <c r="Q21" s="692"/>
      <c r="R21" s="1013"/>
      <c r="S21" s="289">
        <f t="shared" si="3"/>
        <v>80</v>
      </c>
      <c r="U21" s="126"/>
      <c r="V21" s="84">
        <f t="shared" si="4"/>
        <v>50</v>
      </c>
      <c r="W21" s="15"/>
      <c r="X21" s="1011"/>
      <c r="Y21" s="1012"/>
      <c r="Z21" s="1011">
        <f t="shared" si="10"/>
        <v>0</v>
      </c>
      <c r="AA21" s="692"/>
      <c r="AB21" s="279"/>
      <c r="AC21" s="289">
        <f t="shared" si="11"/>
        <v>500</v>
      </c>
      <c r="AE21" s="126"/>
      <c r="AF21" s="84">
        <f t="shared" si="5"/>
        <v>25</v>
      </c>
      <c r="AG21" s="15"/>
      <c r="AH21" s="1011"/>
      <c r="AI21" s="1012"/>
      <c r="AJ21" s="1011">
        <f t="shared" si="6"/>
        <v>0</v>
      </c>
      <c r="AK21" s="692"/>
      <c r="AL21" s="1013"/>
      <c r="AM21" s="289">
        <f t="shared" si="7"/>
        <v>250</v>
      </c>
    </row>
    <row r="22" spans="1:39" x14ac:dyDescent="0.25">
      <c r="A22" s="126"/>
      <c r="B22" s="295">
        <f t="shared" si="0"/>
        <v>3</v>
      </c>
      <c r="C22" s="15"/>
      <c r="D22" s="1011"/>
      <c r="E22" s="1012"/>
      <c r="F22" s="1011">
        <f t="shared" si="8"/>
        <v>0</v>
      </c>
      <c r="G22" s="692"/>
      <c r="H22" s="279"/>
      <c r="I22" s="289">
        <f t="shared" si="9"/>
        <v>30</v>
      </c>
      <c r="K22" s="126"/>
      <c r="L22" s="295">
        <f t="shared" si="1"/>
        <v>8</v>
      </c>
      <c r="M22" s="15"/>
      <c r="N22" s="1011"/>
      <c r="O22" s="1012"/>
      <c r="P22" s="1011">
        <f t="shared" si="2"/>
        <v>0</v>
      </c>
      <c r="Q22" s="692"/>
      <c r="R22" s="1013"/>
      <c r="S22" s="289">
        <f t="shared" si="3"/>
        <v>80</v>
      </c>
      <c r="U22" s="126"/>
      <c r="V22" s="295">
        <f t="shared" si="4"/>
        <v>50</v>
      </c>
      <c r="W22" s="15"/>
      <c r="X22" s="1011"/>
      <c r="Y22" s="1012"/>
      <c r="Z22" s="1011">
        <f t="shared" si="10"/>
        <v>0</v>
      </c>
      <c r="AA22" s="692"/>
      <c r="AB22" s="279"/>
      <c r="AC22" s="289">
        <f t="shared" si="11"/>
        <v>500</v>
      </c>
      <c r="AE22" s="126"/>
      <c r="AF22" s="295">
        <f t="shared" si="5"/>
        <v>25</v>
      </c>
      <c r="AG22" s="15"/>
      <c r="AH22" s="1011"/>
      <c r="AI22" s="1012"/>
      <c r="AJ22" s="1011">
        <f t="shared" si="6"/>
        <v>0</v>
      </c>
      <c r="AK22" s="692"/>
      <c r="AL22" s="1013"/>
      <c r="AM22" s="289">
        <f t="shared" si="7"/>
        <v>250</v>
      </c>
    </row>
    <row r="23" spans="1:39" x14ac:dyDescent="0.25">
      <c r="A23" s="127"/>
      <c r="B23" s="295">
        <f t="shared" si="0"/>
        <v>3</v>
      </c>
      <c r="C23" s="15"/>
      <c r="D23" s="1011"/>
      <c r="E23" s="1012"/>
      <c r="F23" s="1011">
        <f t="shared" si="8"/>
        <v>0</v>
      </c>
      <c r="G23" s="692"/>
      <c r="H23" s="279"/>
      <c r="I23" s="289">
        <f t="shared" si="9"/>
        <v>30</v>
      </c>
      <c r="K23" s="127"/>
      <c r="L23" s="295">
        <f t="shared" si="1"/>
        <v>8</v>
      </c>
      <c r="M23" s="15"/>
      <c r="N23" s="1011"/>
      <c r="O23" s="1012"/>
      <c r="P23" s="1011">
        <f t="shared" si="2"/>
        <v>0</v>
      </c>
      <c r="Q23" s="692"/>
      <c r="R23" s="1013"/>
      <c r="S23" s="289">
        <f t="shared" si="3"/>
        <v>80</v>
      </c>
      <c r="U23" s="127"/>
      <c r="V23" s="295">
        <f t="shared" si="4"/>
        <v>50</v>
      </c>
      <c r="W23" s="15"/>
      <c r="X23" s="1011"/>
      <c r="Y23" s="1012"/>
      <c r="Z23" s="1011">
        <f t="shared" si="10"/>
        <v>0</v>
      </c>
      <c r="AA23" s="692"/>
      <c r="AB23" s="279"/>
      <c r="AC23" s="289">
        <f t="shared" si="11"/>
        <v>500</v>
      </c>
      <c r="AE23" s="127"/>
      <c r="AF23" s="295">
        <f t="shared" si="5"/>
        <v>25</v>
      </c>
      <c r="AG23" s="15"/>
      <c r="AH23" s="1011"/>
      <c r="AI23" s="1012"/>
      <c r="AJ23" s="1011">
        <f t="shared" si="6"/>
        <v>0</v>
      </c>
      <c r="AK23" s="692"/>
      <c r="AL23" s="1013"/>
      <c r="AM23" s="289">
        <f t="shared" si="7"/>
        <v>250</v>
      </c>
    </row>
    <row r="24" spans="1:39" x14ac:dyDescent="0.25">
      <c r="A24" s="126"/>
      <c r="B24" s="295">
        <f t="shared" si="0"/>
        <v>3</v>
      </c>
      <c r="C24" s="15"/>
      <c r="D24" s="1011"/>
      <c r="E24" s="1012"/>
      <c r="F24" s="1011">
        <f t="shared" si="8"/>
        <v>0</v>
      </c>
      <c r="G24" s="692"/>
      <c r="H24" s="279"/>
      <c r="I24" s="289">
        <f t="shared" si="9"/>
        <v>30</v>
      </c>
      <c r="K24" s="126"/>
      <c r="L24" s="295">
        <f t="shared" si="1"/>
        <v>8</v>
      </c>
      <c r="M24" s="15"/>
      <c r="N24" s="1011"/>
      <c r="O24" s="1012"/>
      <c r="P24" s="1011">
        <f t="shared" si="2"/>
        <v>0</v>
      </c>
      <c r="Q24" s="692"/>
      <c r="R24" s="1013"/>
      <c r="S24" s="289">
        <f t="shared" si="3"/>
        <v>80</v>
      </c>
      <c r="U24" s="126"/>
      <c r="V24" s="295">
        <f t="shared" si="4"/>
        <v>50</v>
      </c>
      <c r="W24" s="15"/>
      <c r="X24" s="1011"/>
      <c r="Y24" s="1012"/>
      <c r="Z24" s="1011">
        <f t="shared" si="10"/>
        <v>0</v>
      </c>
      <c r="AA24" s="692"/>
      <c r="AB24" s="279"/>
      <c r="AC24" s="289">
        <f t="shared" si="11"/>
        <v>500</v>
      </c>
      <c r="AE24" s="126"/>
      <c r="AF24" s="295">
        <f t="shared" si="5"/>
        <v>25</v>
      </c>
      <c r="AG24" s="15"/>
      <c r="AH24" s="1011"/>
      <c r="AI24" s="1012"/>
      <c r="AJ24" s="1011">
        <f t="shared" si="6"/>
        <v>0</v>
      </c>
      <c r="AK24" s="692"/>
      <c r="AL24" s="1013"/>
      <c r="AM24" s="289">
        <f t="shared" si="7"/>
        <v>250</v>
      </c>
    </row>
    <row r="25" spans="1:39" x14ac:dyDescent="0.25">
      <c r="A25" s="126"/>
      <c r="B25" s="295">
        <f t="shared" si="0"/>
        <v>3</v>
      </c>
      <c r="C25" s="15"/>
      <c r="D25" s="1011"/>
      <c r="E25" s="1012"/>
      <c r="F25" s="1011">
        <f t="shared" si="8"/>
        <v>0</v>
      </c>
      <c r="G25" s="692"/>
      <c r="H25" s="279"/>
      <c r="I25" s="289">
        <f t="shared" si="9"/>
        <v>30</v>
      </c>
      <c r="K25" s="126"/>
      <c r="L25" s="295">
        <f t="shared" si="1"/>
        <v>8</v>
      </c>
      <c r="M25" s="15"/>
      <c r="N25" s="1011"/>
      <c r="O25" s="1012"/>
      <c r="P25" s="1011">
        <f t="shared" si="2"/>
        <v>0</v>
      </c>
      <c r="Q25" s="692" t="s">
        <v>22</v>
      </c>
      <c r="R25" s="1013"/>
      <c r="S25" s="289">
        <f t="shared" si="3"/>
        <v>80</v>
      </c>
      <c r="U25" s="126"/>
      <c r="V25" s="295">
        <f t="shared" si="4"/>
        <v>50</v>
      </c>
      <c r="W25" s="15"/>
      <c r="X25" s="1011"/>
      <c r="Y25" s="1012"/>
      <c r="Z25" s="1011">
        <f t="shared" si="10"/>
        <v>0</v>
      </c>
      <c r="AA25" s="692"/>
      <c r="AB25" s="279"/>
      <c r="AC25" s="289">
        <f t="shared" si="11"/>
        <v>500</v>
      </c>
      <c r="AE25" s="126"/>
      <c r="AF25" s="295">
        <f t="shared" si="5"/>
        <v>25</v>
      </c>
      <c r="AG25" s="15"/>
      <c r="AH25" s="1011"/>
      <c r="AI25" s="1012"/>
      <c r="AJ25" s="1011">
        <f t="shared" si="6"/>
        <v>0</v>
      </c>
      <c r="AK25" s="692" t="s">
        <v>22</v>
      </c>
      <c r="AL25" s="1013"/>
      <c r="AM25" s="289">
        <f t="shared" si="7"/>
        <v>250</v>
      </c>
    </row>
    <row r="26" spans="1:39" x14ac:dyDescent="0.25">
      <c r="A26" s="126"/>
      <c r="B26" s="205">
        <f t="shared" si="0"/>
        <v>3</v>
      </c>
      <c r="C26" s="15"/>
      <c r="D26" s="1011"/>
      <c r="E26" s="1012"/>
      <c r="F26" s="1011">
        <f t="shared" si="8"/>
        <v>0</v>
      </c>
      <c r="G26" s="692"/>
      <c r="H26" s="279"/>
      <c r="I26" s="289">
        <f t="shared" si="9"/>
        <v>30</v>
      </c>
      <c r="K26" s="126"/>
      <c r="L26" s="205">
        <f t="shared" si="1"/>
        <v>8</v>
      </c>
      <c r="M26" s="15"/>
      <c r="N26" s="1011"/>
      <c r="O26" s="1012"/>
      <c r="P26" s="1011">
        <f t="shared" si="2"/>
        <v>0</v>
      </c>
      <c r="Q26" s="692"/>
      <c r="R26" s="1013"/>
      <c r="S26" s="289">
        <f t="shared" si="3"/>
        <v>80</v>
      </c>
      <c r="U26" s="126"/>
      <c r="V26" s="205">
        <f t="shared" si="4"/>
        <v>50</v>
      </c>
      <c r="W26" s="15"/>
      <c r="X26" s="1011"/>
      <c r="Y26" s="1012"/>
      <c r="Z26" s="1011">
        <f t="shared" si="10"/>
        <v>0</v>
      </c>
      <c r="AA26" s="692"/>
      <c r="AB26" s="279"/>
      <c r="AC26" s="289">
        <f t="shared" si="11"/>
        <v>500</v>
      </c>
      <c r="AE26" s="126"/>
      <c r="AF26" s="205">
        <f t="shared" si="5"/>
        <v>25</v>
      </c>
      <c r="AG26" s="15"/>
      <c r="AH26" s="1011"/>
      <c r="AI26" s="1012"/>
      <c r="AJ26" s="1011">
        <f t="shared" si="6"/>
        <v>0</v>
      </c>
      <c r="AK26" s="692"/>
      <c r="AL26" s="1013"/>
      <c r="AM26" s="289">
        <f t="shared" si="7"/>
        <v>250</v>
      </c>
    </row>
    <row r="27" spans="1:39" x14ac:dyDescent="0.25">
      <c r="A27" s="126"/>
      <c r="B27" s="295">
        <f t="shared" si="0"/>
        <v>3</v>
      </c>
      <c r="C27" s="15"/>
      <c r="D27" s="277"/>
      <c r="E27" s="309"/>
      <c r="F27" s="277">
        <f t="shared" si="8"/>
        <v>0</v>
      </c>
      <c r="G27" s="278"/>
      <c r="H27" s="279"/>
      <c r="I27" s="289">
        <f t="shared" si="9"/>
        <v>30</v>
      </c>
      <c r="K27" s="126"/>
      <c r="L27" s="295">
        <f t="shared" si="1"/>
        <v>8</v>
      </c>
      <c r="M27" s="15"/>
      <c r="N27" s="1011"/>
      <c r="O27" s="1012"/>
      <c r="P27" s="1011">
        <f t="shared" si="2"/>
        <v>0</v>
      </c>
      <c r="Q27" s="692"/>
      <c r="R27" s="1013"/>
      <c r="S27" s="289">
        <f t="shared" si="3"/>
        <v>80</v>
      </c>
      <c r="U27" s="126"/>
      <c r="V27" s="295">
        <f t="shared" si="4"/>
        <v>50</v>
      </c>
      <c r="W27" s="15"/>
      <c r="X27" s="277"/>
      <c r="Y27" s="309"/>
      <c r="Z27" s="277">
        <f t="shared" si="10"/>
        <v>0</v>
      </c>
      <c r="AA27" s="278"/>
      <c r="AB27" s="279"/>
      <c r="AC27" s="289">
        <f t="shared" si="11"/>
        <v>500</v>
      </c>
      <c r="AE27" s="126"/>
      <c r="AF27" s="295">
        <f t="shared" si="5"/>
        <v>25</v>
      </c>
      <c r="AG27" s="15"/>
      <c r="AH27" s="1011"/>
      <c r="AI27" s="1012"/>
      <c r="AJ27" s="1011">
        <f t="shared" si="6"/>
        <v>0</v>
      </c>
      <c r="AK27" s="692"/>
      <c r="AL27" s="1013"/>
      <c r="AM27" s="289">
        <f t="shared" si="7"/>
        <v>250</v>
      </c>
    </row>
    <row r="28" spans="1:39" x14ac:dyDescent="0.25">
      <c r="A28" s="126"/>
      <c r="B28" s="205">
        <f t="shared" si="0"/>
        <v>3</v>
      </c>
      <c r="C28" s="15"/>
      <c r="D28" s="277"/>
      <c r="E28" s="309"/>
      <c r="F28" s="277">
        <f t="shared" si="8"/>
        <v>0</v>
      </c>
      <c r="G28" s="278"/>
      <c r="H28" s="279"/>
      <c r="I28" s="289">
        <f t="shared" si="9"/>
        <v>30</v>
      </c>
      <c r="K28" s="126"/>
      <c r="L28" s="205">
        <f t="shared" si="1"/>
        <v>8</v>
      </c>
      <c r="M28" s="15"/>
      <c r="N28" s="1011"/>
      <c r="O28" s="1012"/>
      <c r="P28" s="1011">
        <f t="shared" si="2"/>
        <v>0</v>
      </c>
      <c r="Q28" s="692"/>
      <c r="R28" s="1013"/>
      <c r="S28" s="289">
        <f t="shared" si="3"/>
        <v>80</v>
      </c>
      <c r="U28" s="126"/>
      <c r="V28" s="205">
        <f t="shared" si="4"/>
        <v>50</v>
      </c>
      <c r="W28" s="15"/>
      <c r="X28" s="277"/>
      <c r="Y28" s="309"/>
      <c r="Z28" s="277">
        <f t="shared" si="10"/>
        <v>0</v>
      </c>
      <c r="AA28" s="278"/>
      <c r="AB28" s="279"/>
      <c r="AC28" s="289">
        <f t="shared" si="11"/>
        <v>500</v>
      </c>
      <c r="AE28" s="126"/>
      <c r="AF28" s="205">
        <f t="shared" si="5"/>
        <v>25</v>
      </c>
      <c r="AG28" s="15"/>
      <c r="AH28" s="1011"/>
      <c r="AI28" s="1012"/>
      <c r="AJ28" s="1011">
        <f t="shared" si="6"/>
        <v>0</v>
      </c>
      <c r="AK28" s="692"/>
      <c r="AL28" s="1013"/>
      <c r="AM28" s="289">
        <f t="shared" si="7"/>
        <v>250</v>
      </c>
    </row>
    <row r="29" spans="1:39" x14ac:dyDescent="0.25">
      <c r="A29" s="126"/>
      <c r="B29" s="295">
        <f t="shared" si="0"/>
        <v>3</v>
      </c>
      <c r="C29" s="15"/>
      <c r="D29" s="277"/>
      <c r="E29" s="309"/>
      <c r="F29" s="277">
        <f t="shared" si="8"/>
        <v>0</v>
      </c>
      <c r="G29" s="278"/>
      <c r="H29" s="279"/>
      <c r="I29" s="289">
        <f t="shared" si="9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  <c r="U29" s="126"/>
      <c r="V29" s="295">
        <f t="shared" si="4"/>
        <v>50</v>
      </c>
      <c r="W29" s="15"/>
      <c r="X29" s="277"/>
      <c r="Y29" s="309"/>
      <c r="Z29" s="277">
        <f t="shared" si="10"/>
        <v>0</v>
      </c>
      <c r="AA29" s="278"/>
      <c r="AB29" s="279"/>
      <c r="AC29" s="289">
        <f t="shared" si="11"/>
        <v>500</v>
      </c>
      <c r="AE29" s="126"/>
      <c r="AF29" s="295">
        <f t="shared" si="5"/>
        <v>25</v>
      </c>
      <c r="AG29" s="15"/>
      <c r="AH29" s="277"/>
      <c r="AI29" s="309"/>
      <c r="AJ29" s="277">
        <f t="shared" si="6"/>
        <v>0</v>
      </c>
      <c r="AK29" s="278"/>
      <c r="AL29" s="279"/>
      <c r="AM29" s="289">
        <f t="shared" si="7"/>
        <v>250</v>
      </c>
    </row>
    <row r="30" spans="1:39" x14ac:dyDescent="0.25">
      <c r="A30" s="126"/>
      <c r="B30" s="295">
        <f t="shared" si="0"/>
        <v>3</v>
      </c>
      <c r="C30" s="15"/>
      <c r="D30" s="277"/>
      <c r="E30" s="309"/>
      <c r="F30" s="277">
        <f t="shared" si="8"/>
        <v>0</v>
      </c>
      <c r="G30" s="278"/>
      <c r="H30" s="279"/>
      <c r="I30" s="289">
        <f t="shared" si="9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  <c r="U30" s="126"/>
      <c r="V30" s="295">
        <f t="shared" si="4"/>
        <v>50</v>
      </c>
      <c r="W30" s="15"/>
      <c r="X30" s="277"/>
      <c r="Y30" s="309"/>
      <c r="Z30" s="277">
        <f t="shared" si="10"/>
        <v>0</v>
      </c>
      <c r="AA30" s="278"/>
      <c r="AB30" s="279"/>
      <c r="AC30" s="289">
        <f t="shared" si="11"/>
        <v>500</v>
      </c>
      <c r="AE30" s="126"/>
      <c r="AF30" s="295">
        <f t="shared" si="5"/>
        <v>25</v>
      </c>
      <c r="AG30" s="15"/>
      <c r="AH30" s="277"/>
      <c r="AI30" s="309"/>
      <c r="AJ30" s="277">
        <f t="shared" si="6"/>
        <v>0</v>
      </c>
      <c r="AK30" s="278"/>
      <c r="AL30" s="279"/>
      <c r="AM30" s="289">
        <f t="shared" si="7"/>
        <v>250</v>
      </c>
    </row>
    <row r="31" spans="1:39" x14ac:dyDescent="0.25">
      <c r="A31" s="126"/>
      <c r="B31" s="295">
        <f t="shared" si="0"/>
        <v>3</v>
      </c>
      <c r="C31" s="15"/>
      <c r="D31" s="277"/>
      <c r="E31" s="309"/>
      <c r="F31" s="277">
        <f t="shared" si="8"/>
        <v>0</v>
      </c>
      <c r="G31" s="278"/>
      <c r="H31" s="279"/>
      <c r="I31" s="289">
        <f t="shared" si="9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  <c r="U31" s="126"/>
      <c r="V31" s="295">
        <f t="shared" si="4"/>
        <v>50</v>
      </c>
      <c r="W31" s="15"/>
      <c r="X31" s="277"/>
      <c r="Y31" s="309"/>
      <c r="Z31" s="277">
        <f t="shared" si="10"/>
        <v>0</v>
      </c>
      <c r="AA31" s="278"/>
      <c r="AB31" s="279"/>
      <c r="AC31" s="289">
        <f t="shared" si="11"/>
        <v>500</v>
      </c>
      <c r="AE31" s="126"/>
      <c r="AF31" s="295">
        <f t="shared" si="5"/>
        <v>25</v>
      </c>
      <c r="AG31" s="15"/>
      <c r="AH31" s="277"/>
      <c r="AI31" s="309"/>
      <c r="AJ31" s="277">
        <f t="shared" si="6"/>
        <v>0</v>
      </c>
      <c r="AK31" s="278"/>
      <c r="AL31" s="279"/>
      <c r="AM31" s="289">
        <f t="shared" si="7"/>
        <v>250</v>
      </c>
    </row>
    <row r="32" spans="1:39" x14ac:dyDescent="0.25">
      <c r="A32" s="126"/>
      <c r="B32" s="295">
        <f t="shared" si="0"/>
        <v>3</v>
      </c>
      <c r="C32" s="15"/>
      <c r="D32" s="277"/>
      <c r="E32" s="309"/>
      <c r="F32" s="277">
        <f t="shared" si="8"/>
        <v>0</v>
      </c>
      <c r="G32" s="278"/>
      <c r="H32" s="279"/>
      <c r="I32" s="289">
        <f t="shared" si="9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  <c r="U32" s="126"/>
      <c r="V32" s="295">
        <f t="shared" si="4"/>
        <v>50</v>
      </c>
      <c r="W32" s="15"/>
      <c r="X32" s="277"/>
      <c r="Y32" s="309"/>
      <c r="Z32" s="277">
        <f t="shared" si="10"/>
        <v>0</v>
      </c>
      <c r="AA32" s="278"/>
      <c r="AB32" s="279"/>
      <c r="AC32" s="289">
        <f t="shared" si="11"/>
        <v>500</v>
      </c>
      <c r="AE32" s="126"/>
      <c r="AF32" s="295">
        <f t="shared" si="5"/>
        <v>25</v>
      </c>
      <c r="AG32" s="15"/>
      <c r="AH32" s="277"/>
      <c r="AI32" s="309"/>
      <c r="AJ32" s="277">
        <f t="shared" si="6"/>
        <v>0</v>
      </c>
      <c r="AK32" s="278"/>
      <c r="AL32" s="279"/>
      <c r="AM32" s="289">
        <f t="shared" si="7"/>
        <v>250</v>
      </c>
    </row>
    <row r="33" spans="1:39" x14ac:dyDescent="0.25">
      <c r="A33" s="126"/>
      <c r="B33" s="295">
        <f t="shared" si="0"/>
        <v>3</v>
      </c>
      <c r="C33" s="15"/>
      <c r="D33" s="277"/>
      <c r="E33" s="309"/>
      <c r="F33" s="277">
        <f t="shared" si="8"/>
        <v>0</v>
      </c>
      <c r="G33" s="278"/>
      <c r="H33" s="279"/>
      <c r="I33" s="289">
        <f t="shared" si="9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  <c r="U33" s="126"/>
      <c r="V33" s="295">
        <f t="shared" si="4"/>
        <v>50</v>
      </c>
      <c r="W33" s="15"/>
      <c r="X33" s="277"/>
      <c r="Y33" s="309"/>
      <c r="Z33" s="277">
        <f t="shared" si="10"/>
        <v>0</v>
      </c>
      <c r="AA33" s="278"/>
      <c r="AB33" s="279"/>
      <c r="AC33" s="289">
        <f t="shared" si="11"/>
        <v>500</v>
      </c>
      <c r="AE33" s="126"/>
      <c r="AF33" s="295">
        <f t="shared" si="5"/>
        <v>25</v>
      </c>
      <c r="AG33" s="15"/>
      <c r="AH33" s="277"/>
      <c r="AI33" s="309"/>
      <c r="AJ33" s="277">
        <f t="shared" si="6"/>
        <v>0</v>
      </c>
      <c r="AK33" s="278"/>
      <c r="AL33" s="279"/>
      <c r="AM33" s="289">
        <f t="shared" si="7"/>
        <v>250</v>
      </c>
    </row>
    <row r="34" spans="1:39" x14ac:dyDescent="0.25">
      <c r="A34" s="126"/>
      <c r="B34" s="295">
        <f t="shared" si="0"/>
        <v>3</v>
      </c>
      <c r="C34" s="15"/>
      <c r="D34" s="277"/>
      <c r="E34" s="309"/>
      <c r="F34" s="277">
        <f t="shared" si="8"/>
        <v>0</v>
      </c>
      <c r="G34" s="278"/>
      <c r="H34" s="279"/>
      <c r="I34" s="289">
        <f t="shared" si="9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  <c r="U34" s="126"/>
      <c r="V34" s="295">
        <f t="shared" si="4"/>
        <v>50</v>
      </c>
      <c r="W34" s="15"/>
      <c r="X34" s="277"/>
      <c r="Y34" s="309"/>
      <c r="Z34" s="277">
        <f t="shared" si="10"/>
        <v>0</v>
      </c>
      <c r="AA34" s="278"/>
      <c r="AB34" s="279"/>
      <c r="AC34" s="289">
        <f t="shared" si="11"/>
        <v>500</v>
      </c>
      <c r="AE34" s="126"/>
      <c r="AF34" s="295">
        <f t="shared" si="5"/>
        <v>25</v>
      </c>
      <c r="AG34" s="15"/>
      <c r="AH34" s="277"/>
      <c r="AI34" s="309"/>
      <c r="AJ34" s="277">
        <f t="shared" si="6"/>
        <v>0</v>
      </c>
      <c r="AK34" s="278"/>
      <c r="AL34" s="279"/>
      <c r="AM34" s="289">
        <f t="shared" si="7"/>
        <v>250</v>
      </c>
    </row>
    <row r="35" spans="1:39" x14ac:dyDescent="0.25">
      <c r="A35" s="126"/>
      <c r="B35" s="295">
        <f t="shared" si="0"/>
        <v>3</v>
      </c>
      <c r="C35" s="15"/>
      <c r="D35" s="277"/>
      <c r="E35" s="309"/>
      <c r="F35" s="277">
        <f t="shared" si="8"/>
        <v>0</v>
      </c>
      <c r="G35" s="278"/>
      <c r="H35" s="279"/>
      <c r="I35" s="289">
        <f t="shared" si="9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  <c r="U35" s="126"/>
      <c r="V35" s="295">
        <f t="shared" si="4"/>
        <v>50</v>
      </c>
      <c r="W35" s="15"/>
      <c r="X35" s="277"/>
      <c r="Y35" s="309"/>
      <c r="Z35" s="277">
        <f t="shared" si="10"/>
        <v>0</v>
      </c>
      <c r="AA35" s="278"/>
      <c r="AB35" s="279"/>
      <c r="AC35" s="289">
        <f t="shared" si="11"/>
        <v>500</v>
      </c>
      <c r="AE35" s="126"/>
      <c r="AF35" s="295">
        <f t="shared" si="5"/>
        <v>25</v>
      </c>
      <c r="AG35" s="15"/>
      <c r="AH35" s="277"/>
      <c r="AI35" s="309"/>
      <c r="AJ35" s="277">
        <f t="shared" si="6"/>
        <v>0</v>
      </c>
      <c r="AK35" s="278"/>
      <c r="AL35" s="279"/>
      <c r="AM35" s="289">
        <f t="shared" si="7"/>
        <v>250</v>
      </c>
    </row>
    <row r="36" spans="1:3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8"/>
        <v>0</v>
      </c>
      <c r="G36" s="278"/>
      <c r="H36" s="279"/>
      <c r="I36" s="289">
        <f t="shared" si="9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  <c r="U36" s="126" t="s">
        <v>22</v>
      </c>
      <c r="V36" s="295">
        <f t="shared" si="4"/>
        <v>50</v>
      </c>
      <c r="W36" s="15"/>
      <c r="X36" s="277"/>
      <c r="Y36" s="309"/>
      <c r="Z36" s="277">
        <f t="shared" si="10"/>
        <v>0</v>
      </c>
      <c r="AA36" s="278"/>
      <c r="AB36" s="279"/>
      <c r="AC36" s="289">
        <f t="shared" si="11"/>
        <v>500</v>
      </c>
      <c r="AE36" s="126" t="s">
        <v>22</v>
      </c>
      <c r="AF36" s="295">
        <f t="shared" si="5"/>
        <v>25</v>
      </c>
      <c r="AG36" s="15"/>
      <c r="AH36" s="277"/>
      <c r="AI36" s="309"/>
      <c r="AJ36" s="277">
        <f t="shared" si="6"/>
        <v>0</v>
      </c>
      <c r="AK36" s="278"/>
      <c r="AL36" s="279"/>
      <c r="AM36" s="289">
        <f t="shared" si="7"/>
        <v>250</v>
      </c>
    </row>
    <row r="37" spans="1:39" x14ac:dyDescent="0.25">
      <c r="A37" s="127"/>
      <c r="B37" s="295">
        <f t="shared" si="0"/>
        <v>3</v>
      </c>
      <c r="C37" s="15"/>
      <c r="D37" s="277"/>
      <c r="E37" s="309"/>
      <c r="F37" s="277">
        <f t="shared" si="8"/>
        <v>0</v>
      </c>
      <c r="G37" s="278"/>
      <c r="H37" s="279"/>
      <c r="I37" s="289">
        <f t="shared" si="9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  <c r="U37" s="127"/>
      <c r="V37" s="295">
        <f t="shared" si="4"/>
        <v>50</v>
      </c>
      <c r="W37" s="15"/>
      <c r="X37" s="277"/>
      <c r="Y37" s="309"/>
      <c r="Z37" s="277">
        <f t="shared" si="10"/>
        <v>0</v>
      </c>
      <c r="AA37" s="278"/>
      <c r="AB37" s="279"/>
      <c r="AC37" s="289">
        <f t="shared" si="11"/>
        <v>500</v>
      </c>
      <c r="AE37" s="127"/>
      <c r="AF37" s="295">
        <f t="shared" si="5"/>
        <v>25</v>
      </c>
      <c r="AG37" s="15"/>
      <c r="AH37" s="277"/>
      <c r="AI37" s="309"/>
      <c r="AJ37" s="277">
        <f t="shared" si="6"/>
        <v>0</v>
      </c>
      <c r="AK37" s="278"/>
      <c r="AL37" s="279"/>
      <c r="AM37" s="289">
        <f t="shared" si="7"/>
        <v>250</v>
      </c>
    </row>
    <row r="38" spans="1:39" x14ac:dyDescent="0.25">
      <c r="A38" s="126"/>
      <c r="B38" s="295">
        <f t="shared" si="0"/>
        <v>3</v>
      </c>
      <c r="C38" s="15"/>
      <c r="D38" s="277"/>
      <c r="E38" s="309"/>
      <c r="F38" s="277">
        <f t="shared" si="8"/>
        <v>0</v>
      </c>
      <c r="G38" s="278"/>
      <c r="H38" s="279"/>
      <c r="I38" s="289">
        <f t="shared" si="9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  <c r="U38" s="126"/>
      <c r="V38" s="295">
        <f t="shared" si="4"/>
        <v>50</v>
      </c>
      <c r="W38" s="15"/>
      <c r="X38" s="277"/>
      <c r="Y38" s="309"/>
      <c r="Z38" s="277">
        <f t="shared" si="10"/>
        <v>0</v>
      </c>
      <c r="AA38" s="278"/>
      <c r="AB38" s="279"/>
      <c r="AC38" s="289">
        <f t="shared" si="11"/>
        <v>500</v>
      </c>
      <c r="AE38" s="126"/>
      <c r="AF38" s="295">
        <f t="shared" si="5"/>
        <v>25</v>
      </c>
      <c r="AG38" s="15"/>
      <c r="AH38" s="277"/>
      <c r="AI38" s="309"/>
      <c r="AJ38" s="277">
        <f t="shared" si="6"/>
        <v>0</v>
      </c>
      <c r="AK38" s="278"/>
      <c r="AL38" s="279"/>
      <c r="AM38" s="289">
        <f t="shared" si="7"/>
        <v>250</v>
      </c>
    </row>
    <row r="39" spans="1:39" x14ac:dyDescent="0.25">
      <c r="A39" s="126"/>
      <c r="B39" s="84">
        <f t="shared" si="0"/>
        <v>3</v>
      </c>
      <c r="C39" s="15"/>
      <c r="D39" s="277"/>
      <c r="E39" s="309"/>
      <c r="F39" s="277">
        <f t="shared" si="8"/>
        <v>0</v>
      </c>
      <c r="G39" s="278"/>
      <c r="H39" s="279"/>
      <c r="I39" s="289">
        <f t="shared" si="9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  <c r="U39" s="126"/>
      <c r="V39" s="84">
        <f t="shared" si="4"/>
        <v>50</v>
      </c>
      <c r="W39" s="15"/>
      <c r="X39" s="277"/>
      <c r="Y39" s="309"/>
      <c r="Z39" s="277">
        <f t="shared" si="10"/>
        <v>0</v>
      </c>
      <c r="AA39" s="278"/>
      <c r="AB39" s="279"/>
      <c r="AC39" s="289">
        <f t="shared" si="11"/>
        <v>500</v>
      </c>
      <c r="AE39" s="126"/>
      <c r="AF39" s="84">
        <f t="shared" si="5"/>
        <v>25</v>
      </c>
      <c r="AG39" s="15"/>
      <c r="AH39" s="277"/>
      <c r="AI39" s="309"/>
      <c r="AJ39" s="277">
        <f t="shared" si="6"/>
        <v>0</v>
      </c>
      <c r="AK39" s="278"/>
      <c r="AL39" s="279"/>
      <c r="AM39" s="289">
        <f t="shared" si="7"/>
        <v>250</v>
      </c>
    </row>
    <row r="40" spans="1:39" x14ac:dyDescent="0.25">
      <c r="A40" s="126"/>
      <c r="B40" s="84">
        <f t="shared" si="0"/>
        <v>3</v>
      </c>
      <c r="C40" s="15"/>
      <c r="D40" s="277"/>
      <c r="E40" s="309"/>
      <c r="F40" s="277">
        <f t="shared" si="8"/>
        <v>0</v>
      </c>
      <c r="G40" s="278"/>
      <c r="H40" s="279"/>
      <c r="I40" s="289">
        <f t="shared" si="9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  <c r="U40" s="126"/>
      <c r="V40" s="84">
        <f t="shared" si="4"/>
        <v>50</v>
      </c>
      <c r="W40" s="15"/>
      <c r="X40" s="277"/>
      <c r="Y40" s="309"/>
      <c r="Z40" s="277">
        <f t="shared" si="10"/>
        <v>0</v>
      </c>
      <c r="AA40" s="278"/>
      <c r="AB40" s="279"/>
      <c r="AC40" s="289">
        <f t="shared" si="11"/>
        <v>500</v>
      </c>
      <c r="AE40" s="126"/>
      <c r="AF40" s="84">
        <f t="shared" si="5"/>
        <v>25</v>
      </c>
      <c r="AG40" s="15"/>
      <c r="AH40" s="277"/>
      <c r="AI40" s="309"/>
      <c r="AJ40" s="277">
        <f t="shared" si="6"/>
        <v>0</v>
      </c>
      <c r="AK40" s="278"/>
      <c r="AL40" s="279"/>
      <c r="AM40" s="289">
        <f t="shared" si="7"/>
        <v>250</v>
      </c>
    </row>
    <row r="41" spans="1:39" x14ac:dyDescent="0.25">
      <c r="A41" s="126"/>
      <c r="B41" s="84">
        <f t="shared" si="0"/>
        <v>3</v>
      </c>
      <c r="C41" s="15"/>
      <c r="D41" s="277"/>
      <c r="E41" s="309"/>
      <c r="F41" s="277">
        <f t="shared" si="8"/>
        <v>0</v>
      </c>
      <c r="G41" s="278"/>
      <c r="H41" s="279"/>
      <c r="I41" s="289">
        <f t="shared" si="9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  <c r="U41" s="126"/>
      <c r="V41" s="84">
        <f t="shared" si="4"/>
        <v>50</v>
      </c>
      <c r="W41" s="15"/>
      <c r="X41" s="277"/>
      <c r="Y41" s="309"/>
      <c r="Z41" s="277">
        <f t="shared" si="10"/>
        <v>0</v>
      </c>
      <c r="AA41" s="278"/>
      <c r="AB41" s="279"/>
      <c r="AC41" s="289">
        <f t="shared" si="11"/>
        <v>500</v>
      </c>
      <c r="AE41" s="126"/>
      <c r="AF41" s="84">
        <f t="shared" si="5"/>
        <v>25</v>
      </c>
      <c r="AG41" s="15"/>
      <c r="AH41" s="277"/>
      <c r="AI41" s="309"/>
      <c r="AJ41" s="277">
        <f t="shared" si="6"/>
        <v>0</v>
      </c>
      <c r="AK41" s="278"/>
      <c r="AL41" s="279"/>
      <c r="AM41" s="289">
        <f t="shared" si="7"/>
        <v>250</v>
      </c>
    </row>
    <row r="42" spans="1:39" x14ac:dyDescent="0.25">
      <c r="A42" s="126"/>
      <c r="B42" s="84">
        <f t="shared" si="0"/>
        <v>3</v>
      </c>
      <c r="C42" s="15"/>
      <c r="D42" s="277"/>
      <c r="E42" s="309"/>
      <c r="F42" s="277">
        <f t="shared" si="8"/>
        <v>0</v>
      </c>
      <c r="G42" s="278"/>
      <c r="H42" s="279"/>
      <c r="I42" s="289">
        <f t="shared" si="9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  <c r="U42" s="126"/>
      <c r="V42" s="84">
        <f t="shared" si="4"/>
        <v>50</v>
      </c>
      <c r="W42" s="15"/>
      <c r="X42" s="277"/>
      <c r="Y42" s="309"/>
      <c r="Z42" s="277">
        <f t="shared" si="10"/>
        <v>0</v>
      </c>
      <c r="AA42" s="278"/>
      <c r="AB42" s="279"/>
      <c r="AC42" s="289">
        <f t="shared" si="11"/>
        <v>500</v>
      </c>
      <c r="AE42" s="126"/>
      <c r="AF42" s="84">
        <f t="shared" si="5"/>
        <v>25</v>
      </c>
      <c r="AG42" s="15"/>
      <c r="AH42" s="277"/>
      <c r="AI42" s="309"/>
      <c r="AJ42" s="277">
        <f t="shared" si="6"/>
        <v>0</v>
      </c>
      <c r="AK42" s="278"/>
      <c r="AL42" s="279"/>
      <c r="AM42" s="289">
        <f t="shared" si="7"/>
        <v>250</v>
      </c>
    </row>
    <row r="43" spans="1:39" x14ac:dyDescent="0.25">
      <c r="A43" s="126"/>
      <c r="B43" s="84">
        <f t="shared" si="0"/>
        <v>3</v>
      </c>
      <c r="C43" s="15"/>
      <c r="D43" s="277"/>
      <c r="E43" s="309"/>
      <c r="F43" s="277">
        <f t="shared" si="8"/>
        <v>0</v>
      </c>
      <c r="G43" s="278"/>
      <c r="H43" s="279"/>
      <c r="I43" s="289">
        <f t="shared" si="9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  <c r="U43" s="126"/>
      <c r="V43" s="84">
        <f t="shared" si="4"/>
        <v>50</v>
      </c>
      <c r="W43" s="15"/>
      <c r="X43" s="277"/>
      <c r="Y43" s="309"/>
      <c r="Z43" s="277">
        <f t="shared" si="10"/>
        <v>0</v>
      </c>
      <c r="AA43" s="278"/>
      <c r="AB43" s="279"/>
      <c r="AC43" s="289">
        <f t="shared" si="11"/>
        <v>500</v>
      </c>
      <c r="AE43" s="126"/>
      <c r="AF43" s="84">
        <f t="shared" si="5"/>
        <v>25</v>
      </c>
      <c r="AG43" s="15"/>
      <c r="AH43" s="277"/>
      <c r="AI43" s="309"/>
      <c r="AJ43" s="277">
        <f t="shared" si="6"/>
        <v>0</v>
      </c>
      <c r="AK43" s="278"/>
      <c r="AL43" s="279"/>
      <c r="AM43" s="289">
        <f t="shared" si="7"/>
        <v>250</v>
      </c>
    </row>
    <row r="44" spans="1:39" x14ac:dyDescent="0.25">
      <c r="A44" s="126"/>
      <c r="B44" s="84">
        <f t="shared" si="0"/>
        <v>3</v>
      </c>
      <c r="C44" s="15"/>
      <c r="D44" s="277"/>
      <c r="E44" s="309"/>
      <c r="F44" s="277">
        <f t="shared" si="8"/>
        <v>0</v>
      </c>
      <c r="G44" s="278"/>
      <c r="H44" s="279"/>
      <c r="I44" s="289">
        <f t="shared" si="9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  <c r="U44" s="126"/>
      <c r="V44" s="84">
        <f t="shared" si="4"/>
        <v>50</v>
      </c>
      <c r="W44" s="15"/>
      <c r="X44" s="277"/>
      <c r="Y44" s="309"/>
      <c r="Z44" s="277">
        <f t="shared" si="10"/>
        <v>0</v>
      </c>
      <c r="AA44" s="278"/>
      <c r="AB44" s="279"/>
      <c r="AC44" s="289">
        <f t="shared" si="11"/>
        <v>500</v>
      </c>
      <c r="AE44" s="126"/>
      <c r="AF44" s="84">
        <f t="shared" si="5"/>
        <v>25</v>
      </c>
      <c r="AG44" s="15"/>
      <c r="AH44" s="277"/>
      <c r="AI44" s="309"/>
      <c r="AJ44" s="277">
        <f t="shared" si="6"/>
        <v>0</v>
      </c>
      <c r="AK44" s="278"/>
      <c r="AL44" s="279"/>
      <c r="AM44" s="289">
        <f t="shared" si="7"/>
        <v>250</v>
      </c>
    </row>
    <row r="45" spans="1:39" x14ac:dyDescent="0.25">
      <c r="A45" s="126"/>
      <c r="B45" s="84">
        <f t="shared" si="0"/>
        <v>3</v>
      </c>
      <c r="C45" s="15"/>
      <c r="D45" s="277"/>
      <c r="E45" s="309"/>
      <c r="F45" s="277">
        <f t="shared" si="8"/>
        <v>0</v>
      </c>
      <c r="G45" s="278"/>
      <c r="H45" s="279"/>
      <c r="I45" s="289">
        <f t="shared" si="9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  <c r="U45" s="126"/>
      <c r="V45" s="84">
        <f t="shared" si="4"/>
        <v>50</v>
      </c>
      <c r="W45" s="15"/>
      <c r="X45" s="277"/>
      <c r="Y45" s="309"/>
      <c r="Z45" s="277">
        <f t="shared" si="10"/>
        <v>0</v>
      </c>
      <c r="AA45" s="278"/>
      <c r="AB45" s="279"/>
      <c r="AC45" s="289">
        <f t="shared" si="11"/>
        <v>500</v>
      </c>
      <c r="AE45" s="126"/>
      <c r="AF45" s="84">
        <f t="shared" si="5"/>
        <v>25</v>
      </c>
      <c r="AG45" s="15"/>
      <c r="AH45" s="277"/>
      <c r="AI45" s="309"/>
      <c r="AJ45" s="277">
        <f t="shared" si="6"/>
        <v>0</v>
      </c>
      <c r="AK45" s="278"/>
      <c r="AL45" s="279"/>
      <c r="AM45" s="289">
        <f t="shared" si="7"/>
        <v>250</v>
      </c>
    </row>
    <row r="46" spans="1:39" x14ac:dyDescent="0.25">
      <c r="A46" s="126"/>
      <c r="B46" s="84">
        <f t="shared" si="0"/>
        <v>3</v>
      </c>
      <c r="C46" s="15"/>
      <c r="D46" s="277"/>
      <c r="E46" s="309"/>
      <c r="F46" s="277">
        <f t="shared" si="8"/>
        <v>0</v>
      </c>
      <c r="G46" s="278"/>
      <c r="H46" s="279"/>
      <c r="I46" s="289">
        <f t="shared" si="9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  <c r="U46" s="126"/>
      <c r="V46" s="84">
        <f t="shared" si="4"/>
        <v>50</v>
      </c>
      <c r="W46" s="15"/>
      <c r="X46" s="277"/>
      <c r="Y46" s="309"/>
      <c r="Z46" s="277">
        <f t="shared" si="10"/>
        <v>0</v>
      </c>
      <c r="AA46" s="278"/>
      <c r="AB46" s="279"/>
      <c r="AC46" s="289">
        <f t="shared" si="11"/>
        <v>500</v>
      </c>
      <c r="AE46" s="126"/>
      <c r="AF46" s="84">
        <f t="shared" si="5"/>
        <v>25</v>
      </c>
      <c r="AG46" s="15"/>
      <c r="AH46" s="277"/>
      <c r="AI46" s="309"/>
      <c r="AJ46" s="277">
        <f t="shared" si="6"/>
        <v>0</v>
      </c>
      <c r="AK46" s="278"/>
      <c r="AL46" s="279"/>
      <c r="AM46" s="289">
        <f t="shared" si="7"/>
        <v>250</v>
      </c>
    </row>
    <row r="47" spans="1:39" x14ac:dyDescent="0.25">
      <c r="A47" s="126"/>
      <c r="B47" s="84">
        <f t="shared" si="0"/>
        <v>3</v>
      </c>
      <c r="C47" s="15"/>
      <c r="D47" s="277"/>
      <c r="E47" s="309"/>
      <c r="F47" s="277">
        <f t="shared" si="8"/>
        <v>0</v>
      </c>
      <c r="G47" s="278"/>
      <c r="H47" s="279"/>
      <c r="I47" s="289">
        <f t="shared" si="9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  <c r="U47" s="126"/>
      <c r="V47" s="84">
        <f t="shared" si="4"/>
        <v>50</v>
      </c>
      <c r="W47" s="15"/>
      <c r="X47" s="277"/>
      <c r="Y47" s="309"/>
      <c r="Z47" s="277">
        <f t="shared" si="10"/>
        <v>0</v>
      </c>
      <c r="AA47" s="278"/>
      <c r="AB47" s="279"/>
      <c r="AC47" s="289">
        <f t="shared" si="11"/>
        <v>500</v>
      </c>
      <c r="AE47" s="126"/>
      <c r="AF47" s="84">
        <f t="shared" si="5"/>
        <v>25</v>
      </c>
      <c r="AG47" s="15"/>
      <c r="AH47" s="277"/>
      <c r="AI47" s="309"/>
      <c r="AJ47" s="277">
        <f t="shared" si="6"/>
        <v>0</v>
      </c>
      <c r="AK47" s="278"/>
      <c r="AL47" s="279"/>
      <c r="AM47" s="289">
        <f t="shared" si="7"/>
        <v>250</v>
      </c>
    </row>
    <row r="48" spans="1:39" x14ac:dyDescent="0.25">
      <c r="A48" s="126"/>
      <c r="B48" s="84">
        <f t="shared" si="0"/>
        <v>3</v>
      </c>
      <c r="C48" s="15"/>
      <c r="D48" s="277"/>
      <c r="E48" s="309"/>
      <c r="F48" s="277">
        <f t="shared" si="8"/>
        <v>0</v>
      </c>
      <c r="G48" s="278"/>
      <c r="H48" s="279"/>
      <c r="I48" s="289">
        <f t="shared" si="9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  <c r="U48" s="126"/>
      <c r="V48" s="84">
        <f t="shared" si="4"/>
        <v>50</v>
      </c>
      <c r="W48" s="15"/>
      <c r="X48" s="277"/>
      <c r="Y48" s="309"/>
      <c r="Z48" s="277">
        <f t="shared" si="10"/>
        <v>0</v>
      </c>
      <c r="AA48" s="278"/>
      <c r="AB48" s="279"/>
      <c r="AC48" s="289">
        <f t="shared" si="11"/>
        <v>500</v>
      </c>
      <c r="AE48" s="126"/>
      <c r="AF48" s="84">
        <f t="shared" si="5"/>
        <v>25</v>
      </c>
      <c r="AG48" s="15"/>
      <c r="AH48" s="277"/>
      <c r="AI48" s="309"/>
      <c r="AJ48" s="277">
        <f t="shared" si="6"/>
        <v>0</v>
      </c>
      <c r="AK48" s="278"/>
      <c r="AL48" s="279"/>
      <c r="AM48" s="289">
        <f t="shared" si="7"/>
        <v>250</v>
      </c>
    </row>
    <row r="49" spans="1:39" x14ac:dyDescent="0.25">
      <c r="A49" s="126"/>
      <c r="B49" s="84">
        <f t="shared" si="0"/>
        <v>3</v>
      </c>
      <c r="C49" s="15"/>
      <c r="D49" s="277"/>
      <c r="E49" s="309"/>
      <c r="F49" s="277">
        <f t="shared" si="8"/>
        <v>0</v>
      </c>
      <c r="G49" s="278"/>
      <c r="H49" s="279"/>
      <c r="I49" s="289">
        <f t="shared" si="9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  <c r="U49" s="126"/>
      <c r="V49" s="84">
        <f t="shared" si="4"/>
        <v>50</v>
      </c>
      <c r="W49" s="15"/>
      <c r="X49" s="277"/>
      <c r="Y49" s="309"/>
      <c r="Z49" s="277">
        <f t="shared" si="10"/>
        <v>0</v>
      </c>
      <c r="AA49" s="278"/>
      <c r="AB49" s="279"/>
      <c r="AC49" s="289">
        <f t="shared" si="11"/>
        <v>500</v>
      </c>
      <c r="AE49" s="126"/>
      <c r="AF49" s="84">
        <f t="shared" si="5"/>
        <v>25</v>
      </c>
      <c r="AG49" s="15"/>
      <c r="AH49" s="277"/>
      <c r="AI49" s="309"/>
      <c r="AJ49" s="277">
        <f t="shared" si="6"/>
        <v>0</v>
      </c>
      <c r="AK49" s="278"/>
      <c r="AL49" s="279"/>
      <c r="AM49" s="289">
        <f t="shared" si="7"/>
        <v>250</v>
      </c>
    </row>
    <row r="50" spans="1:39" x14ac:dyDescent="0.25">
      <c r="A50" s="126"/>
      <c r="B50" s="84">
        <f t="shared" si="0"/>
        <v>3</v>
      </c>
      <c r="C50" s="15"/>
      <c r="D50" s="277"/>
      <c r="E50" s="309"/>
      <c r="F50" s="277">
        <f t="shared" si="8"/>
        <v>0</v>
      </c>
      <c r="G50" s="278"/>
      <c r="H50" s="279"/>
      <c r="I50" s="289">
        <f t="shared" si="9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  <c r="U50" s="126"/>
      <c r="V50" s="84">
        <f t="shared" si="4"/>
        <v>50</v>
      </c>
      <c r="W50" s="15"/>
      <c r="X50" s="277"/>
      <c r="Y50" s="309"/>
      <c r="Z50" s="277">
        <f t="shared" si="10"/>
        <v>0</v>
      </c>
      <c r="AA50" s="278"/>
      <c r="AB50" s="279"/>
      <c r="AC50" s="289">
        <f t="shared" si="11"/>
        <v>500</v>
      </c>
      <c r="AE50" s="126"/>
      <c r="AF50" s="84">
        <f t="shared" si="5"/>
        <v>25</v>
      </c>
      <c r="AG50" s="15"/>
      <c r="AH50" s="277"/>
      <c r="AI50" s="309"/>
      <c r="AJ50" s="277">
        <f t="shared" si="6"/>
        <v>0</v>
      </c>
      <c r="AK50" s="278"/>
      <c r="AL50" s="279"/>
      <c r="AM50" s="289">
        <f t="shared" si="7"/>
        <v>250</v>
      </c>
    </row>
    <row r="51" spans="1:39" x14ac:dyDescent="0.25">
      <c r="A51" s="126"/>
      <c r="B51" s="84">
        <f t="shared" si="0"/>
        <v>3</v>
      </c>
      <c r="C51" s="15"/>
      <c r="D51" s="277"/>
      <c r="E51" s="309"/>
      <c r="F51" s="277">
        <f t="shared" si="8"/>
        <v>0</v>
      </c>
      <c r="G51" s="278"/>
      <c r="H51" s="279"/>
      <c r="I51" s="289">
        <f t="shared" si="9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  <c r="U51" s="126"/>
      <c r="V51" s="84">
        <f t="shared" si="4"/>
        <v>50</v>
      </c>
      <c r="W51" s="15"/>
      <c r="X51" s="277"/>
      <c r="Y51" s="309"/>
      <c r="Z51" s="277">
        <f t="shared" si="10"/>
        <v>0</v>
      </c>
      <c r="AA51" s="278"/>
      <c r="AB51" s="279"/>
      <c r="AC51" s="289">
        <f t="shared" si="11"/>
        <v>500</v>
      </c>
      <c r="AE51" s="126"/>
      <c r="AF51" s="84">
        <f t="shared" si="5"/>
        <v>25</v>
      </c>
      <c r="AG51" s="15"/>
      <c r="AH51" s="277"/>
      <c r="AI51" s="309"/>
      <c r="AJ51" s="277">
        <f t="shared" si="6"/>
        <v>0</v>
      </c>
      <c r="AK51" s="278"/>
      <c r="AL51" s="279"/>
      <c r="AM51" s="289">
        <f t="shared" si="7"/>
        <v>250</v>
      </c>
    </row>
    <row r="52" spans="1:39" x14ac:dyDescent="0.25">
      <c r="A52" s="126"/>
      <c r="B52" s="84">
        <f t="shared" si="0"/>
        <v>3</v>
      </c>
      <c r="C52" s="15"/>
      <c r="D52" s="277"/>
      <c r="E52" s="309"/>
      <c r="F52" s="277">
        <f t="shared" si="8"/>
        <v>0</v>
      </c>
      <c r="G52" s="278"/>
      <c r="H52" s="279"/>
      <c r="I52" s="289">
        <f t="shared" si="9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  <c r="U52" s="126"/>
      <c r="V52" s="84">
        <f t="shared" si="4"/>
        <v>50</v>
      </c>
      <c r="W52" s="15"/>
      <c r="X52" s="277"/>
      <c r="Y52" s="309"/>
      <c r="Z52" s="277">
        <f t="shared" si="10"/>
        <v>0</v>
      </c>
      <c r="AA52" s="278"/>
      <c r="AB52" s="279"/>
      <c r="AC52" s="289">
        <f t="shared" si="11"/>
        <v>500</v>
      </c>
      <c r="AE52" s="126"/>
      <c r="AF52" s="84">
        <f t="shared" si="5"/>
        <v>25</v>
      </c>
      <c r="AG52" s="15"/>
      <c r="AH52" s="277"/>
      <c r="AI52" s="309"/>
      <c r="AJ52" s="277">
        <f t="shared" si="6"/>
        <v>0</v>
      </c>
      <c r="AK52" s="278"/>
      <c r="AL52" s="279"/>
      <c r="AM52" s="289">
        <f t="shared" si="7"/>
        <v>250</v>
      </c>
    </row>
    <row r="53" spans="1:39" x14ac:dyDescent="0.25">
      <c r="A53" s="126"/>
      <c r="B53" s="84">
        <f t="shared" si="0"/>
        <v>3</v>
      </c>
      <c r="C53" s="15"/>
      <c r="D53" s="277"/>
      <c r="E53" s="309"/>
      <c r="F53" s="277">
        <f t="shared" si="8"/>
        <v>0</v>
      </c>
      <c r="G53" s="278"/>
      <c r="H53" s="279"/>
      <c r="I53" s="289">
        <f t="shared" si="9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  <c r="U53" s="126"/>
      <c r="V53" s="84">
        <f t="shared" si="4"/>
        <v>50</v>
      </c>
      <c r="W53" s="15"/>
      <c r="X53" s="277"/>
      <c r="Y53" s="309"/>
      <c r="Z53" s="277">
        <f t="shared" si="10"/>
        <v>0</v>
      </c>
      <c r="AA53" s="278"/>
      <c r="AB53" s="279"/>
      <c r="AC53" s="289">
        <f t="shared" si="11"/>
        <v>500</v>
      </c>
      <c r="AE53" s="126"/>
      <c r="AF53" s="84">
        <f t="shared" si="5"/>
        <v>25</v>
      </c>
      <c r="AG53" s="15"/>
      <c r="AH53" s="277"/>
      <c r="AI53" s="309"/>
      <c r="AJ53" s="277">
        <f t="shared" si="6"/>
        <v>0</v>
      </c>
      <c r="AK53" s="278"/>
      <c r="AL53" s="279"/>
      <c r="AM53" s="289">
        <f t="shared" si="7"/>
        <v>250</v>
      </c>
    </row>
    <row r="54" spans="1:39" x14ac:dyDescent="0.25">
      <c r="A54" s="126"/>
      <c r="B54" s="84">
        <f t="shared" si="0"/>
        <v>3</v>
      </c>
      <c r="C54" s="15"/>
      <c r="D54" s="277"/>
      <c r="E54" s="309"/>
      <c r="F54" s="277">
        <f t="shared" si="8"/>
        <v>0</v>
      </c>
      <c r="G54" s="278"/>
      <c r="H54" s="279"/>
      <c r="I54" s="289">
        <f t="shared" si="9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  <c r="U54" s="126"/>
      <c r="V54" s="84">
        <f t="shared" si="4"/>
        <v>50</v>
      </c>
      <c r="W54" s="15"/>
      <c r="X54" s="277"/>
      <c r="Y54" s="309"/>
      <c r="Z54" s="277">
        <f t="shared" si="10"/>
        <v>0</v>
      </c>
      <c r="AA54" s="278"/>
      <c r="AB54" s="279"/>
      <c r="AC54" s="289">
        <f t="shared" si="11"/>
        <v>500</v>
      </c>
      <c r="AE54" s="126"/>
      <c r="AF54" s="84">
        <f t="shared" si="5"/>
        <v>25</v>
      </c>
      <c r="AG54" s="15"/>
      <c r="AH54" s="277"/>
      <c r="AI54" s="309"/>
      <c r="AJ54" s="277">
        <f t="shared" si="6"/>
        <v>0</v>
      </c>
      <c r="AK54" s="278"/>
      <c r="AL54" s="279"/>
      <c r="AM54" s="289">
        <f t="shared" si="7"/>
        <v>250</v>
      </c>
    </row>
    <row r="55" spans="1:39" x14ac:dyDescent="0.25">
      <c r="A55" s="126"/>
      <c r="B55" s="12">
        <f t="shared" si="0"/>
        <v>3</v>
      </c>
      <c r="C55" s="15"/>
      <c r="D55" s="277"/>
      <c r="E55" s="309"/>
      <c r="F55" s="277">
        <f t="shared" si="8"/>
        <v>0</v>
      </c>
      <c r="G55" s="278"/>
      <c r="H55" s="279"/>
      <c r="I55" s="289">
        <f t="shared" si="9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  <c r="U55" s="126"/>
      <c r="V55" s="12">
        <f t="shared" si="4"/>
        <v>50</v>
      </c>
      <c r="W55" s="15"/>
      <c r="X55" s="277"/>
      <c r="Y55" s="309"/>
      <c r="Z55" s="277">
        <f t="shared" si="10"/>
        <v>0</v>
      </c>
      <c r="AA55" s="278"/>
      <c r="AB55" s="279"/>
      <c r="AC55" s="289">
        <f t="shared" si="11"/>
        <v>500</v>
      </c>
      <c r="AE55" s="126"/>
      <c r="AF55" s="12">
        <f t="shared" si="5"/>
        <v>25</v>
      </c>
      <c r="AG55" s="15"/>
      <c r="AH55" s="277"/>
      <c r="AI55" s="309"/>
      <c r="AJ55" s="277">
        <f t="shared" si="6"/>
        <v>0</v>
      </c>
      <c r="AK55" s="278"/>
      <c r="AL55" s="279"/>
      <c r="AM55" s="289">
        <f t="shared" si="7"/>
        <v>250</v>
      </c>
    </row>
    <row r="56" spans="1:39" x14ac:dyDescent="0.25">
      <c r="A56" s="126"/>
      <c r="B56" s="12">
        <f t="shared" si="0"/>
        <v>3</v>
      </c>
      <c r="C56" s="15"/>
      <c r="D56" s="277"/>
      <c r="E56" s="309"/>
      <c r="F56" s="277">
        <f t="shared" si="8"/>
        <v>0</v>
      </c>
      <c r="G56" s="278"/>
      <c r="H56" s="279"/>
      <c r="I56" s="289">
        <f t="shared" si="9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  <c r="U56" s="126"/>
      <c r="V56" s="12">
        <f t="shared" si="4"/>
        <v>50</v>
      </c>
      <c r="W56" s="15"/>
      <c r="X56" s="277"/>
      <c r="Y56" s="309"/>
      <c r="Z56" s="277">
        <f t="shared" si="10"/>
        <v>0</v>
      </c>
      <c r="AA56" s="278"/>
      <c r="AB56" s="279"/>
      <c r="AC56" s="289">
        <f t="shared" si="11"/>
        <v>500</v>
      </c>
      <c r="AE56" s="126"/>
      <c r="AF56" s="12">
        <f t="shared" si="5"/>
        <v>25</v>
      </c>
      <c r="AG56" s="15"/>
      <c r="AH56" s="277"/>
      <c r="AI56" s="309"/>
      <c r="AJ56" s="277">
        <f t="shared" si="6"/>
        <v>0</v>
      </c>
      <c r="AK56" s="278"/>
      <c r="AL56" s="279"/>
      <c r="AM56" s="289">
        <f t="shared" si="7"/>
        <v>250</v>
      </c>
    </row>
    <row r="57" spans="1:39" x14ac:dyDescent="0.25">
      <c r="A57" s="126"/>
      <c r="B57" s="12">
        <f t="shared" si="0"/>
        <v>3</v>
      </c>
      <c r="C57" s="15"/>
      <c r="D57" s="277"/>
      <c r="E57" s="309"/>
      <c r="F57" s="277">
        <f t="shared" si="8"/>
        <v>0</v>
      </c>
      <c r="G57" s="278"/>
      <c r="H57" s="279"/>
      <c r="I57" s="289">
        <f t="shared" si="9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  <c r="U57" s="126"/>
      <c r="V57" s="12">
        <f t="shared" si="4"/>
        <v>50</v>
      </c>
      <c r="W57" s="15"/>
      <c r="X57" s="277"/>
      <c r="Y57" s="309"/>
      <c r="Z57" s="277">
        <f t="shared" si="10"/>
        <v>0</v>
      </c>
      <c r="AA57" s="278"/>
      <c r="AB57" s="279"/>
      <c r="AC57" s="289">
        <f t="shared" si="11"/>
        <v>500</v>
      </c>
      <c r="AE57" s="126"/>
      <c r="AF57" s="12">
        <f t="shared" si="5"/>
        <v>25</v>
      </c>
      <c r="AG57" s="15"/>
      <c r="AH57" s="277"/>
      <c r="AI57" s="309"/>
      <c r="AJ57" s="277">
        <f t="shared" si="6"/>
        <v>0</v>
      </c>
      <c r="AK57" s="278"/>
      <c r="AL57" s="279"/>
      <c r="AM57" s="289">
        <f t="shared" si="7"/>
        <v>250</v>
      </c>
    </row>
    <row r="58" spans="1:39" x14ac:dyDescent="0.25">
      <c r="A58" s="126"/>
      <c r="B58" s="12">
        <f t="shared" si="0"/>
        <v>3</v>
      </c>
      <c r="C58" s="15"/>
      <c r="D58" s="277"/>
      <c r="E58" s="309"/>
      <c r="F58" s="277">
        <f t="shared" si="8"/>
        <v>0</v>
      </c>
      <c r="G58" s="278"/>
      <c r="H58" s="279"/>
      <c r="I58" s="289">
        <f t="shared" si="9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  <c r="U58" s="126"/>
      <c r="V58" s="12">
        <f t="shared" si="4"/>
        <v>50</v>
      </c>
      <c r="W58" s="15"/>
      <c r="X58" s="277"/>
      <c r="Y58" s="309"/>
      <c r="Z58" s="277">
        <f t="shared" si="10"/>
        <v>0</v>
      </c>
      <c r="AA58" s="278"/>
      <c r="AB58" s="279"/>
      <c r="AC58" s="289">
        <f t="shared" si="11"/>
        <v>500</v>
      </c>
      <c r="AE58" s="126"/>
      <c r="AF58" s="12">
        <f t="shared" si="5"/>
        <v>25</v>
      </c>
      <c r="AG58" s="15"/>
      <c r="AH58" s="277"/>
      <c r="AI58" s="309"/>
      <c r="AJ58" s="277">
        <f t="shared" si="6"/>
        <v>0</v>
      </c>
      <c r="AK58" s="278"/>
      <c r="AL58" s="279"/>
      <c r="AM58" s="289">
        <f t="shared" si="7"/>
        <v>250</v>
      </c>
    </row>
    <row r="59" spans="1:39" x14ac:dyDescent="0.25">
      <c r="A59" s="126"/>
      <c r="B59" s="12">
        <f t="shared" si="0"/>
        <v>3</v>
      </c>
      <c r="C59" s="15"/>
      <c r="D59" s="277"/>
      <c r="E59" s="309"/>
      <c r="F59" s="277">
        <f t="shared" si="8"/>
        <v>0</v>
      </c>
      <c r="G59" s="278"/>
      <c r="H59" s="279"/>
      <c r="I59" s="289">
        <f t="shared" si="9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  <c r="U59" s="126"/>
      <c r="V59" s="12">
        <f t="shared" si="4"/>
        <v>50</v>
      </c>
      <c r="W59" s="15"/>
      <c r="X59" s="277"/>
      <c r="Y59" s="309"/>
      <c r="Z59" s="277">
        <f t="shared" si="10"/>
        <v>0</v>
      </c>
      <c r="AA59" s="278"/>
      <c r="AB59" s="279"/>
      <c r="AC59" s="289">
        <f t="shared" si="11"/>
        <v>500</v>
      </c>
      <c r="AE59" s="126"/>
      <c r="AF59" s="12">
        <f t="shared" si="5"/>
        <v>25</v>
      </c>
      <c r="AG59" s="15"/>
      <c r="AH59" s="277"/>
      <c r="AI59" s="309"/>
      <c r="AJ59" s="277">
        <f t="shared" si="6"/>
        <v>0</v>
      </c>
      <c r="AK59" s="278"/>
      <c r="AL59" s="279"/>
      <c r="AM59" s="289">
        <f t="shared" si="7"/>
        <v>250</v>
      </c>
    </row>
    <row r="60" spans="1:39" x14ac:dyDescent="0.25">
      <c r="A60" s="126"/>
      <c r="B60" s="12">
        <f t="shared" si="0"/>
        <v>3</v>
      </c>
      <c r="C60" s="15"/>
      <c r="D60" s="277"/>
      <c r="E60" s="309"/>
      <c r="F60" s="277">
        <f t="shared" si="8"/>
        <v>0</v>
      </c>
      <c r="G60" s="278"/>
      <c r="H60" s="279"/>
      <c r="I60" s="289">
        <f t="shared" si="9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  <c r="U60" s="126"/>
      <c r="V60" s="12">
        <f t="shared" si="4"/>
        <v>50</v>
      </c>
      <c r="W60" s="15"/>
      <c r="X60" s="277"/>
      <c r="Y60" s="309"/>
      <c r="Z60" s="277">
        <f t="shared" si="10"/>
        <v>0</v>
      </c>
      <c r="AA60" s="278"/>
      <c r="AB60" s="279"/>
      <c r="AC60" s="289">
        <f t="shared" si="11"/>
        <v>500</v>
      </c>
      <c r="AE60" s="126"/>
      <c r="AF60" s="12">
        <f t="shared" si="5"/>
        <v>25</v>
      </c>
      <c r="AG60" s="15"/>
      <c r="AH60" s="277"/>
      <c r="AI60" s="309"/>
      <c r="AJ60" s="277">
        <f t="shared" si="6"/>
        <v>0</v>
      </c>
      <c r="AK60" s="278"/>
      <c r="AL60" s="279"/>
      <c r="AM60" s="289">
        <f t="shared" si="7"/>
        <v>250</v>
      </c>
    </row>
    <row r="61" spans="1:39" x14ac:dyDescent="0.25">
      <c r="A61" s="126"/>
      <c r="B61" s="12">
        <f t="shared" si="0"/>
        <v>3</v>
      </c>
      <c r="C61" s="15"/>
      <c r="D61" s="277"/>
      <c r="E61" s="309"/>
      <c r="F61" s="277">
        <f t="shared" si="8"/>
        <v>0</v>
      </c>
      <c r="G61" s="278"/>
      <c r="H61" s="279"/>
      <c r="I61" s="289">
        <f t="shared" si="9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  <c r="U61" s="126"/>
      <c r="V61" s="12">
        <f t="shared" si="4"/>
        <v>50</v>
      </c>
      <c r="W61" s="15"/>
      <c r="X61" s="277"/>
      <c r="Y61" s="309"/>
      <c r="Z61" s="277">
        <f t="shared" si="10"/>
        <v>0</v>
      </c>
      <c r="AA61" s="278"/>
      <c r="AB61" s="279"/>
      <c r="AC61" s="289">
        <f t="shared" si="11"/>
        <v>500</v>
      </c>
      <c r="AE61" s="126"/>
      <c r="AF61" s="12">
        <f t="shared" si="5"/>
        <v>25</v>
      </c>
      <c r="AG61" s="15"/>
      <c r="AH61" s="277"/>
      <c r="AI61" s="309"/>
      <c r="AJ61" s="277">
        <f t="shared" si="6"/>
        <v>0</v>
      </c>
      <c r="AK61" s="278"/>
      <c r="AL61" s="279"/>
      <c r="AM61" s="289">
        <f t="shared" si="7"/>
        <v>250</v>
      </c>
    </row>
    <row r="62" spans="1:39" x14ac:dyDescent="0.25">
      <c r="A62" s="126"/>
      <c r="B62" s="12">
        <f t="shared" si="0"/>
        <v>3</v>
      </c>
      <c r="C62" s="15"/>
      <c r="D62" s="277"/>
      <c r="E62" s="309"/>
      <c r="F62" s="277">
        <f t="shared" si="8"/>
        <v>0</v>
      </c>
      <c r="G62" s="278"/>
      <c r="H62" s="279"/>
      <c r="I62" s="289">
        <f t="shared" si="9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  <c r="U62" s="126"/>
      <c r="V62" s="12">
        <f t="shared" si="4"/>
        <v>50</v>
      </c>
      <c r="W62" s="15"/>
      <c r="X62" s="277"/>
      <c r="Y62" s="309"/>
      <c r="Z62" s="277">
        <f t="shared" si="10"/>
        <v>0</v>
      </c>
      <c r="AA62" s="278"/>
      <c r="AB62" s="279"/>
      <c r="AC62" s="289">
        <f t="shared" si="11"/>
        <v>500</v>
      </c>
      <c r="AE62" s="126"/>
      <c r="AF62" s="12">
        <f t="shared" si="5"/>
        <v>25</v>
      </c>
      <c r="AG62" s="15"/>
      <c r="AH62" s="277"/>
      <c r="AI62" s="309"/>
      <c r="AJ62" s="277">
        <f t="shared" si="6"/>
        <v>0</v>
      </c>
      <c r="AK62" s="278"/>
      <c r="AL62" s="279"/>
      <c r="AM62" s="289">
        <f t="shared" si="7"/>
        <v>250</v>
      </c>
    </row>
    <row r="63" spans="1:39" x14ac:dyDescent="0.25">
      <c r="A63" s="126"/>
      <c r="B63" s="12">
        <f t="shared" si="0"/>
        <v>3</v>
      </c>
      <c r="C63" s="15"/>
      <c r="D63" s="277"/>
      <c r="E63" s="309"/>
      <c r="F63" s="277">
        <f t="shared" si="8"/>
        <v>0</v>
      </c>
      <c r="G63" s="278"/>
      <c r="H63" s="279"/>
      <c r="I63" s="289">
        <f t="shared" si="9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  <c r="U63" s="126"/>
      <c r="V63" s="12">
        <f t="shared" si="4"/>
        <v>50</v>
      </c>
      <c r="W63" s="15"/>
      <c r="X63" s="277"/>
      <c r="Y63" s="309"/>
      <c r="Z63" s="277">
        <f t="shared" si="10"/>
        <v>0</v>
      </c>
      <c r="AA63" s="278"/>
      <c r="AB63" s="279"/>
      <c r="AC63" s="289">
        <f t="shared" si="11"/>
        <v>500</v>
      </c>
      <c r="AE63" s="126"/>
      <c r="AF63" s="12">
        <f t="shared" si="5"/>
        <v>25</v>
      </c>
      <c r="AG63" s="15"/>
      <c r="AH63" s="277"/>
      <c r="AI63" s="309"/>
      <c r="AJ63" s="277">
        <f t="shared" si="6"/>
        <v>0</v>
      </c>
      <c r="AK63" s="278"/>
      <c r="AL63" s="279"/>
      <c r="AM63" s="289">
        <f t="shared" si="7"/>
        <v>250</v>
      </c>
    </row>
    <row r="64" spans="1:39" x14ac:dyDescent="0.25">
      <c r="A64" s="126"/>
      <c r="B64" s="12">
        <f t="shared" si="0"/>
        <v>3</v>
      </c>
      <c r="C64" s="15"/>
      <c r="D64" s="277"/>
      <c r="E64" s="309"/>
      <c r="F64" s="277">
        <f t="shared" si="8"/>
        <v>0</v>
      </c>
      <c r="G64" s="278"/>
      <c r="H64" s="279"/>
      <c r="I64" s="289">
        <f t="shared" si="9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  <c r="U64" s="126"/>
      <c r="V64" s="12">
        <f t="shared" si="4"/>
        <v>50</v>
      </c>
      <c r="W64" s="15"/>
      <c r="X64" s="277"/>
      <c r="Y64" s="309"/>
      <c r="Z64" s="277">
        <f t="shared" si="10"/>
        <v>0</v>
      </c>
      <c r="AA64" s="278"/>
      <c r="AB64" s="279"/>
      <c r="AC64" s="289">
        <f t="shared" si="11"/>
        <v>500</v>
      </c>
      <c r="AE64" s="126"/>
      <c r="AF64" s="12">
        <f t="shared" si="5"/>
        <v>25</v>
      </c>
      <c r="AG64" s="15"/>
      <c r="AH64" s="277"/>
      <c r="AI64" s="309"/>
      <c r="AJ64" s="277">
        <f t="shared" si="6"/>
        <v>0</v>
      </c>
      <c r="AK64" s="278"/>
      <c r="AL64" s="279"/>
      <c r="AM64" s="289">
        <f t="shared" si="7"/>
        <v>250</v>
      </c>
    </row>
    <row r="65" spans="1:39" x14ac:dyDescent="0.25">
      <c r="A65" s="126"/>
      <c r="B65" s="12">
        <f t="shared" si="0"/>
        <v>3</v>
      </c>
      <c r="C65" s="15"/>
      <c r="D65" s="277"/>
      <c r="E65" s="309"/>
      <c r="F65" s="277">
        <f t="shared" si="8"/>
        <v>0</v>
      </c>
      <c r="G65" s="278"/>
      <c r="H65" s="279"/>
      <c r="I65" s="289">
        <f t="shared" si="9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  <c r="U65" s="126"/>
      <c r="V65" s="12">
        <f t="shared" si="4"/>
        <v>50</v>
      </c>
      <c r="W65" s="15"/>
      <c r="X65" s="277"/>
      <c r="Y65" s="309"/>
      <c r="Z65" s="277">
        <f t="shared" si="10"/>
        <v>0</v>
      </c>
      <c r="AA65" s="278"/>
      <c r="AB65" s="279"/>
      <c r="AC65" s="289">
        <f t="shared" si="11"/>
        <v>500</v>
      </c>
      <c r="AE65" s="126"/>
      <c r="AF65" s="12">
        <f t="shared" si="5"/>
        <v>25</v>
      </c>
      <c r="AG65" s="15"/>
      <c r="AH65" s="277"/>
      <c r="AI65" s="309"/>
      <c r="AJ65" s="277">
        <f t="shared" si="6"/>
        <v>0</v>
      </c>
      <c r="AK65" s="278"/>
      <c r="AL65" s="279"/>
      <c r="AM65" s="289">
        <f t="shared" si="7"/>
        <v>250</v>
      </c>
    </row>
    <row r="66" spans="1:39" x14ac:dyDescent="0.25">
      <c r="A66" s="126"/>
      <c r="B66" s="12">
        <f t="shared" si="0"/>
        <v>3</v>
      </c>
      <c r="C66" s="15"/>
      <c r="D66" s="277"/>
      <c r="E66" s="309"/>
      <c r="F66" s="277">
        <f t="shared" si="8"/>
        <v>0</v>
      </c>
      <c r="G66" s="278"/>
      <c r="H66" s="279"/>
      <c r="I66" s="289">
        <f t="shared" si="9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  <c r="U66" s="126"/>
      <c r="V66" s="12">
        <f t="shared" si="4"/>
        <v>50</v>
      </c>
      <c r="W66" s="15"/>
      <c r="X66" s="277"/>
      <c r="Y66" s="309"/>
      <c r="Z66" s="277">
        <f t="shared" si="10"/>
        <v>0</v>
      </c>
      <c r="AA66" s="278"/>
      <c r="AB66" s="279"/>
      <c r="AC66" s="289">
        <f t="shared" si="11"/>
        <v>500</v>
      </c>
      <c r="AE66" s="126"/>
      <c r="AF66" s="12">
        <f t="shared" si="5"/>
        <v>25</v>
      </c>
      <c r="AG66" s="15"/>
      <c r="AH66" s="277"/>
      <c r="AI66" s="309"/>
      <c r="AJ66" s="277">
        <f t="shared" si="6"/>
        <v>0</v>
      </c>
      <c r="AK66" s="278"/>
      <c r="AL66" s="279"/>
      <c r="AM66" s="289">
        <f t="shared" si="7"/>
        <v>250</v>
      </c>
    </row>
    <row r="67" spans="1:39" x14ac:dyDescent="0.25">
      <c r="A67" s="126"/>
      <c r="B67" s="12">
        <f t="shared" si="0"/>
        <v>3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  <c r="U67" s="126"/>
      <c r="V67" s="12">
        <f t="shared" si="4"/>
        <v>50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500</v>
      </c>
      <c r="AE67" s="126"/>
      <c r="AF67" s="12">
        <f t="shared" si="5"/>
        <v>25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250</v>
      </c>
    </row>
    <row r="68" spans="1:39" x14ac:dyDescent="0.25">
      <c r="A68" s="126"/>
      <c r="B68" s="12">
        <f t="shared" si="0"/>
        <v>3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  <c r="U68" s="126"/>
      <c r="V68" s="12">
        <f t="shared" si="4"/>
        <v>50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500</v>
      </c>
      <c r="AE68" s="126"/>
      <c r="AF68" s="12">
        <f t="shared" si="5"/>
        <v>25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250</v>
      </c>
    </row>
    <row r="69" spans="1:39" x14ac:dyDescent="0.25">
      <c r="A69" s="126"/>
      <c r="B69" s="12">
        <f t="shared" si="0"/>
        <v>3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  <c r="U69" s="126"/>
      <c r="V69" s="12">
        <f t="shared" si="4"/>
        <v>50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500</v>
      </c>
      <c r="AE69" s="126"/>
      <c r="AF69" s="12">
        <f t="shared" si="5"/>
        <v>25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250</v>
      </c>
    </row>
    <row r="70" spans="1:39" x14ac:dyDescent="0.25">
      <c r="A70" s="126"/>
      <c r="B70" s="12">
        <f t="shared" si="0"/>
        <v>3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  <c r="U70" s="126"/>
      <c r="V70" s="12">
        <f t="shared" si="4"/>
        <v>50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500</v>
      </c>
      <c r="AE70" s="126"/>
      <c r="AF70" s="12">
        <f t="shared" si="5"/>
        <v>25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250</v>
      </c>
    </row>
    <row r="71" spans="1:39" x14ac:dyDescent="0.25">
      <c r="A71" s="126"/>
      <c r="B71" s="12">
        <f t="shared" si="0"/>
        <v>3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  <c r="U71" s="126"/>
      <c r="V71" s="12">
        <f t="shared" si="4"/>
        <v>50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500</v>
      </c>
      <c r="AE71" s="126"/>
      <c r="AF71" s="12">
        <f t="shared" si="5"/>
        <v>25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250</v>
      </c>
    </row>
    <row r="72" spans="1:39" x14ac:dyDescent="0.25">
      <c r="A72" s="126"/>
      <c r="B72" s="12">
        <f t="shared" si="0"/>
        <v>3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  <c r="U72" s="126"/>
      <c r="V72" s="12">
        <f t="shared" si="4"/>
        <v>50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500</v>
      </c>
      <c r="AE72" s="126"/>
      <c r="AF72" s="12">
        <f t="shared" si="5"/>
        <v>25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250</v>
      </c>
    </row>
    <row r="73" spans="1:39" x14ac:dyDescent="0.25">
      <c r="A73" s="126"/>
      <c r="B73" s="12">
        <f t="shared" si="0"/>
        <v>3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  <c r="U73" s="126"/>
      <c r="V73" s="12">
        <f t="shared" si="4"/>
        <v>50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500</v>
      </c>
      <c r="AE73" s="126"/>
      <c r="AF73" s="12">
        <f t="shared" si="5"/>
        <v>25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250</v>
      </c>
    </row>
    <row r="74" spans="1:39" x14ac:dyDescent="0.25">
      <c r="A74" s="126"/>
      <c r="B74" s="12">
        <f t="shared" ref="B74:B75" si="12">B73-C74</f>
        <v>3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30</v>
      </c>
      <c r="K74" s="126"/>
      <c r="L74" s="12">
        <f t="shared" ref="L74:L75" si="13">L73-M74</f>
        <v>8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80</v>
      </c>
      <c r="U74" s="126"/>
      <c r="V74" s="12">
        <f t="shared" ref="V74:V75" si="16">V73-W74</f>
        <v>50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500</v>
      </c>
      <c r="AE74" s="126"/>
      <c r="AF74" s="12">
        <f t="shared" ref="AF74:AF75" si="17">AF73-AG74</f>
        <v>25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250</v>
      </c>
    </row>
    <row r="75" spans="1:39" x14ac:dyDescent="0.25">
      <c r="A75" s="126"/>
      <c r="B75" s="12">
        <f t="shared" si="12"/>
        <v>3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30</v>
      </c>
      <c r="K75" s="126"/>
      <c r="L75" s="12">
        <f t="shared" si="13"/>
        <v>8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80</v>
      </c>
      <c r="U75" s="126"/>
      <c r="V75" s="12">
        <f t="shared" si="16"/>
        <v>50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500</v>
      </c>
      <c r="AE75" s="126"/>
      <c r="AF75" s="12">
        <f t="shared" si="17"/>
        <v>25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250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30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80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500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250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  <c r="X81" s="45" t="s">
        <v>4</v>
      </c>
      <c r="Y81" s="57">
        <f>Z5+Z6-W78+Z7</f>
        <v>50</v>
      </c>
      <c r="AH81" s="45" t="s">
        <v>4</v>
      </c>
      <c r="AI81" s="57">
        <f>AJ5+AJ6-AG78+AJ7</f>
        <v>25</v>
      </c>
    </row>
    <row r="82" spans="3:36" ht="15.75" thickBot="1" x14ac:dyDescent="0.3"/>
    <row r="83" spans="3:36" ht="15.75" thickBot="1" x14ac:dyDescent="0.3">
      <c r="C83" s="1095" t="s">
        <v>11</v>
      </c>
      <c r="D83" s="1096"/>
      <c r="E83" s="58">
        <f>E5+E6-F78+E7</f>
        <v>30</v>
      </c>
      <c r="F83" s="74"/>
      <c r="M83" s="1095" t="s">
        <v>11</v>
      </c>
      <c r="N83" s="1096"/>
      <c r="O83" s="58">
        <f>O5+O6-P78+O7</f>
        <v>80</v>
      </c>
      <c r="P83" s="74"/>
      <c r="W83" s="1095" t="s">
        <v>11</v>
      </c>
      <c r="X83" s="1096"/>
      <c r="Y83" s="58">
        <f>Y5+Y6-Z78+Y7</f>
        <v>500</v>
      </c>
      <c r="Z83" s="74"/>
      <c r="AG83" s="1095" t="s">
        <v>11</v>
      </c>
      <c r="AH83" s="1096"/>
      <c r="AI83" s="58">
        <f>AI5+AI6-AJ78+AI7</f>
        <v>250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3" sqref="A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1"/>
      <c r="B1" s="1131"/>
      <c r="C1" s="1131"/>
      <c r="D1" s="1131"/>
      <c r="E1" s="1131"/>
      <c r="F1" s="1131"/>
      <c r="G1" s="1131"/>
      <c r="H1" s="100">
        <v>1</v>
      </c>
    </row>
    <row r="2" spans="1:11" ht="15.75" thickBot="1" x14ac:dyDescent="0.3">
      <c r="B2" s="679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494"/>
      <c r="B5" s="1136" t="s">
        <v>73</v>
      </c>
      <c r="C5" s="306"/>
      <c r="D5" s="459"/>
      <c r="E5" s="360"/>
      <c r="F5" s="331"/>
      <c r="G5" s="318">
        <f>F37</f>
        <v>0</v>
      </c>
      <c r="H5" s="59">
        <f>E4+E5+E6-G5</f>
        <v>0</v>
      </c>
    </row>
    <row r="6" spans="1:11" ht="16.5" customHeight="1" x14ac:dyDescent="0.25">
      <c r="A6" s="627"/>
      <c r="B6" s="1137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627"/>
      <c r="B7" s="1137"/>
      <c r="C7" s="306"/>
      <c r="D7" s="459"/>
      <c r="E7" s="360"/>
      <c r="F7" s="331"/>
      <c r="G7" s="256"/>
      <c r="H7" s="253"/>
      <c r="I7" s="750"/>
      <c r="J7" s="567"/>
    </row>
    <row r="8" spans="1:11" ht="16.5" customHeight="1" thickTop="1" thickBot="1" x14ac:dyDescent="0.3">
      <c r="A8" s="253"/>
      <c r="B8" s="680"/>
      <c r="C8" s="306"/>
      <c r="D8" s="327"/>
      <c r="E8" s="457"/>
      <c r="F8" s="458"/>
      <c r="G8" s="256"/>
      <c r="H8" s="253"/>
      <c r="I8" s="1132" t="s">
        <v>50</v>
      </c>
      <c r="J8" s="113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1" t="s">
        <v>15</v>
      </c>
      <c r="H9" s="752"/>
      <c r="I9" s="1133"/>
      <c r="J9" s="1135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0</v>
      </c>
      <c r="J10" s="281">
        <f>F4+F5+F6+F7-C10+F8</f>
        <v>0</v>
      </c>
      <c r="K10" s="253"/>
    </row>
    <row r="11" spans="1:11" x14ac:dyDescent="0.25">
      <c r="A11" s="2"/>
      <c r="B11" s="84"/>
      <c r="C11" s="15"/>
      <c r="D11" s="162"/>
      <c r="E11" s="870"/>
      <c r="F11" s="277">
        <f t="shared" si="0"/>
        <v>0</v>
      </c>
      <c r="G11" s="278"/>
      <c r="H11" s="279"/>
      <c r="I11" s="280">
        <f>I10-F11</f>
        <v>0</v>
      </c>
      <c r="J11" s="281">
        <f>J10-C11</f>
        <v>0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0</v>
      </c>
      <c r="J12" s="281">
        <f t="shared" ref="J12:J26" si="2">J11-C12</f>
        <v>0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0</v>
      </c>
      <c r="J13" s="281">
        <f t="shared" si="2"/>
        <v>0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0</v>
      </c>
      <c r="J14" s="281">
        <f t="shared" si="2"/>
        <v>0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0</v>
      </c>
      <c r="J15" s="281">
        <f t="shared" si="2"/>
        <v>0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0</v>
      </c>
      <c r="J16" s="281">
        <f t="shared" si="2"/>
        <v>0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0</v>
      </c>
      <c r="J17" s="281">
        <f t="shared" si="2"/>
        <v>0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2"/>
      <c r="H18" s="279"/>
      <c r="I18" s="280">
        <f t="shared" si="1"/>
        <v>0</v>
      </c>
      <c r="J18" s="281">
        <f t="shared" si="2"/>
        <v>0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0</v>
      </c>
      <c r="J19" s="281">
        <f t="shared" si="2"/>
        <v>0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0</v>
      </c>
      <c r="J20" s="281">
        <f t="shared" si="2"/>
        <v>0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0</v>
      </c>
      <c r="J21" s="281">
        <f t="shared" si="2"/>
        <v>0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0</v>
      </c>
      <c r="J22" s="281">
        <f t="shared" si="2"/>
        <v>0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0</v>
      </c>
      <c r="J23" s="281">
        <f t="shared" si="2"/>
        <v>0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6" t="s">
        <v>11</v>
      </c>
      <c r="D40" s="111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T1" workbookViewId="0">
      <pane ySplit="7" topLeftCell="A8" activePane="bottomLeft" state="frozen"/>
      <selection pane="bottomLeft" activeCell="X10" sqref="X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097" t="s">
        <v>261</v>
      </c>
      <c r="B1" s="1097"/>
      <c r="C1" s="1097"/>
      <c r="D1" s="1097"/>
      <c r="E1" s="1097"/>
      <c r="F1" s="1097"/>
      <c r="G1" s="1097"/>
      <c r="H1" s="100">
        <v>1</v>
      </c>
      <c r="L1" s="1097" t="str">
        <f>A1</f>
        <v>INVENTARIO     DEL MES DE    NOVIEMBRE    2021</v>
      </c>
      <c r="M1" s="1097"/>
      <c r="N1" s="1097"/>
      <c r="O1" s="1097"/>
      <c r="P1" s="1097"/>
      <c r="Q1" s="1097"/>
      <c r="R1" s="1097"/>
      <c r="S1" s="100">
        <v>2</v>
      </c>
      <c r="W1" s="1101" t="s">
        <v>268</v>
      </c>
      <c r="X1" s="1101"/>
      <c r="Y1" s="1101"/>
      <c r="Z1" s="1101"/>
      <c r="AA1" s="1101"/>
      <c r="AB1" s="1101"/>
      <c r="AC1" s="1101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57">
        <v>245.97</v>
      </c>
      <c r="Q4" s="329">
        <v>14</v>
      </c>
      <c r="W4" s="76"/>
      <c r="X4" s="151"/>
      <c r="Y4" s="260"/>
      <c r="Z4" s="327"/>
      <c r="AA4" s="957"/>
      <c r="AB4" s="329"/>
    </row>
    <row r="5" spans="1:32" ht="15" customHeight="1" thickBot="1" x14ac:dyDescent="0.3">
      <c r="A5" s="1142" t="s">
        <v>67</v>
      </c>
      <c r="B5" s="1144" t="s">
        <v>102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46" t="s">
        <v>67</v>
      </c>
      <c r="M5" s="1144" t="s">
        <v>102</v>
      </c>
      <c r="N5" s="260">
        <v>60</v>
      </c>
      <c r="O5" s="327">
        <v>44519</v>
      </c>
      <c r="P5" s="958">
        <v>307.74</v>
      </c>
      <c r="Q5" s="331">
        <v>15</v>
      </c>
      <c r="R5" s="318">
        <f>Q97</f>
        <v>0</v>
      </c>
      <c r="S5" s="59">
        <f>P4+P5+P6-R5</f>
        <v>1581.6200000000001</v>
      </c>
      <c r="W5" s="1146" t="s">
        <v>269</v>
      </c>
      <c r="X5" s="1148" t="s">
        <v>270</v>
      </c>
      <c r="Y5" s="260"/>
      <c r="Z5" s="327">
        <v>44537</v>
      </c>
      <c r="AA5" s="958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43"/>
      <c r="B6" s="1145"/>
      <c r="C6" s="260"/>
      <c r="D6" s="327"/>
      <c r="E6" s="330"/>
      <c r="F6" s="331"/>
      <c r="G6" s="253"/>
      <c r="I6" s="1138" t="s">
        <v>3</v>
      </c>
      <c r="J6" s="1140" t="s">
        <v>4</v>
      </c>
      <c r="L6" s="1147"/>
      <c r="M6" s="1145"/>
      <c r="N6" s="260">
        <v>62</v>
      </c>
      <c r="O6" s="327">
        <v>44526</v>
      </c>
      <c r="P6" s="957">
        <v>1027.9100000000001</v>
      </c>
      <c r="Q6" s="329">
        <v>37</v>
      </c>
      <c r="R6" s="253"/>
      <c r="T6" s="1138" t="s">
        <v>3</v>
      </c>
      <c r="U6" s="1140" t="s">
        <v>4</v>
      </c>
      <c r="W6" s="1147"/>
      <c r="X6" s="1149"/>
      <c r="Y6" s="260"/>
      <c r="Z6" s="327"/>
      <c r="AA6" s="957"/>
      <c r="AB6" s="329"/>
      <c r="AC6" s="253"/>
      <c r="AE6" s="1138" t="s">
        <v>3</v>
      </c>
      <c r="AF6" s="1140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9"/>
      <c r="J7" s="1141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39"/>
      <c r="U7" s="1141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39"/>
      <c r="AF7" s="1141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108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109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110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112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113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114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111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115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116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2" t="s">
        <v>117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2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2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118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119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120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22">
        <v>111.29</v>
      </c>
      <c r="E21" s="819">
        <v>44474</v>
      </c>
      <c r="F21" s="710">
        <f t="shared" si="9"/>
        <v>111.29</v>
      </c>
      <c r="G21" s="711" t="s">
        <v>128</v>
      </c>
      <c r="H21" s="871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22">
        <v>111.1</v>
      </c>
      <c r="E22" s="819">
        <v>44477</v>
      </c>
      <c r="F22" s="710">
        <f t="shared" si="9"/>
        <v>111.1</v>
      </c>
      <c r="G22" s="711" t="s">
        <v>129</v>
      </c>
      <c r="H22" s="871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22">
        <v>23.29</v>
      </c>
      <c r="E23" s="819">
        <v>44480</v>
      </c>
      <c r="F23" s="710">
        <f t="shared" si="9"/>
        <v>23.29</v>
      </c>
      <c r="G23" s="711" t="s">
        <v>130</v>
      </c>
      <c r="H23" s="871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22">
        <v>48.57</v>
      </c>
      <c r="E24" s="821">
        <v>44482</v>
      </c>
      <c r="F24" s="710">
        <f t="shared" si="9"/>
        <v>48.57</v>
      </c>
      <c r="G24" s="711" t="s">
        <v>131</v>
      </c>
      <c r="H24" s="871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22">
        <v>48.01</v>
      </c>
      <c r="E25" s="821">
        <v>44482</v>
      </c>
      <c r="F25" s="710">
        <f t="shared" si="9"/>
        <v>48.01</v>
      </c>
      <c r="G25" s="711" t="s">
        <v>132</v>
      </c>
      <c r="H25" s="871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22">
        <v>22.83</v>
      </c>
      <c r="E26" s="821">
        <v>44483</v>
      </c>
      <c r="F26" s="710">
        <f t="shared" si="9"/>
        <v>22.83</v>
      </c>
      <c r="G26" s="711" t="s">
        <v>133</v>
      </c>
      <c r="H26" s="871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22">
        <v>106.01</v>
      </c>
      <c r="E27" s="821">
        <v>44485</v>
      </c>
      <c r="F27" s="710">
        <f t="shared" si="9"/>
        <v>106.01</v>
      </c>
      <c r="G27" s="711" t="s">
        <v>135</v>
      </c>
      <c r="H27" s="871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22">
        <v>23.66</v>
      </c>
      <c r="E28" s="819">
        <v>44490</v>
      </c>
      <c r="F28" s="710">
        <f t="shared" si="9"/>
        <v>23.66</v>
      </c>
      <c r="G28" s="692" t="s">
        <v>134</v>
      </c>
      <c r="H28" s="872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22">
        <v>97.92</v>
      </c>
      <c r="E29" s="819">
        <v>44491</v>
      </c>
      <c r="F29" s="710">
        <f t="shared" si="9"/>
        <v>97.92</v>
      </c>
      <c r="G29" s="692" t="s">
        <v>136</v>
      </c>
      <c r="H29" s="872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22">
        <v>24.87</v>
      </c>
      <c r="E30" s="819">
        <v>44495</v>
      </c>
      <c r="F30" s="710">
        <f t="shared" si="9"/>
        <v>24.87</v>
      </c>
      <c r="G30" s="692" t="s">
        <v>137</v>
      </c>
      <c r="H30" s="872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22">
        <v>118.77</v>
      </c>
      <c r="E31" s="819">
        <v>44496</v>
      </c>
      <c r="F31" s="710">
        <f t="shared" si="9"/>
        <v>118.77</v>
      </c>
      <c r="G31" s="692" t="s">
        <v>139</v>
      </c>
      <c r="H31" s="872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22">
        <v>99.52</v>
      </c>
      <c r="E32" s="819">
        <v>44501</v>
      </c>
      <c r="F32" s="710">
        <f t="shared" si="9"/>
        <v>99.52</v>
      </c>
      <c r="G32" s="692" t="s">
        <v>144</v>
      </c>
      <c r="H32" s="872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22">
        <v>106.22</v>
      </c>
      <c r="E33" s="819">
        <v>44501</v>
      </c>
      <c r="F33" s="710">
        <f t="shared" si="9"/>
        <v>106.22</v>
      </c>
      <c r="G33" s="711" t="s">
        <v>146</v>
      </c>
      <c r="H33" s="871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22">
        <v>51.43</v>
      </c>
      <c r="E34" s="819">
        <v>44501</v>
      </c>
      <c r="F34" s="710">
        <f t="shared" si="9"/>
        <v>51.43</v>
      </c>
      <c r="G34" s="711" t="s">
        <v>146</v>
      </c>
      <c r="H34" s="871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22">
        <v>39.68</v>
      </c>
      <c r="E35" s="820">
        <v>44501</v>
      </c>
      <c r="F35" s="710">
        <f t="shared" si="9"/>
        <v>39.68</v>
      </c>
      <c r="G35" s="711" t="s">
        <v>147</v>
      </c>
      <c r="H35" s="871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22">
        <v>62.83</v>
      </c>
      <c r="E36" s="820">
        <v>44503</v>
      </c>
      <c r="F36" s="710">
        <f t="shared" si="9"/>
        <v>62.83</v>
      </c>
      <c r="G36" s="711" t="s">
        <v>151</v>
      </c>
      <c r="H36" s="871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22">
        <v>122.57</v>
      </c>
      <c r="E37" s="820">
        <v>44505</v>
      </c>
      <c r="F37" s="710">
        <f t="shared" si="9"/>
        <v>122.57</v>
      </c>
      <c r="G37" s="711" t="s">
        <v>154</v>
      </c>
      <c r="H37" s="871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22">
        <v>487.32</v>
      </c>
      <c r="E38" s="820">
        <v>44506</v>
      </c>
      <c r="F38" s="710">
        <f t="shared" si="9"/>
        <v>487.32</v>
      </c>
      <c r="G38" s="711" t="s">
        <v>157</v>
      </c>
      <c r="H38" s="871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31">
        <v>461.89</v>
      </c>
      <c r="E39" s="345">
        <v>44511</v>
      </c>
      <c r="F39" s="240">
        <f t="shared" si="9"/>
        <v>461.89</v>
      </c>
      <c r="G39" s="183" t="s">
        <v>178</v>
      </c>
      <c r="H39" s="979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31">
        <v>1001.41</v>
      </c>
      <c r="E40" s="345">
        <v>44515</v>
      </c>
      <c r="F40" s="240">
        <f t="shared" si="9"/>
        <v>1001.41</v>
      </c>
      <c r="G40" s="183" t="s">
        <v>182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31">
        <v>57.07</v>
      </c>
      <c r="E41" s="345">
        <v>44516</v>
      </c>
      <c r="F41" s="240">
        <f t="shared" si="9"/>
        <v>57.07</v>
      </c>
      <c r="G41" s="183" t="s">
        <v>189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31">
        <v>135.05000000000001</v>
      </c>
      <c r="E42" s="345">
        <v>44516</v>
      </c>
      <c r="F42" s="240">
        <f t="shared" si="9"/>
        <v>135.05000000000001</v>
      </c>
      <c r="G42" s="183" t="s">
        <v>191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31">
        <v>36.01</v>
      </c>
      <c r="E43" s="345">
        <v>44518</v>
      </c>
      <c r="F43" s="240">
        <f t="shared" si="9"/>
        <v>36.01</v>
      </c>
      <c r="G43" s="183" t="s">
        <v>197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31">
        <v>113.18</v>
      </c>
      <c r="E44" s="345">
        <v>44519</v>
      </c>
      <c r="F44" s="240">
        <f t="shared" si="9"/>
        <v>113.18</v>
      </c>
      <c r="G44" s="183" t="s">
        <v>199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31">
        <v>115.1</v>
      </c>
      <c r="E45" s="345">
        <v>44522</v>
      </c>
      <c r="F45" s="240">
        <f t="shared" si="9"/>
        <v>115.1</v>
      </c>
      <c r="G45" s="183" t="s">
        <v>206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80">
        <v>44522</v>
      </c>
      <c r="F46" s="456">
        <f t="shared" si="9"/>
        <v>16.45</v>
      </c>
      <c r="G46" s="448" t="s">
        <v>207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80">
        <v>44522</v>
      </c>
      <c r="F47" s="456">
        <f t="shared" si="9"/>
        <v>64.540000000000006</v>
      </c>
      <c r="G47" s="448" t="s">
        <v>209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31">
        <v>77.78</v>
      </c>
      <c r="E48" s="345">
        <v>44522</v>
      </c>
      <c r="F48" s="240">
        <f t="shared" si="9"/>
        <v>77.78</v>
      </c>
      <c r="G48" s="183" t="s">
        <v>210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31">
        <v>127.11</v>
      </c>
      <c r="E49" s="345">
        <v>44525</v>
      </c>
      <c r="F49" s="240">
        <f t="shared" si="9"/>
        <v>127.11</v>
      </c>
      <c r="G49" s="183" t="s">
        <v>221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31">
        <v>305.42</v>
      </c>
      <c r="E50" s="345">
        <v>44527</v>
      </c>
      <c r="F50" s="240">
        <f t="shared" si="9"/>
        <v>305.42</v>
      </c>
      <c r="G50" s="183" t="s">
        <v>231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31">
        <v>114.6</v>
      </c>
      <c r="E51" s="345">
        <v>44529</v>
      </c>
      <c r="F51" s="240">
        <f t="shared" si="9"/>
        <v>114.6</v>
      </c>
      <c r="G51" s="981" t="s">
        <v>233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31">
        <v>210.66</v>
      </c>
      <c r="E52" s="345">
        <v>44529</v>
      </c>
      <c r="F52" s="240">
        <f t="shared" si="9"/>
        <v>210.66</v>
      </c>
      <c r="G52" s="982" t="s">
        <v>233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31">
        <v>50.19</v>
      </c>
      <c r="E53" s="345">
        <v>44529</v>
      </c>
      <c r="F53" s="240">
        <f t="shared" ref="F53:F94" si="16">D53</f>
        <v>50.19</v>
      </c>
      <c r="G53" s="183" t="s">
        <v>234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31">
        <v>162.79</v>
      </c>
      <c r="E54" s="345">
        <v>44530</v>
      </c>
      <c r="F54" s="240">
        <f t="shared" si="16"/>
        <v>162.79</v>
      </c>
      <c r="G54" s="183" t="s">
        <v>237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31">
        <v>110.9</v>
      </c>
      <c r="E55" s="345">
        <v>44531</v>
      </c>
      <c r="F55" s="240">
        <f t="shared" si="16"/>
        <v>110.9</v>
      </c>
      <c r="G55" s="183" t="s">
        <v>240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31">
        <v>94.29</v>
      </c>
      <c r="E56" s="345">
        <v>44533</v>
      </c>
      <c r="F56" s="240">
        <f t="shared" si="16"/>
        <v>94.29</v>
      </c>
      <c r="G56" s="183" t="s">
        <v>241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31">
        <v>187.77</v>
      </c>
      <c r="E57" s="345">
        <v>44533</v>
      </c>
      <c r="F57" s="240">
        <f t="shared" si="16"/>
        <v>187.77</v>
      </c>
      <c r="G57" s="183" t="s">
        <v>246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22"/>
      <c r="E58" s="820"/>
      <c r="F58" s="710">
        <f t="shared" si="16"/>
        <v>0</v>
      </c>
      <c r="G58" s="711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22"/>
      <c r="E59" s="820"/>
      <c r="F59" s="710">
        <f t="shared" si="16"/>
        <v>0</v>
      </c>
      <c r="G59" s="711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22"/>
      <c r="E60" s="820"/>
      <c r="F60" s="710">
        <f t="shared" si="16"/>
        <v>0</v>
      </c>
      <c r="G60" s="711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22"/>
      <c r="E61" s="820"/>
      <c r="F61" s="710">
        <f t="shared" si="16"/>
        <v>0</v>
      </c>
      <c r="G61" s="711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22"/>
      <c r="E62" s="820"/>
      <c r="F62" s="710">
        <f t="shared" si="16"/>
        <v>0</v>
      </c>
      <c r="G62" s="711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22"/>
      <c r="E63" s="820"/>
      <c r="F63" s="710">
        <f t="shared" si="16"/>
        <v>0</v>
      </c>
      <c r="G63" s="711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22"/>
      <c r="E64" s="820"/>
      <c r="F64" s="710">
        <f t="shared" si="16"/>
        <v>0</v>
      </c>
      <c r="G64" s="711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22"/>
      <c r="E65" s="820"/>
      <c r="F65" s="710">
        <f t="shared" si="16"/>
        <v>0</v>
      </c>
      <c r="G65" s="711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22"/>
      <c r="E66" s="820"/>
      <c r="F66" s="710">
        <f t="shared" si="16"/>
        <v>0</v>
      </c>
      <c r="G66" s="711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22"/>
      <c r="E67" s="820"/>
      <c r="F67" s="710">
        <f t="shared" si="16"/>
        <v>0</v>
      </c>
      <c r="G67" s="711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22"/>
      <c r="E68" s="820"/>
      <c r="F68" s="710">
        <f t="shared" si="16"/>
        <v>0</v>
      </c>
      <c r="G68" s="711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22"/>
      <c r="E69" s="820"/>
      <c r="F69" s="710">
        <f t="shared" si="16"/>
        <v>0</v>
      </c>
      <c r="G69" s="711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22"/>
      <c r="E70" s="820"/>
      <c r="F70" s="710">
        <f t="shared" si="16"/>
        <v>0</v>
      </c>
      <c r="G70" s="711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22"/>
      <c r="E71" s="820"/>
      <c r="F71" s="710">
        <f t="shared" si="16"/>
        <v>0</v>
      </c>
      <c r="G71" s="711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22"/>
      <c r="E72" s="820"/>
      <c r="F72" s="710">
        <f t="shared" si="16"/>
        <v>0</v>
      </c>
      <c r="G72" s="711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22"/>
      <c r="E73" s="820"/>
      <c r="F73" s="710">
        <f t="shared" si="16"/>
        <v>0</v>
      </c>
      <c r="G73" s="711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22"/>
      <c r="E74" s="820"/>
      <c r="F74" s="710">
        <f t="shared" si="16"/>
        <v>0</v>
      </c>
      <c r="G74" s="711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22"/>
      <c r="E75" s="820"/>
      <c r="F75" s="710">
        <f t="shared" si="16"/>
        <v>0</v>
      </c>
      <c r="G75" s="711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22"/>
      <c r="E76" s="820"/>
      <c r="F76" s="710">
        <f t="shared" si="16"/>
        <v>0</v>
      </c>
      <c r="G76" s="711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22"/>
      <c r="E77" s="820"/>
      <c r="F77" s="710">
        <f t="shared" si="16"/>
        <v>0</v>
      </c>
      <c r="G77" s="711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22"/>
      <c r="E78" s="820"/>
      <c r="F78" s="710">
        <f t="shared" si="16"/>
        <v>0</v>
      </c>
      <c r="G78" s="711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22"/>
      <c r="E79" s="820"/>
      <c r="F79" s="710">
        <f t="shared" si="16"/>
        <v>0</v>
      </c>
      <c r="G79" s="711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22"/>
      <c r="E80" s="820"/>
      <c r="F80" s="710">
        <f t="shared" si="16"/>
        <v>0</v>
      </c>
      <c r="G80" s="711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22"/>
      <c r="E81" s="820"/>
      <c r="F81" s="710">
        <f t="shared" si="16"/>
        <v>0</v>
      </c>
      <c r="G81" s="711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22"/>
      <c r="E82" s="820"/>
      <c r="F82" s="710">
        <f t="shared" si="16"/>
        <v>0</v>
      </c>
      <c r="G82" s="711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22"/>
      <c r="E83" s="820"/>
      <c r="F83" s="710">
        <f t="shared" si="16"/>
        <v>0</v>
      </c>
      <c r="G83" s="711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22"/>
      <c r="E84" s="820"/>
      <c r="F84" s="710">
        <f t="shared" si="16"/>
        <v>0</v>
      </c>
      <c r="G84" s="711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22"/>
      <c r="E85" s="820"/>
      <c r="F85" s="710">
        <f t="shared" si="16"/>
        <v>0</v>
      </c>
      <c r="G85" s="711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22"/>
      <c r="E86" s="820"/>
      <c r="F86" s="710">
        <f t="shared" si="16"/>
        <v>0</v>
      </c>
      <c r="G86" s="711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22"/>
      <c r="E87" s="820"/>
      <c r="F87" s="710">
        <f t="shared" si="16"/>
        <v>0</v>
      </c>
      <c r="G87" s="711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22"/>
      <c r="E88" s="820"/>
      <c r="F88" s="710">
        <f t="shared" si="16"/>
        <v>0</v>
      </c>
      <c r="G88" s="711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22"/>
      <c r="E89" s="820"/>
      <c r="F89" s="710">
        <f t="shared" si="16"/>
        <v>0</v>
      </c>
      <c r="G89" s="711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22"/>
      <c r="E90" s="820"/>
      <c r="F90" s="710">
        <f t="shared" si="16"/>
        <v>0</v>
      </c>
      <c r="G90" s="711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22"/>
      <c r="E91" s="820"/>
      <c r="F91" s="710">
        <f t="shared" si="16"/>
        <v>0</v>
      </c>
      <c r="G91" s="711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31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31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31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31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32">
        <f>C96*B33</f>
        <v>0</v>
      </c>
      <c r="E96" s="933"/>
      <c r="F96" s="934">
        <f t="shared" si="9"/>
        <v>0</v>
      </c>
      <c r="G96" s="935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116" t="s">
        <v>11</v>
      </c>
      <c r="D100" s="1117"/>
      <c r="E100" s="152">
        <f>E5+E4+E6+-F97</f>
        <v>4041.96</v>
      </c>
      <c r="L100" s="47"/>
      <c r="N100" s="1116" t="s">
        <v>11</v>
      </c>
      <c r="O100" s="1117"/>
      <c r="P100" s="152">
        <f>P5+P4+P6+-Q97</f>
        <v>1581.6200000000001</v>
      </c>
      <c r="W100" s="47"/>
      <c r="Y100" s="1116" t="s">
        <v>11</v>
      </c>
      <c r="Z100" s="1117"/>
      <c r="AA100" s="152">
        <f>AA5+AA4+AA6+-AB97</f>
        <v>18003</v>
      </c>
    </row>
  </sheetData>
  <sortState ref="N4:Q6">
    <sortCondition ref="O4:O6"/>
  </sortState>
  <mergeCells count="18">
    <mergeCell ref="A1:G1"/>
    <mergeCell ref="A5:A6"/>
    <mergeCell ref="B5:B6"/>
    <mergeCell ref="I6:I7"/>
    <mergeCell ref="Y100:Z100"/>
    <mergeCell ref="W1:AC1"/>
    <mergeCell ref="W5:W6"/>
    <mergeCell ref="N100:O100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100:D10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7" t="s">
        <v>257</v>
      </c>
      <c r="B1" s="1097"/>
      <c r="C1" s="1097"/>
      <c r="D1" s="1097"/>
      <c r="E1" s="1097"/>
      <c r="F1" s="1097"/>
      <c r="G1" s="109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112" t="s">
        <v>67</v>
      </c>
      <c r="B5" s="1144" t="s">
        <v>168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113"/>
      <c r="B6" s="1145"/>
      <c r="C6" s="260"/>
      <c r="D6" s="327"/>
      <c r="E6" s="330"/>
      <c r="F6" s="331"/>
      <c r="G6" s="253"/>
      <c r="I6" s="1138" t="s">
        <v>3</v>
      </c>
      <c r="J6" s="11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9"/>
      <c r="J7" s="1141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172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22">
        <v>0</v>
      </c>
      <c r="E9" s="820"/>
      <c r="F9" s="1011">
        <f t="shared" si="0"/>
        <v>0</v>
      </c>
      <c r="G9" s="692"/>
      <c r="H9" s="872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22">
        <v>0</v>
      </c>
      <c r="E10" s="1022"/>
      <c r="F10" s="1011">
        <f t="shared" si="0"/>
        <v>0</v>
      </c>
      <c r="G10" s="692"/>
      <c r="H10" s="872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22">
        <f t="shared" ref="D11:D28" si="3">C11*B11</f>
        <v>0</v>
      </c>
      <c r="E11" s="1022"/>
      <c r="F11" s="1011">
        <f t="shared" si="0"/>
        <v>0</v>
      </c>
      <c r="G11" s="692"/>
      <c r="H11" s="872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22">
        <f t="shared" si="3"/>
        <v>0</v>
      </c>
      <c r="E12" s="1022"/>
      <c r="F12" s="1011">
        <f t="shared" si="0"/>
        <v>0</v>
      </c>
      <c r="G12" s="692"/>
      <c r="H12" s="872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22">
        <f t="shared" si="3"/>
        <v>0</v>
      </c>
      <c r="E13" s="1019"/>
      <c r="F13" s="1011">
        <f t="shared" si="0"/>
        <v>0</v>
      </c>
      <c r="G13" s="692"/>
      <c r="H13" s="872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22">
        <f t="shared" si="3"/>
        <v>0</v>
      </c>
      <c r="E14" s="1019"/>
      <c r="F14" s="1011">
        <f>D14</f>
        <v>0</v>
      </c>
      <c r="G14" s="692"/>
      <c r="H14" s="872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22">
        <f t="shared" si="3"/>
        <v>0</v>
      </c>
      <c r="E15" s="819"/>
      <c r="F15" s="710">
        <f>D15</f>
        <v>0</v>
      </c>
      <c r="G15" s="692"/>
      <c r="H15" s="872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22">
        <f t="shared" si="3"/>
        <v>0</v>
      </c>
      <c r="E16" s="821"/>
      <c r="F16" s="710">
        <f>D16</f>
        <v>0</v>
      </c>
      <c r="G16" s="711"/>
      <c r="H16" s="872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22">
        <f t="shared" si="3"/>
        <v>0</v>
      </c>
      <c r="E17" s="821"/>
      <c r="F17" s="710">
        <f t="shared" ref="F17:F29" si="4">D17</f>
        <v>0</v>
      </c>
      <c r="G17" s="1025"/>
      <c r="H17" s="872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22">
        <f t="shared" si="3"/>
        <v>0</v>
      </c>
      <c r="E18" s="821"/>
      <c r="F18" s="710">
        <f t="shared" si="4"/>
        <v>0</v>
      </c>
      <c r="G18" s="711"/>
      <c r="H18" s="871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22">
        <f t="shared" si="3"/>
        <v>0</v>
      </c>
      <c r="E19" s="821"/>
      <c r="F19" s="710">
        <f t="shared" si="4"/>
        <v>0</v>
      </c>
      <c r="G19" s="711"/>
      <c r="H19" s="871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22">
        <f t="shared" si="3"/>
        <v>0</v>
      </c>
      <c r="E20" s="819"/>
      <c r="F20" s="710">
        <f t="shared" si="4"/>
        <v>0</v>
      </c>
      <c r="G20" s="711"/>
      <c r="H20" s="871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22">
        <f t="shared" si="3"/>
        <v>0</v>
      </c>
      <c r="E21" s="819"/>
      <c r="F21" s="710">
        <f t="shared" si="4"/>
        <v>0</v>
      </c>
      <c r="G21" s="711"/>
      <c r="H21" s="871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22">
        <f t="shared" si="3"/>
        <v>0</v>
      </c>
      <c r="E22" s="819"/>
      <c r="F22" s="710">
        <f t="shared" si="4"/>
        <v>0</v>
      </c>
      <c r="G22" s="711"/>
      <c r="H22" s="871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6" t="s">
        <v>11</v>
      </c>
      <c r="D33" s="1117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7" t="s">
        <v>257</v>
      </c>
      <c r="B1" s="1097"/>
      <c r="C1" s="1097"/>
      <c r="D1" s="1097"/>
      <c r="E1" s="1097"/>
      <c r="F1" s="1097"/>
      <c r="G1" s="109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50" t="s">
        <v>254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51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52"/>
      <c r="C6" s="260"/>
      <c r="D6" s="258"/>
      <c r="E6" s="487"/>
      <c r="F6" s="281"/>
      <c r="G6" s="253"/>
      <c r="H6" s="253"/>
      <c r="I6" s="1138" t="s">
        <v>3</v>
      </c>
      <c r="J6" s="114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9"/>
      <c r="J7" s="1153"/>
    </row>
    <row r="8" spans="1:10" ht="15.75" thickTop="1" x14ac:dyDescent="0.25">
      <c r="A8" s="81" t="s">
        <v>32</v>
      </c>
      <c r="B8" s="695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5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5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5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5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5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5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5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5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5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5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5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5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5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5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5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5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5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5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5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5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5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5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5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59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5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5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16" t="s">
        <v>11</v>
      </c>
      <c r="D36" s="1117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G21" sqref="G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097" t="s">
        <v>257</v>
      </c>
      <c r="B1" s="1097"/>
      <c r="C1" s="1097"/>
      <c r="D1" s="1097"/>
      <c r="E1" s="1097"/>
      <c r="F1" s="1097"/>
      <c r="G1" s="1097"/>
      <c r="H1" s="11">
        <v>1</v>
      </c>
      <c r="K1" s="1083" t="s">
        <v>249</v>
      </c>
      <c r="L1" s="1083"/>
      <c r="M1" s="1083"/>
      <c r="N1" s="1083"/>
      <c r="O1" s="1083"/>
      <c r="P1" s="1083"/>
      <c r="Q1" s="1083"/>
      <c r="R1" s="379">
        <v>1</v>
      </c>
      <c r="S1" s="636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32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9" t="s">
        <v>20</v>
      </c>
      <c r="R3" s="388" t="s">
        <v>6</v>
      </c>
      <c r="S3" s="637"/>
    </row>
    <row r="4" spans="1:20" ht="15.75" customHeight="1" thickTop="1" x14ac:dyDescent="0.25">
      <c r="B4" s="1154" t="s">
        <v>72</v>
      </c>
      <c r="C4" s="132"/>
      <c r="D4" s="141"/>
      <c r="E4" s="87"/>
      <c r="F4" s="74"/>
      <c r="G4" s="476"/>
      <c r="K4" s="76"/>
      <c r="L4" s="76"/>
      <c r="M4" s="629"/>
      <c r="N4" s="261"/>
      <c r="O4" s="259"/>
      <c r="P4" s="256"/>
      <c r="Q4" s="1065"/>
      <c r="R4" s="159"/>
      <c r="S4" s="641"/>
    </row>
    <row r="5" spans="1:20" ht="15" customHeight="1" thickBot="1" x14ac:dyDescent="0.3">
      <c r="A5" s="74" t="s">
        <v>67</v>
      </c>
      <c r="B5" s="1155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  <c r="K5" s="1064" t="s">
        <v>67</v>
      </c>
      <c r="L5" s="922" t="s">
        <v>341</v>
      </c>
      <c r="M5" s="339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8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724"/>
      <c r="M6" s="632"/>
      <c r="N6" s="261"/>
      <c r="O6" s="76"/>
      <c r="P6" s="74"/>
      <c r="Q6" s="256"/>
      <c r="R6" s="255"/>
      <c r="S6" s="339"/>
    </row>
    <row r="7" spans="1:20" ht="14.25" customHeight="1" thickBot="1" x14ac:dyDescent="0.3">
      <c r="A7" s="333"/>
      <c r="B7" s="24"/>
      <c r="C7" s="572"/>
      <c r="D7" s="426"/>
      <c r="E7" s="107"/>
      <c r="F7" s="74"/>
      <c r="G7" s="74"/>
      <c r="K7" s="263"/>
      <c r="L7" s="813"/>
      <c r="M7" s="632"/>
      <c r="N7" s="261"/>
      <c r="O7" s="76"/>
      <c r="P7" s="74"/>
      <c r="Q7" s="256"/>
      <c r="R7" s="255"/>
      <c r="S7" s="339"/>
    </row>
    <row r="8" spans="1:2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  <c r="K8" s="76"/>
      <c r="L8" s="398" t="s">
        <v>7</v>
      </c>
      <c r="M8" s="393" t="s">
        <v>8</v>
      </c>
      <c r="N8" s="394" t="s">
        <v>17</v>
      </c>
      <c r="O8" s="395" t="s">
        <v>2</v>
      </c>
      <c r="P8" s="387" t="s">
        <v>18</v>
      </c>
      <c r="Q8" s="396" t="s">
        <v>15</v>
      </c>
      <c r="R8" s="397"/>
      <c r="S8" s="639"/>
    </row>
    <row r="9" spans="1:20" ht="15.75" thickTop="1" x14ac:dyDescent="0.25">
      <c r="A9" s="56"/>
      <c r="B9" s="298">
        <f>F4+F5+F6+F7-C9</f>
        <v>61</v>
      </c>
      <c r="C9" s="15"/>
      <c r="D9" s="712"/>
      <c r="E9" s="715"/>
      <c r="F9" s="293">
        <f>D9</f>
        <v>0</v>
      </c>
      <c r="G9" s="335"/>
      <c r="H9" s="279"/>
      <c r="I9" s="283">
        <f>E6+E5+E4-F9+E7</f>
        <v>1493.63</v>
      </c>
      <c r="K9" s="62"/>
      <c r="L9" s="205">
        <f>P4+P5+P6-M9+P7</f>
        <v>20</v>
      </c>
      <c r="M9" s="15"/>
      <c r="N9" s="70">
        <v>0</v>
      </c>
      <c r="O9" s="358"/>
      <c r="P9" s="293">
        <f>N9</f>
        <v>0</v>
      </c>
      <c r="Q9" s="71"/>
      <c r="R9" s="72"/>
      <c r="S9" s="632">
        <f>O4+O5+O6-P9+O7</f>
        <v>577.95000000000005</v>
      </c>
      <c r="T9" s="61">
        <f>R9*P9</f>
        <v>0</v>
      </c>
    </row>
    <row r="10" spans="1:20" x14ac:dyDescent="0.25">
      <c r="A10" s="76"/>
      <c r="B10" s="504">
        <f>B9-C10</f>
        <v>61</v>
      </c>
      <c r="C10" s="460"/>
      <c r="D10" s="725"/>
      <c r="E10" s="716"/>
      <c r="F10" s="461">
        <f t="shared" ref="F10:F29" si="0">D10</f>
        <v>0</v>
      </c>
      <c r="G10" s="493"/>
      <c r="H10" s="652"/>
      <c r="I10" s="283">
        <f>I9-F10</f>
        <v>1493.63</v>
      </c>
      <c r="J10" s="253"/>
      <c r="K10" s="76"/>
      <c r="L10" s="205">
        <f>L9-M10</f>
        <v>20</v>
      </c>
      <c r="M10" s="15"/>
      <c r="N10" s="70">
        <v>0</v>
      </c>
      <c r="O10" s="547"/>
      <c r="P10" s="293">
        <f t="shared" ref="P10:P29" si="1">N10</f>
        <v>0</v>
      </c>
      <c r="Q10" s="278"/>
      <c r="R10" s="279"/>
      <c r="S10" s="339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4">
        <f t="shared" ref="B11:B29" si="3">B10-C11</f>
        <v>61</v>
      </c>
      <c r="C11" s="460"/>
      <c r="D11" s="725"/>
      <c r="E11" s="753"/>
      <c r="F11" s="461">
        <f t="shared" si="0"/>
        <v>0</v>
      </c>
      <c r="G11" s="493"/>
      <c r="H11" s="652"/>
      <c r="I11" s="283">
        <f t="shared" ref="I11:I29" si="4">I10-F11</f>
        <v>1493.63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7"/>
      <c r="P11" s="293">
        <f t="shared" si="1"/>
        <v>0</v>
      </c>
      <c r="Q11" s="278"/>
      <c r="R11" s="279"/>
      <c r="S11" s="339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4">
        <f t="shared" si="3"/>
        <v>61</v>
      </c>
      <c r="C12" s="460"/>
      <c r="D12" s="725"/>
      <c r="E12" s="753"/>
      <c r="F12" s="461">
        <f t="shared" si="0"/>
        <v>0</v>
      </c>
      <c r="G12" s="493"/>
      <c r="H12" s="652"/>
      <c r="I12" s="283">
        <f t="shared" si="4"/>
        <v>1493.63</v>
      </c>
      <c r="J12" s="253"/>
      <c r="K12" s="62"/>
      <c r="L12" s="205">
        <f t="shared" si="5"/>
        <v>20</v>
      </c>
      <c r="M12" s="15"/>
      <c r="N12" s="70">
        <v>0</v>
      </c>
      <c r="O12" s="547"/>
      <c r="P12" s="293">
        <f t="shared" si="1"/>
        <v>0</v>
      </c>
      <c r="Q12" s="278"/>
      <c r="R12" s="279"/>
      <c r="S12" s="339">
        <f t="shared" si="6"/>
        <v>577.95000000000005</v>
      </c>
      <c r="T12" s="61">
        <f t="shared" si="2"/>
        <v>0</v>
      </c>
    </row>
    <row r="13" spans="1:20" x14ac:dyDescent="0.25">
      <c r="A13" s="76"/>
      <c r="B13" s="504">
        <f t="shared" si="3"/>
        <v>61</v>
      </c>
      <c r="C13" s="460"/>
      <c r="D13" s="725"/>
      <c r="E13" s="753"/>
      <c r="F13" s="461">
        <f t="shared" si="0"/>
        <v>0</v>
      </c>
      <c r="G13" s="493"/>
      <c r="H13" s="652"/>
      <c r="I13" s="283">
        <f t="shared" si="4"/>
        <v>1493.63</v>
      </c>
      <c r="J13" s="253"/>
      <c r="K13" s="76"/>
      <c r="L13" s="205">
        <f t="shared" si="5"/>
        <v>20</v>
      </c>
      <c r="M13" s="15"/>
      <c r="N13" s="70">
        <v>0</v>
      </c>
      <c r="O13" s="547"/>
      <c r="P13" s="293">
        <f t="shared" si="1"/>
        <v>0</v>
      </c>
      <c r="Q13" s="278"/>
      <c r="R13" s="279"/>
      <c r="S13" s="339">
        <f t="shared" si="6"/>
        <v>577.95000000000005</v>
      </c>
      <c r="T13" s="61">
        <f t="shared" si="2"/>
        <v>0</v>
      </c>
    </row>
    <row r="14" spans="1:20" x14ac:dyDescent="0.25">
      <c r="A14" s="76"/>
      <c r="B14" s="504">
        <f t="shared" si="3"/>
        <v>61</v>
      </c>
      <c r="C14" s="460"/>
      <c r="D14" s="725"/>
      <c r="E14" s="716"/>
      <c r="F14" s="461">
        <f t="shared" si="0"/>
        <v>0</v>
      </c>
      <c r="G14" s="493"/>
      <c r="H14" s="652"/>
      <c r="I14" s="283">
        <f t="shared" si="4"/>
        <v>1493.63</v>
      </c>
      <c r="J14" s="253"/>
      <c r="K14" s="76"/>
      <c r="L14" s="205">
        <f t="shared" si="5"/>
        <v>20</v>
      </c>
      <c r="M14" s="15"/>
      <c r="N14" s="70">
        <v>0</v>
      </c>
      <c r="O14" s="547"/>
      <c r="P14" s="293">
        <f t="shared" si="1"/>
        <v>0</v>
      </c>
      <c r="Q14" s="278"/>
      <c r="R14" s="279"/>
      <c r="S14" s="339">
        <f t="shared" si="6"/>
        <v>577.95000000000005</v>
      </c>
      <c r="T14" s="61">
        <f t="shared" si="2"/>
        <v>0</v>
      </c>
    </row>
    <row r="15" spans="1:20" x14ac:dyDescent="0.25">
      <c r="B15" s="504">
        <f t="shared" si="3"/>
        <v>61</v>
      </c>
      <c r="C15" s="460"/>
      <c r="D15" s="725"/>
      <c r="E15" s="716"/>
      <c r="F15" s="461">
        <f t="shared" si="0"/>
        <v>0</v>
      </c>
      <c r="G15" s="493"/>
      <c r="H15" s="652"/>
      <c r="I15" s="283">
        <f t="shared" si="4"/>
        <v>1493.63</v>
      </c>
      <c r="J15" s="253"/>
      <c r="K15" s="76"/>
      <c r="L15" s="205">
        <f t="shared" si="5"/>
        <v>20</v>
      </c>
      <c r="M15" s="15"/>
      <c r="N15" s="70">
        <v>0</v>
      </c>
      <c r="O15" s="358"/>
      <c r="P15" s="293">
        <f t="shared" si="1"/>
        <v>0</v>
      </c>
      <c r="Q15" s="278"/>
      <c r="R15" s="279"/>
      <c r="S15" s="339">
        <f t="shared" si="6"/>
        <v>577.95000000000005</v>
      </c>
      <c r="T15" s="61">
        <f t="shared" si="2"/>
        <v>0</v>
      </c>
    </row>
    <row r="16" spans="1:20" x14ac:dyDescent="0.25">
      <c r="B16" s="504">
        <f t="shared" si="3"/>
        <v>61</v>
      </c>
      <c r="C16" s="460"/>
      <c r="D16" s="725"/>
      <c r="E16" s="716"/>
      <c r="F16" s="461">
        <f t="shared" si="0"/>
        <v>0</v>
      </c>
      <c r="G16" s="493"/>
      <c r="H16" s="652"/>
      <c r="I16" s="283">
        <f t="shared" si="4"/>
        <v>1493.63</v>
      </c>
      <c r="J16" s="253"/>
      <c r="K16" s="76"/>
      <c r="L16" s="205">
        <f t="shared" si="5"/>
        <v>20</v>
      </c>
      <c r="M16" s="15"/>
      <c r="N16" s="70">
        <v>0</v>
      </c>
      <c r="O16" s="358"/>
      <c r="P16" s="293">
        <f t="shared" si="1"/>
        <v>0</v>
      </c>
      <c r="Q16" s="278"/>
      <c r="R16" s="279"/>
      <c r="S16" s="339">
        <f t="shared" si="6"/>
        <v>577.95000000000005</v>
      </c>
      <c r="T16" s="61">
        <f t="shared" si="2"/>
        <v>0</v>
      </c>
    </row>
    <row r="17" spans="2:20" x14ac:dyDescent="0.25">
      <c r="B17" s="504">
        <f t="shared" si="3"/>
        <v>61</v>
      </c>
      <c r="C17" s="460"/>
      <c r="D17" s="725"/>
      <c r="E17" s="717"/>
      <c r="F17" s="461">
        <f t="shared" si="0"/>
        <v>0</v>
      </c>
      <c r="G17" s="493"/>
      <c r="H17" s="652"/>
      <c r="I17" s="283">
        <f t="shared" si="4"/>
        <v>1493.63</v>
      </c>
      <c r="J17" s="253"/>
      <c r="K17" s="76"/>
      <c r="L17" s="205">
        <f t="shared" si="5"/>
        <v>20</v>
      </c>
      <c r="M17" s="15"/>
      <c r="N17" s="70">
        <v>0</v>
      </c>
      <c r="O17" s="358"/>
      <c r="P17" s="293">
        <f t="shared" si="1"/>
        <v>0</v>
      </c>
      <c r="Q17" s="278"/>
      <c r="R17" s="279"/>
      <c r="S17" s="339">
        <f t="shared" si="6"/>
        <v>577.95000000000005</v>
      </c>
      <c r="T17" s="61">
        <f t="shared" si="2"/>
        <v>0</v>
      </c>
    </row>
    <row r="18" spans="2:20" x14ac:dyDescent="0.25">
      <c r="B18" s="504">
        <f t="shared" si="3"/>
        <v>61</v>
      </c>
      <c r="C18" s="460"/>
      <c r="D18" s="725"/>
      <c r="E18" s="717"/>
      <c r="F18" s="461">
        <f t="shared" si="0"/>
        <v>0</v>
      </c>
      <c r="G18" s="493"/>
      <c r="H18" s="652"/>
      <c r="I18" s="283">
        <f t="shared" si="4"/>
        <v>1493.63</v>
      </c>
      <c r="J18" s="253"/>
      <c r="K18" s="76"/>
      <c r="L18" s="205">
        <f t="shared" si="5"/>
        <v>20</v>
      </c>
      <c r="M18" s="15"/>
      <c r="N18" s="70">
        <v>0</v>
      </c>
      <c r="O18" s="358"/>
      <c r="P18" s="293">
        <f t="shared" si="1"/>
        <v>0</v>
      </c>
      <c r="Q18" s="71"/>
      <c r="R18" s="72"/>
      <c r="S18" s="632">
        <f t="shared" si="6"/>
        <v>577.95000000000005</v>
      </c>
      <c r="T18" s="61">
        <f t="shared" si="2"/>
        <v>0</v>
      </c>
    </row>
    <row r="19" spans="2:20" x14ac:dyDescent="0.25">
      <c r="B19" s="504">
        <f t="shared" si="3"/>
        <v>61</v>
      </c>
      <c r="C19" s="460"/>
      <c r="D19" s="725"/>
      <c r="E19" s="717"/>
      <c r="F19" s="461">
        <f t="shared" si="0"/>
        <v>0</v>
      </c>
      <c r="G19" s="462"/>
      <c r="H19" s="633"/>
      <c r="I19" s="283">
        <f t="shared" si="4"/>
        <v>1493.63</v>
      </c>
      <c r="K19" s="76"/>
      <c r="L19" s="205">
        <f t="shared" si="5"/>
        <v>20</v>
      </c>
      <c r="M19" s="15"/>
      <c r="N19" s="70">
        <v>0</v>
      </c>
      <c r="O19" s="358"/>
      <c r="P19" s="293">
        <f t="shared" si="1"/>
        <v>0</v>
      </c>
      <c r="Q19" s="71"/>
      <c r="R19" s="72"/>
      <c r="S19" s="632">
        <f t="shared" si="6"/>
        <v>577.95000000000005</v>
      </c>
      <c r="T19" s="61">
        <f t="shared" si="2"/>
        <v>0</v>
      </c>
    </row>
    <row r="20" spans="2:20" x14ac:dyDescent="0.25">
      <c r="B20" s="504">
        <f t="shared" si="3"/>
        <v>61</v>
      </c>
      <c r="C20" s="460"/>
      <c r="D20" s="725"/>
      <c r="E20" s="717"/>
      <c r="F20" s="461">
        <f t="shared" si="0"/>
        <v>0</v>
      </c>
      <c r="G20" s="462"/>
      <c r="H20" s="633"/>
      <c r="I20" s="283">
        <f t="shared" si="4"/>
        <v>1493.63</v>
      </c>
      <c r="K20" s="76"/>
      <c r="L20" s="205">
        <f t="shared" si="5"/>
        <v>20</v>
      </c>
      <c r="M20" s="15"/>
      <c r="N20" s="70">
        <v>0</v>
      </c>
      <c r="O20" s="358"/>
      <c r="P20" s="293">
        <f t="shared" si="1"/>
        <v>0</v>
      </c>
      <c r="Q20" s="71"/>
      <c r="R20" s="72"/>
      <c r="S20" s="632">
        <f t="shared" si="6"/>
        <v>577.95000000000005</v>
      </c>
      <c r="T20" s="61">
        <f t="shared" si="2"/>
        <v>0</v>
      </c>
    </row>
    <row r="21" spans="2:20" x14ac:dyDescent="0.25">
      <c r="B21" s="504">
        <f t="shared" si="3"/>
        <v>61</v>
      </c>
      <c r="C21" s="460"/>
      <c r="D21" s="725"/>
      <c r="E21" s="717"/>
      <c r="F21" s="461">
        <f t="shared" si="0"/>
        <v>0</v>
      </c>
      <c r="G21" s="462"/>
      <c r="H21" s="633"/>
      <c r="I21" s="283">
        <f t="shared" si="4"/>
        <v>1493.63</v>
      </c>
      <c r="K21" s="76"/>
      <c r="L21" s="205">
        <f t="shared" si="5"/>
        <v>20</v>
      </c>
      <c r="M21" s="15"/>
      <c r="N21" s="70">
        <v>0</v>
      </c>
      <c r="O21" s="358"/>
      <c r="P21" s="293">
        <f t="shared" si="1"/>
        <v>0</v>
      </c>
      <c r="Q21" s="71"/>
      <c r="R21" s="72"/>
      <c r="S21" s="632">
        <f t="shared" si="6"/>
        <v>577.95000000000005</v>
      </c>
      <c r="T21" s="61">
        <f t="shared" si="2"/>
        <v>0</v>
      </c>
    </row>
    <row r="22" spans="2:20" x14ac:dyDescent="0.25">
      <c r="B22" s="504">
        <f t="shared" si="3"/>
        <v>61</v>
      </c>
      <c r="C22" s="460"/>
      <c r="D22" s="725"/>
      <c r="E22" s="717"/>
      <c r="F22" s="461">
        <f t="shared" si="0"/>
        <v>0</v>
      </c>
      <c r="G22" s="462"/>
      <c r="H22" s="633"/>
      <c r="I22" s="283">
        <f t="shared" si="4"/>
        <v>1493.63</v>
      </c>
      <c r="K22" s="76"/>
      <c r="L22" s="205">
        <f t="shared" si="5"/>
        <v>20</v>
      </c>
      <c r="M22" s="15"/>
      <c r="N22" s="70">
        <v>0</v>
      </c>
      <c r="O22" s="358"/>
      <c r="P22" s="293">
        <f t="shared" si="1"/>
        <v>0</v>
      </c>
      <c r="Q22" s="71"/>
      <c r="R22" s="72"/>
      <c r="S22" s="632">
        <f t="shared" si="6"/>
        <v>577.95000000000005</v>
      </c>
      <c r="T22" s="61">
        <f t="shared" si="2"/>
        <v>0</v>
      </c>
    </row>
    <row r="23" spans="2:20" x14ac:dyDescent="0.25">
      <c r="B23" s="504">
        <f t="shared" si="3"/>
        <v>61</v>
      </c>
      <c r="C23" s="460"/>
      <c r="D23" s="725"/>
      <c r="E23" s="717"/>
      <c r="F23" s="461">
        <f t="shared" si="0"/>
        <v>0</v>
      </c>
      <c r="G23" s="462"/>
      <c r="H23" s="633"/>
      <c r="I23" s="283">
        <f t="shared" si="4"/>
        <v>1493.63</v>
      </c>
      <c r="K23" s="19"/>
      <c r="L23" s="205">
        <f t="shared" si="5"/>
        <v>20</v>
      </c>
      <c r="M23" s="74"/>
      <c r="N23" s="70">
        <v>0</v>
      </c>
      <c r="O23" s="140"/>
      <c r="P23" s="293">
        <f t="shared" si="1"/>
        <v>0</v>
      </c>
      <c r="Q23" s="71"/>
      <c r="R23" s="72"/>
      <c r="S23" s="632">
        <f t="shared" si="6"/>
        <v>577.95000000000005</v>
      </c>
      <c r="T23" s="61">
        <f t="shared" si="2"/>
        <v>0</v>
      </c>
    </row>
    <row r="24" spans="2:20" x14ac:dyDescent="0.25">
      <c r="B24" s="504">
        <f t="shared" si="3"/>
        <v>61</v>
      </c>
      <c r="C24" s="460"/>
      <c r="D24" s="713"/>
      <c r="E24" s="717"/>
      <c r="F24" s="461">
        <f t="shared" si="0"/>
        <v>0</v>
      </c>
      <c r="G24" s="462"/>
      <c r="H24" s="633"/>
      <c r="I24" s="283">
        <f t="shared" si="4"/>
        <v>1493.63</v>
      </c>
      <c r="K24" s="19"/>
      <c r="L24" s="205">
        <f t="shared" si="5"/>
        <v>20</v>
      </c>
      <c r="M24" s="74"/>
      <c r="N24" s="70">
        <v>0</v>
      </c>
      <c r="O24" s="140"/>
      <c r="P24" s="293">
        <f t="shared" si="1"/>
        <v>0</v>
      </c>
      <c r="Q24" s="71"/>
      <c r="R24" s="72"/>
      <c r="S24" s="632">
        <f t="shared" si="6"/>
        <v>577.95000000000005</v>
      </c>
      <c r="T24" s="61">
        <f t="shared" si="2"/>
        <v>0</v>
      </c>
    </row>
    <row r="25" spans="2:20" x14ac:dyDescent="0.25">
      <c r="B25" s="504">
        <f t="shared" si="3"/>
        <v>61</v>
      </c>
      <c r="C25" s="460"/>
      <c r="D25" s="713"/>
      <c r="E25" s="717"/>
      <c r="F25" s="461">
        <f t="shared" si="0"/>
        <v>0</v>
      </c>
      <c r="G25" s="462"/>
      <c r="H25" s="633"/>
      <c r="I25" s="283">
        <f t="shared" si="4"/>
        <v>1493.63</v>
      </c>
      <c r="K25" s="19"/>
      <c r="L25" s="205">
        <f t="shared" si="5"/>
        <v>20</v>
      </c>
      <c r="M25" s="74"/>
      <c r="N25" s="70">
        <v>0</v>
      </c>
      <c r="O25" s="140"/>
      <c r="P25" s="293">
        <f t="shared" si="1"/>
        <v>0</v>
      </c>
      <c r="Q25" s="71"/>
      <c r="R25" s="72"/>
      <c r="S25" s="632">
        <f t="shared" si="6"/>
        <v>577.95000000000005</v>
      </c>
      <c r="T25" s="61">
        <f t="shared" si="2"/>
        <v>0</v>
      </c>
    </row>
    <row r="26" spans="2:20" x14ac:dyDescent="0.25">
      <c r="B26" s="504">
        <f t="shared" si="3"/>
        <v>61</v>
      </c>
      <c r="C26" s="460"/>
      <c r="D26" s="713"/>
      <c r="E26" s="717"/>
      <c r="F26" s="461">
        <f t="shared" si="0"/>
        <v>0</v>
      </c>
      <c r="G26" s="462"/>
      <c r="H26" s="633"/>
      <c r="I26" s="283">
        <f t="shared" si="4"/>
        <v>1493.63</v>
      </c>
      <c r="K26" s="19"/>
      <c r="L26" s="205">
        <f t="shared" si="5"/>
        <v>20</v>
      </c>
      <c r="M26" s="15"/>
      <c r="N26" s="70">
        <v>0</v>
      </c>
      <c r="O26" s="140"/>
      <c r="P26" s="293">
        <f t="shared" si="1"/>
        <v>0</v>
      </c>
      <c r="Q26" s="71"/>
      <c r="R26" s="72"/>
      <c r="S26" s="632">
        <f t="shared" si="6"/>
        <v>577.95000000000005</v>
      </c>
      <c r="T26" s="61">
        <f t="shared" si="2"/>
        <v>0</v>
      </c>
    </row>
    <row r="27" spans="2:20" x14ac:dyDescent="0.25">
      <c r="B27" s="504">
        <f t="shared" si="3"/>
        <v>61</v>
      </c>
      <c r="C27" s="460"/>
      <c r="D27" s="713"/>
      <c r="E27" s="717"/>
      <c r="F27" s="461">
        <f t="shared" si="0"/>
        <v>0</v>
      </c>
      <c r="G27" s="462"/>
      <c r="H27" s="633"/>
      <c r="I27" s="283">
        <f t="shared" si="4"/>
        <v>1493.63</v>
      </c>
      <c r="K27" s="19"/>
      <c r="L27" s="205">
        <f t="shared" si="5"/>
        <v>20</v>
      </c>
      <c r="M27" s="15"/>
      <c r="N27" s="70">
        <v>0</v>
      </c>
      <c r="O27" s="140"/>
      <c r="P27" s="293">
        <f t="shared" si="1"/>
        <v>0</v>
      </c>
      <c r="Q27" s="71"/>
      <c r="R27" s="72"/>
      <c r="S27" s="632">
        <f t="shared" si="6"/>
        <v>577.95000000000005</v>
      </c>
      <c r="T27" s="61">
        <f t="shared" si="2"/>
        <v>0</v>
      </c>
    </row>
    <row r="28" spans="2:20" x14ac:dyDescent="0.25">
      <c r="B28" s="504">
        <f t="shared" si="3"/>
        <v>61</v>
      </c>
      <c r="C28" s="460"/>
      <c r="D28" s="713"/>
      <c r="E28" s="717"/>
      <c r="F28" s="461">
        <f t="shared" si="0"/>
        <v>0</v>
      </c>
      <c r="G28" s="462"/>
      <c r="H28" s="633"/>
      <c r="I28" s="283">
        <f t="shared" si="4"/>
        <v>1493.63</v>
      </c>
      <c r="L28" s="205">
        <f t="shared" si="5"/>
        <v>20</v>
      </c>
      <c r="M28" s="15"/>
      <c r="N28" s="70">
        <v>0</v>
      </c>
      <c r="O28" s="140"/>
      <c r="P28" s="293">
        <f t="shared" si="1"/>
        <v>0</v>
      </c>
      <c r="Q28" s="71"/>
      <c r="R28" s="72"/>
      <c r="S28" s="632">
        <f>SUM(S9:S27)</f>
        <v>10981.050000000001</v>
      </c>
      <c r="T28" s="61">
        <f t="shared" si="2"/>
        <v>0</v>
      </c>
    </row>
    <row r="29" spans="2:20" ht="15.75" thickBot="1" x14ac:dyDescent="0.3">
      <c r="B29" s="504">
        <f t="shared" si="3"/>
        <v>61</v>
      </c>
      <c r="C29" s="460"/>
      <c r="D29" s="713"/>
      <c r="E29" s="717"/>
      <c r="F29" s="461">
        <f t="shared" si="0"/>
        <v>0</v>
      </c>
      <c r="G29" s="462"/>
      <c r="H29" s="496"/>
      <c r="I29" s="283">
        <f t="shared" si="4"/>
        <v>1493.63</v>
      </c>
      <c r="K29" s="125"/>
      <c r="L29" s="205">
        <f t="shared" si="5"/>
        <v>20</v>
      </c>
      <c r="M29" s="37"/>
      <c r="N29" s="70">
        <v>0</v>
      </c>
      <c r="O29" s="346"/>
      <c r="P29" s="293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5"/>
      <c r="C30" s="460"/>
      <c r="D30" s="713"/>
      <c r="E30" s="718"/>
      <c r="F30" s="492"/>
      <c r="G30" s="498"/>
      <c r="H30" s="496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5"/>
      <c r="C31" s="460"/>
      <c r="D31" s="713"/>
      <c r="E31" s="719"/>
      <c r="F31" s="492"/>
      <c r="G31" s="499"/>
      <c r="H31" s="499"/>
      <c r="K31" s="47"/>
    </row>
    <row r="32" spans="2:20" ht="15.75" thickBot="1" x14ac:dyDescent="0.3">
      <c r="B32" s="75"/>
      <c r="C32" s="463"/>
      <c r="D32" s="714"/>
      <c r="E32" s="720"/>
      <c r="F32" s="500"/>
      <c r="G32" s="502"/>
      <c r="H32" s="502"/>
      <c r="I32" s="397"/>
      <c r="L32" s="207"/>
      <c r="N32" s="1088" t="s">
        <v>21</v>
      </c>
      <c r="O32" s="1089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  <c r="K33" s="129"/>
      <c r="N33" s="1062" t="s">
        <v>4</v>
      </c>
      <c r="O33" s="1063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16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4">
    <mergeCell ref="A1:G1"/>
    <mergeCell ref="B4:B5"/>
    <mergeCell ref="K1:Q1"/>
    <mergeCell ref="N32:O3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7" t="s">
        <v>262</v>
      </c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085" t="s">
        <v>53</v>
      </c>
      <c r="B5" s="1087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085"/>
      <c r="B6" s="1087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10"/>
      <c r="E35" s="820"/>
      <c r="F35" s="710">
        <f t="shared" si="0"/>
        <v>0</v>
      </c>
      <c r="G35" s="711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10"/>
      <c r="E36" s="820"/>
      <c r="F36" s="710">
        <f t="shared" si="0"/>
        <v>0</v>
      </c>
      <c r="G36" s="711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10"/>
      <c r="E37" s="820"/>
      <c r="F37" s="710">
        <f t="shared" si="0"/>
        <v>0</v>
      </c>
      <c r="G37" s="711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10"/>
      <c r="E38" s="820"/>
      <c r="F38" s="710">
        <f t="shared" si="0"/>
        <v>0</v>
      </c>
      <c r="G38" s="711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10"/>
      <c r="E39" s="820"/>
      <c r="F39" s="710">
        <f t="shared" si="0"/>
        <v>0</v>
      </c>
      <c r="G39" s="711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10"/>
      <c r="E40" s="820"/>
      <c r="F40" s="710">
        <f t="shared" si="0"/>
        <v>0</v>
      </c>
      <c r="G40" s="711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10"/>
      <c r="E41" s="820"/>
      <c r="F41" s="710">
        <f t="shared" si="0"/>
        <v>0</v>
      </c>
      <c r="G41" s="711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10"/>
      <c r="E42" s="820"/>
      <c r="F42" s="710">
        <f t="shared" si="0"/>
        <v>0</v>
      </c>
      <c r="G42" s="711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10"/>
      <c r="E43" s="820"/>
      <c r="F43" s="710">
        <f t="shared" si="0"/>
        <v>0</v>
      </c>
      <c r="G43" s="711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10"/>
      <c r="E44" s="820"/>
      <c r="F44" s="710">
        <f t="shared" si="0"/>
        <v>0</v>
      </c>
      <c r="G44" s="711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10"/>
      <c r="E45" s="820"/>
      <c r="F45" s="710">
        <f t="shared" si="0"/>
        <v>0</v>
      </c>
      <c r="G45" s="711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10"/>
      <c r="E46" s="820"/>
      <c r="F46" s="710">
        <f t="shared" si="0"/>
        <v>0</v>
      </c>
      <c r="G46" s="711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10"/>
      <c r="E47" s="820"/>
      <c r="F47" s="710">
        <f t="shared" si="0"/>
        <v>0</v>
      </c>
      <c r="G47" s="711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10"/>
      <c r="E48" s="820"/>
      <c r="F48" s="710">
        <f t="shared" si="0"/>
        <v>0</v>
      </c>
      <c r="G48" s="711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10"/>
      <c r="E49" s="820"/>
      <c r="F49" s="710">
        <f t="shared" si="0"/>
        <v>0</v>
      </c>
      <c r="G49" s="711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95" t="s">
        <v>11</v>
      </c>
      <c r="D60" s="109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97" t="s">
        <v>263</v>
      </c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5"/>
      <c r="C4" s="104"/>
      <c r="D4" s="141"/>
      <c r="E4" s="87"/>
      <c r="F4" s="74"/>
      <c r="G4" s="892"/>
    </row>
    <row r="5" spans="1:9" ht="29.25" x14ac:dyDescent="0.25">
      <c r="A5" s="12" t="s">
        <v>67</v>
      </c>
      <c r="B5" s="891" t="s">
        <v>127</v>
      </c>
      <c r="C5" s="104">
        <v>34</v>
      </c>
      <c r="D5" s="141">
        <v>44494</v>
      </c>
      <c r="E5" s="909">
        <v>2022.78</v>
      </c>
      <c r="F5" s="907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09">
        <v>3497.97</v>
      </c>
      <c r="F6" s="907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138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72">
        <v>8</v>
      </c>
      <c r="D11" s="938">
        <v>231.09</v>
      </c>
      <c r="E11" s="937">
        <v>44516</v>
      </c>
      <c r="F11" s="938">
        <f t="shared" ref="F11:F30" si="0">D11</f>
        <v>231.09</v>
      </c>
      <c r="G11" s="939" t="s">
        <v>181</v>
      </c>
      <c r="H11" s="940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72">
        <v>1</v>
      </c>
      <c r="D12" s="938">
        <v>29.56</v>
      </c>
      <c r="E12" s="937">
        <v>44520</v>
      </c>
      <c r="F12" s="938">
        <f t="shared" si="0"/>
        <v>29.56</v>
      </c>
      <c r="G12" s="939" t="s">
        <v>205</v>
      </c>
      <c r="H12" s="940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36">
        <v>199.58</v>
      </c>
      <c r="E13" s="937">
        <v>44522</v>
      </c>
      <c r="F13" s="938">
        <f t="shared" si="0"/>
        <v>199.58</v>
      </c>
      <c r="G13" s="939" t="s">
        <v>206</v>
      </c>
      <c r="H13" s="940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36">
        <v>205.88</v>
      </c>
      <c r="E14" s="937">
        <v>44524</v>
      </c>
      <c r="F14" s="938">
        <f t="shared" si="0"/>
        <v>205.88</v>
      </c>
      <c r="G14" s="939" t="s">
        <v>218</v>
      </c>
      <c r="H14" s="940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36">
        <v>146.31</v>
      </c>
      <c r="E15" s="937">
        <v>44525</v>
      </c>
      <c r="F15" s="938">
        <f t="shared" si="0"/>
        <v>146.31</v>
      </c>
      <c r="G15" s="939" t="s">
        <v>221</v>
      </c>
      <c r="H15" s="940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26"/>
      <c r="E16" s="1027"/>
      <c r="F16" s="1028">
        <f t="shared" si="0"/>
        <v>0</v>
      </c>
      <c r="G16" s="1029"/>
      <c r="H16" s="1030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26"/>
      <c r="E17" s="1027"/>
      <c r="F17" s="1028">
        <f t="shared" si="0"/>
        <v>0</v>
      </c>
      <c r="G17" s="1029"/>
      <c r="H17" s="1030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26"/>
      <c r="E18" s="1031"/>
      <c r="F18" s="1028">
        <f t="shared" si="0"/>
        <v>0</v>
      </c>
      <c r="G18" s="1029"/>
      <c r="H18" s="1030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26"/>
      <c r="E19" s="1031"/>
      <c r="F19" s="1028">
        <f t="shared" si="0"/>
        <v>0</v>
      </c>
      <c r="G19" s="1029"/>
      <c r="H19" s="1030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26"/>
      <c r="E20" s="1031"/>
      <c r="F20" s="1028">
        <f t="shared" si="0"/>
        <v>0</v>
      </c>
      <c r="G20" s="1029"/>
      <c r="H20" s="1030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26"/>
      <c r="E21" s="1031"/>
      <c r="F21" s="1028">
        <f t="shared" si="0"/>
        <v>0</v>
      </c>
      <c r="G21" s="1032"/>
      <c r="H21" s="1033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26"/>
      <c r="E22" s="1031"/>
      <c r="F22" s="1028">
        <f t="shared" si="0"/>
        <v>0</v>
      </c>
      <c r="G22" s="1032"/>
      <c r="H22" s="1033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26"/>
      <c r="E23" s="1031"/>
      <c r="F23" s="1028">
        <f t="shared" si="0"/>
        <v>0</v>
      </c>
      <c r="G23" s="1032"/>
      <c r="H23" s="1033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26"/>
      <c r="E24" s="1031"/>
      <c r="F24" s="1028">
        <f t="shared" si="0"/>
        <v>0</v>
      </c>
      <c r="G24" s="1032"/>
      <c r="H24" s="1033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26"/>
      <c r="E25" s="1031"/>
      <c r="F25" s="1028">
        <f t="shared" si="0"/>
        <v>0</v>
      </c>
      <c r="G25" s="1032"/>
      <c r="H25" s="1033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26"/>
      <c r="E26" s="1031"/>
      <c r="F26" s="1028">
        <f t="shared" si="0"/>
        <v>0</v>
      </c>
      <c r="G26" s="1032"/>
      <c r="H26" s="1033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26"/>
      <c r="E27" s="1031"/>
      <c r="F27" s="1028">
        <f t="shared" si="0"/>
        <v>0</v>
      </c>
      <c r="G27" s="1032"/>
      <c r="H27" s="1034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26"/>
      <c r="E28" s="1031"/>
      <c r="F28" s="1028">
        <f t="shared" si="0"/>
        <v>0</v>
      </c>
      <c r="G28" s="1032"/>
      <c r="H28" s="1034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26"/>
      <c r="E29" s="1031"/>
      <c r="F29" s="1028">
        <f t="shared" si="0"/>
        <v>0</v>
      </c>
      <c r="G29" s="1032"/>
      <c r="H29" s="1034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35"/>
      <c r="E30" s="1031"/>
      <c r="F30" s="1028">
        <f t="shared" si="0"/>
        <v>0</v>
      </c>
      <c r="G30" s="1032"/>
      <c r="H30" s="1034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7" t="s">
        <v>21</v>
      </c>
      <c r="E35" s="888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89" t="s">
        <v>4</v>
      </c>
      <c r="E36" s="890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83"/>
  <sheetViews>
    <sheetView topLeftCell="G1" zoomScaleNormal="100" workbookViewId="0">
      <selection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</cols>
  <sheetData>
    <row r="1" spans="1:30" ht="40.5" x14ac:dyDescent="0.55000000000000004">
      <c r="A1" s="1097" t="s">
        <v>257</v>
      </c>
      <c r="B1" s="1097"/>
      <c r="C1" s="1097"/>
      <c r="D1" s="1097"/>
      <c r="E1" s="1097"/>
      <c r="F1" s="1097"/>
      <c r="G1" s="1097"/>
      <c r="H1" s="11">
        <v>1</v>
      </c>
      <c r="K1" s="1097" t="str">
        <f>A1</f>
        <v>INVENTARIO    DEL MES DE NOVIEMBRE 2021</v>
      </c>
      <c r="L1" s="1097"/>
      <c r="M1" s="1097"/>
      <c r="N1" s="1097"/>
      <c r="O1" s="1097"/>
      <c r="P1" s="1097"/>
      <c r="Q1" s="1097"/>
      <c r="R1" s="11">
        <v>2</v>
      </c>
      <c r="V1" s="1097" t="str">
        <f>K1</f>
        <v>INVENTARIO    DEL MES DE NOVIEMBRE 2021</v>
      </c>
      <c r="W1" s="1097"/>
      <c r="X1" s="1097"/>
      <c r="Y1" s="1097"/>
      <c r="Z1" s="1097"/>
      <c r="AA1" s="1097"/>
      <c r="AB1" s="1097"/>
      <c r="AC1" s="11">
        <v>6</v>
      </c>
    </row>
    <row r="2" spans="1:3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</row>
    <row r="4" spans="1:3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3"/>
      <c r="N4" s="261"/>
      <c r="O4" s="272"/>
      <c r="P4" s="266"/>
      <c r="Q4" s="166"/>
      <c r="R4" s="166"/>
      <c r="V4" s="12"/>
      <c r="W4" s="12"/>
      <c r="X4" s="914"/>
      <c r="Y4" s="261"/>
      <c r="Z4" s="272"/>
      <c r="AA4" s="266"/>
      <c r="AB4" s="166"/>
      <c r="AC4" s="166"/>
    </row>
    <row r="5" spans="1:30" ht="15" customHeight="1" x14ac:dyDescent="0.25">
      <c r="A5" s="263" t="s">
        <v>103</v>
      </c>
      <c r="B5" s="1098" t="s">
        <v>100</v>
      </c>
      <c r="C5" s="629"/>
      <c r="D5" s="261"/>
      <c r="E5" s="280">
        <v>167.16</v>
      </c>
      <c r="F5" s="266">
        <v>13</v>
      </c>
      <c r="G5" s="273"/>
      <c r="K5" s="263" t="s">
        <v>98</v>
      </c>
      <c r="L5" s="1099" t="s">
        <v>99</v>
      </c>
      <c r="M5" s="629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100" t="s">
        <v>162</v>
      </c>
      <c r="X5" s="881"/>
      <c r="Y5" s="288"/>
      <c r="Z5" s="272"/>
      <c r="AA5" s="266"/>
      <c r="AB5" s="273"/>
    </row>
    <row r="6" spans="1:30" x14ac:dyDescent="0.25">
      <c r="A6" s="653"/>
      <c r="B6" s="1098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099"/>
      <c r="M6" s="881">
        <v>92</v>
      </c>
      <c r="N6" s="261">
        <v>44515</v>
      </c>
      <c r="O6" s="911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100"/>
      <c r="X6" s="629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</row>
    <row r="7" spans="1:30" ht="15.75" thickBot="1" x14ac:dyDescent="0.3">
      <c r="A7" s="253"/>
      <c r="B7" s="286"/>
      <c r="C7" s="883"/>
      <c r="D7" s="261"/>
      <c r="E7" s="70"/>
      <c r="F7" s="74"/>
      <c r="G7" s="253"/>
      <c r="K7" s="253"/>
      <c r="L7" s="286"/>
      <c r="M7" s="881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81">
        <v>120</v>
      </c>
      <c r="Y7" s="261">
        <v>44530</v>
      </c>
      <c r="Z7" s="911">
        <v>309.14999999999998</v>
      </c>
      <c r="AA7" s="310">
        <v>25</v>
      </c>
      <c r="AB7" s="253"/>
    </row>
    <row r="8" spans="1:3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188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186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204</v>
      </c>
      <c r="AC9" s="279">
        <v>125</v>
      </c>
      <c r="AD9" s="289">
        <f>Z6-AA9+Z5+Z7+Z4</f>
        <v>665.8599999999999</v>
      </c>
    </row>
    <row r="10" spans="1:3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241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188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226</v>
      </c>
      <c r="AC10" s="279">
        <v>125</v>
      </c>
      <c r="AD10" s="289">
        <f>AD9-AA10</f>
        <v>549.75999999999988</v>
      </c>
    </row>
    <row r="11" spans="1:30" x14ac:dyDescent="0.25">
      <c r="A11" s="205"/>
      <c r="B11" s="84">
        <f t="shared" ref="B11:B54" si="3">B10-C11</f>
        <v>67</v>
      </c>
      <c r="C11" s="15"/>
      <c r="D11" s="1011"/>
      <c r="E11" s="1012"/>
      <c r="F11" s="1011">
        <f t="shared" si="0"/>
        <v>0</v>
      </c>
      <c r="G11" s="692"/>
      <c r="H11" s="1013"/>
      <c r="I11" s="289">
        <f t="shared" ref="I11:I74" si="4">I10-F11</f>
        <v>857.02</v>
      </c>
      <c r="K11" s="205"/>
      <c r="L11" s="84">
        <f t="shared" ref="L11:L54" si="5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220</v>
      </c>
      <c r="R11" s="279">
        <v>95</v>
      </c>
      <c r="S11" s="289">
        <f t="shared" ref="S11:S74" si="6">S10-P11</f>
        <v>1059</v>
      </c>
      <c r="V11" s="205"/>
      <c r="W11" s="84">
        <f t="shared" ref="W11:W54" si="7">W10-X11</f>
        <v>45</v>
      </c>
      <c r="X11" s="74"/>
      <c r="Y11" s="1011"/>
      <c r="Z11" s="1012"/>
      <c r="AA11" s="1011">
        <f t="shared" si="2"/>
        <v>0</v>
      </c>
      <c r="AB11" s="692"/>
      <c r="AC11" s="1013"/>
      <c r="AD11" s="289">
        <f t="shared" ref="AD11:AD74" si="8">AD10-AA11</f>
        <v>549.75999999999988</v>
      </c>
    </row>
    <row r="12" spans="1:30" x14ac:dyDescent="0.25">
      <c r="A12" s="205"/>
      <c r="B12" s="84">
        <f t="shared" si="3"/>
        <v>67</v>
      </c>
      <c r="C12" s="15"/>
      <c r="D12" s="1011"/>
      <c r="E12" s="1012"/>
      <c r="F12" s="1011">
        <f t="shared" si="0"/>
        <v>0</v>
      </c>
      <c r="G12" s="692"/>
      <c r="H12" s="1013"/>
      <c r="I12" s="289">
        <f t="shared" si="4"/>
        <v>857.02</v>
      </c>
      <c r="K12" s="205"/>
      <c r="L12" s="84">
        <f t="shared" si="5"/>
        <v>38.5</v>
      </c>
      <c r="M12" s="74"/>
      <c r="N12" s="1011"/>
      <c r="O12" s="1012"/>
      <c r="P12" s="1011">
        <f t="shared" si="1"/>
        <v>0</v>
      </c>
      <c r="Q12" s="692"/>
      <c r="R12" s="1013"/>
      <c r="S12" s="289">
        <f t="shared" si="6"/>
        <v>1059</v>
      </c>
      <c r="V12" s="205"/>
      <c r="W12" s="84">
        <f t="shared" si="7"/>
        <v>45</v>
      </c>
      <c r="X12" s="74"/>
      <c r="Y12" s="1011"/>
      <c r="Z12" s="1012"/>
      <c r="AA12" s="1011">
        <f t="shared" si="2"/>
        <v>0</v>
      </c>
      <c r="AB12" s="692"/>
      <c r="AC12" s="1013"/>
      <c r="AD12" s="289">
        <f t="shared" si="8"/>
        <v>549.75999999999988</v>
      </c>
    </row>
    <row r="13" spans="1:30" x14ac:dyDescent="0.25">
      <c r="A13" s="83" t="s">
        <v>33</v>
      </c>
      <c r="B13" s="84">
        <f t="shared" si="3"/>
        <v>67</v>
      </c>
      <c r="C13" s="15"/>
      <c r="D13" s="1011"/>
      <c r="E13" s="1012"/>
      <c r="F13" s="1011">
        <f t="shared" si="0"/>
        <v>0</v>
      </c>
      <c r="G13" s="692"/>
      <c r="H13" s="1013"/>
      <c r="I13" s="289">
        <f t="shared" si="4"/>
        <v>857.02</v>
      </c>
      <c r="K13" s="83" t="s">
        <v>33</v>
      </c>
      <c r="L13" s="84">
        <f t="shared" si="5"/>
        <v>38.5</v>
      </c>
      <c r="M13" s="74"/>
      <c r="N13" s="1011"/>
      <c r="O13" s="1012"/>
      <c r="P13" s="1011">
        <f t="shared" si="1"/>
        <v>0</v>
      </c>
      <c r="Q13" s="692"/>
      <c r="R13" s="1013"/>
      <c r="S13" s="289">
        <f t="shared" si="6"/>
        <v>1059</v>
      </c>
      <c r="V13" s="83" t="s">
        <v>33</v>
      </c>
      <c r="W13" s="84">
        <f t="shared" si="7"/>
        <v>45</v>
      </c>
      <c r="X13" s="74"/>
      <c r="Y13" s="1011"/>
      <c r="Z13" s="1012"/>
      <c r="AA13" s="1011">
        <f t="shared" si="2"/>
        <v>0</v>
      </c>
      <c r="AB13" s="692"/>
      <c r="AC13" s="1013"/>
      <c r="AD13" s="289">
        <f t="shared" si="8"/>
        <v>549.75999999999988</v>
      </c>
    </row>
    <row r="14" spans="1:30" x14ac:dyDescent="0.25">
      <c r="A14" s="74"/>
      <c r="B14" s="84">
        <f t="shared" si="3"/>
        <v>67</v>
      </c>
      <c r="C14" s="15"/>
      <c r="D14" s="1011"/>
      <c r="E14" s="1012"/>
      <c r="F14" s="1011">
        <f t="shared" si="0"/>
        <v>0</v>
      </c>
      <c r="G14" s="692"/>
      <c r="H14" s="1013"/>
      <c r="I14" s="289">
        <f t="shared" si="4"/>
        <v>857.02</v>
      </c>
      <c r="K14" s="74"/>
      <c r="L14" s="84">
        <f t="shared" si="5"/>
        <v>38.5</v>
      </c>
      <c r="M14" s="74"/>
      <c r="N14" s="1011"/>
      <c r="O14" s="1012"/>
      <c r="P14" s="1011">
        <f t="shared" si="1"/>
        <v>0</v>
      </c>
      <c r="Q14" s="692"/>
      <c r="R14" s="1013"/>
      <c r="S14" s="289">
        <f t="shared" si="6"/>
        <v>1059</v>
      </c>
      <c r="V14" s="74"/>
      <c r="W14" s="84">
        <f t="shared" si="7"/>
        <v>45</v>
      </c>
      <c r="X14" s="74"/>
      <c r="Y14" s="1011"/>
      <c r="Z14" s="1012"/>
      <c r="AA14" s="1011">
        <f t="shared" si="2"/>
        <v>0</v>
      </c>
      <c r="AB14" s="692"/>
      <c r="AC14" s="1013"/>
      <c r="AD14" s="289">
        <f t="shared" si="8"/>
        <v>549.75999999999988</v>
      </c>
    </row>
    <row r="15" spans="1:30" x14ac:dyDescent="0.25">
      <c r="A15" s="74"/>
      <c r="B15" s="84">
        <f t="shared" si="3"/>
        <v>67</v>
      </c>
      <c r="C15" s="15"/>
      <c r="D15" s="1011"/>
      <c r="E15" s="1012"/>
      <c r="F15" s="1011">
        <f t="shared" si="0"/>
        <v>0</v>
      </c>
      <c r="G15" s="692"/>
      <c r="H15" s="1013"/>
      <c r="I15" s="289">
        <f t="shared" si="4"/>
        <v>857.02</v>
      </c>
      <c r="K15" s="74"/>
      <c r="L15" s="84">
        <f t="shared" si="5"/>
        <v>38.5</v>
      </c>
      <c r="M15" s="74"/>
      <c r="N15" s="1011"/>
      <c r="O15" s="1012"/>
      <c r="P15" s="1011">
        <f t="shared" si="1"/>
        <v>0</v>
      </c>
      <c r="Q15" s="692"/>
      <c r="R15" s="1013"/>
      <c r="S15" s="289">
        <f t="shared" si="6"/>
        <v>1059</v>
      </c>
      <c r="V15" s="74"/>
      <c r="W15" s="84">
        <f t="shared" si="7"/>
        <v>45</v>
      </c>
      <c r="X15" s="74"/>
      <c r="Y15" s="1011"/>
      <c r="Z15" s="1012"/>
      <c r="AA15" s="1011">
        <f t="shared" si="2"/>
        <v>0</v>
      </c>
      <c r="AB15" s="692"/>
      <c r="AC15" s="1013"/>
      <c r="AD15" s="289">
        <f t="shared" si="8"/>
        <v>549.75999999999988</v>
      </c>
    </row>
    <row r="16" spans="1:30" x14ac:dyDescent="0.25">
      <c r="B16" s="84">
        <f t="shared" si="3"/>
        <v>67</v>
      </c>
      <c r="C16" s="15"/>
      <c r="D16" s="1011"/>
      <c r="E16" s="1012"/>
      <c r="F16" s="1011">
        <f t="shared" si="0"/>
        <v>0</v>
      </c>
      <c r="G16" s="692"/>
      <c r="H16" s="1013"/>
      <c r="I16" s="289">
        <f t="shared" si="4"/>
        <v>857.02</v>
      </c>
      <c r="L16" s="84">
        <f t="shared" si="5"/>
        <v>38.5</v>
      </c>
      <c r="M16" s="74"/>
      <c r="N16" s="1011"/>
      <c r="O16" s="1012"/>
      <c r="P16" s="1011">
        <f t="shared" si="1"/>
        <v>0</v>
      </c>
      <c r="Q16" s="692"/>
      <c r="R16" s="1013"/>
      <c r="S16" s="289">
        <f t="shared" si="6"/>
        <v>1059</v>
      </c>
      <c r="W16" s="84">
        <f t="shared" si="7"/>
        <v>45</v>
      </c>
      <c r="X16" s="74"/>
      <c r="Y16" s="1011"/>
      <c r="Z16" s="1012"/>
      <c r="AA16" s="1011">
        <f t="shared" si="2"/>
        <v>0</v>
      </c>
      <c r="AB16" s="692"/>
      <c r="AC16" s="1013"/>
      <c r="AD16" s="289">
        <f t="shared" si="8"/>
        <v>549.75999999999988</v>
      </c>
    </row>
    <row r="17" spans="1:30" x14ac:dyDescent="0.25">
      <c r="B17" s="84">
        <f t="shared" si="3"/>
        <v>67</v>
      </c>
      <c r="C17" s="15"/>
      <c r="D17" s="1011"/>
      <c r="E17" s="1012"/>
      <c r="F17" s="1011">
        <f t="shared" si="0"/>
        <v>0</v>
      </c>
      <c r="G17" s="692"/>
      <c r="H17" s="1013"/>
      <c r="I17" s="289">
        <f t="shared" si="4"/>
        <v>857.02</v>
      </c>
      <c r="L17" s="84">
        <f t="shared" si="5"/>
        <v>38.5</v>
      </c>
      <c r="M17" s="74"/>
      <c r="N17" s="1011"/>
      <c r="O17" s="1012"/>
      <c r="P17" s="1011">
        <f t="shared" si="1"/>
        <v>0</v>
      </c>
      <c r="Q17" s="692"/>
      <c r="R17" s="1013"/>
      <c r="S17" s="289">
        <f t="shared" si="6"/>
        <v>1059</v>
      </c>
      <c r="W17" s="84">
        <f t="shared" si="7"/>
        <v>45</v>
      </c>
      <c r="X17" s="74"/>
      <c r="Y17" s="1011"/>
      <c r="Z17" s="1012"/>
      <c r="AA17" s="1011">
        <f t="shared" si="2"/>
        <v>0</v>
      </c>
      <c r="AB17" s="692"/>
      <c r="AC17" s="1013"/>
      <c r="AD17" s="289">
        <f t="shared" si="8"/>
        <v>549.75999999999988</v>
      </c>
    </row>
    <row r="18" spans="1:30" x14ac:dyDescent="0.25">
      <c r="A18" s="126"/>
      <c r="B18" s="84">
        <f t="shared" si="3"/>
        <v>67</v>
      </c>
      <c r="C18" s="15"/>
      <c r="D18" s="1011"/>
      <c r="E18" s="1012"/>
      <c r="F18" s="1011">
        <f t="shared" si="0"/>
        <v>0</v>
      </c>
      <c r="G18" s="692"/>
      <c r="H18" s="1013"/>
      <c r="I18" s="289">
        <f t="shared" si="4"/>
        <v>857.02</v>
      </c>
      <c r="K18" s="126"/>
      <c r="L18" s="84">
        <f t="shared" si="5"/>
        <v>38.5</v>
      </c>
      <c r="M18" s="74"/>
      <c r="N18" s="1011"/>
      <c r="O18" s="1012"/>
      <c r="P18" s="1011">
        <f t="shared" si="1"/>
        <v>0</v>
      </c>
      <c r="Q18" s="692"/>
      <c r="R18" s="1013"/>
      <c r="S18" s="289">
        <f t="shared" si="6"/>
        <v>1059</v>
      </c>
      <c r="V18" s="126"/>
      <c r="W18" s="84">
        <f t="shared" si="7"/>
        <v>45</v>
      </c>
      <c r="X18" s="74"/>
      <c r="Y18" s="1011"/>
      <c r="Z18" s="1012"/>
      <c r="AA18" s="1011">
        <f t="shared" si="2"/>
        <v>0</v>
      </c>
      <c r="AB18" s="692"/>
      <c r="AC18" s="1013"/>
      <c r="AD18" s="289">
        <f t="shared" si="8"/>
        <v>549.75999999999988</v>
      </c>
    </row>
    <row r="19" spans="1:30" x14ac:dyDescent="0.25">
      <c r="A19" s="126"/>
      <c r="B19" s="84">
        <f t="shared" si="3"/>
        <v>67</v>
      </c>
      <c r="C19" s="15"/>
      <c r="D19" s="1011"/>
      <c r="E19" s="1012"/>
      <c r="F19" s="1011">
        <f t="shared" si="0"/>
        <v>0</v>
      </c>
      <c r="G19" s="692"/>
      <c r="H19" s="1013"/>
      <c r="I19" s="289">
        <f t="shared" si="4"/>
        <v>857.02</v>
      </c>
      <c r="K19" s="126"/>
      <c r="L19" s="84">
        <f t="shared" si="5"/>
        <v>38.5</v>
      </c>
      <c r="M19" s="15"/>
      <c r="N19" s="1011"/>
      <c r="O19" s="1012"/>
      <c r="P19" s="1011">
        <f t="shared" si="1"/>
        <v>0</v>
      </c>
      <c r="Q19" s="692"/>
      <c r="R19" s="1013"/>
      <c r="S19" s="289">
        <f t="shared" si="6"/>
        <v>1059</v>
      </c>
      <c r="V19" s="126"/>
      <c r="W19" s="84">
        <f t="shared" si="7"/>
        <v>45</v>
      </c>
      <c r="X19" s="15"/>
      <c r="Y19" s="1011"/>
      <c r="Z19" s="1012"/>
      <c r="AA19" s="1011">
        <f t="shared" si="2"/>
        <v>0</v>
      </c>
      <c r="AB19" s="692"/>
      <c r="AC19" s="1013"/>
      <c r="AD19" s="289">
        <f t="shared" si="8"/>
        <v>549.75999999999988</v>
      </c>
    </row>
    <row r="20" spans="1:30" x14ac:dyDescent="0.25">
      <c r="A20" s="126"/>
      <c r="B20" s="84">
        <f t="shared" si="3"/>
        <v>67</v>
      </c>
      <c r="C20" s="15"/>
      <c r="D20" s="1011"/>
      <c r="E20" s="1012"/>
      <c r="F20" s="1011">
        <f t="shared" si="0"/>
        <v>0</v>
      </c>
      <c r="G20" s="692"/>
      <c r="H20" s="1013"/>
      <c r="I20" s="289">
        <f t="shared" si="4"/>
        <v>857.02</v>
      </c>
      <c r="K20" s="126"/>
      <c r="L20" s="84">
        <f t="shared" si="5"/>
        <v>38.5</v>
      </c>
      <c r="M20" s="15"/>
      <c r="N20" s="1011"/>
      <c r="O20" s="1012"/>
      <c r="P20" s="1011">
        <f t="shared" si="1"/>
        <v>0</v>
      </c>
      <c r="Q20" s="692"/>
      <c r="R20" s="1013"/>
      <c r="S20" s="289">
        <f t="shared" si="6"/>
        <v>1059</v>
      </c>
      <c r="V20" s="126"/>
      <c r="W20" s="84">
        <f t="shared" si="7"/>
        <v>45</v>
      </c>
      <c r="X20" s="15"/>
      <c r="Y20" s="1011"/>
      <c r="Z20" s="1012"/>
      <c r="AA20" s="1011">
        <f t="shared" si="2"/>
        <v>0</v>
      </c>
      <c r="AB20" s="692"/>
      <c r="AC20" s="1013"/>
      <c r="AD20" s="289">
        <f t="shared" si="8"/>
        <v>549.75999999999988</v>
      </c>
    </row>
    <row r="21" spans="1:30" x14ac:dyDescent="0.25">
      <c r="A21" s="126"/>
      <c r="B21" s="84">
        <f t="shared" si="3"/>
        <v>67</v>
      </c>
      <c r="C21" s="15"/>
      <c r="D21" s="1011"/>
      <c r="E21" s="1012"/>
      <c r="F21" s="1011">
        <f t="shared" si="0"/>
        <v>0</v>
      </c>
      <c r="G21" s="692"/>
      <c r="H21" s="1013"/>
      <c r="I21" s="289">
        <f t="shared" si="4"/>
        <v>857.02</v>
      </c>
      <c r="K21" s="126"/>
      <c r="L21" s="84">
        <f t="shared" si="5"/>
        <v>38.5</v>
      </c>
      <c r="M21" s="15"/>
      <c r="N21" s="1011"/>
      <c r="O21" s="1012"/>
      <c r="P21" s="1011">
        <f t="shared" si="1"/>
        <v>0</v>
      </c>
      <c r="Q21" s="692"/>
      <c r="R21" s="1013"/>
      <c r="S21" s="289">
        <f t="shared" si="6"/>
        <v>1059</v>
      </c>
      <c r="V21" s="126"/>
      <c r="W21" s="84">
        <f t="shared" si="7"/>
        <v>45</v>
      </c>
      <c r="X21" s="15"/>
      <c r="Y21" s="1011"/>
      <c r="Z21" s="1012"/>
      <c r="AA21" s="1011">
        <f t="shared" si="2"/>
        <v>0</v>
      </c>
      <c r="AB21" s="692"/>
      <c r="AC21" s="1013"/>
      <c r="AD21" s="289">
        <f t="shared" si="8"/>
        <v>549.75999999999988</v>
      </c>
    </row>
    <row r="22" spans="1:30" x14ac:dyDescent="0.25">
      <c r="A22" s="126"/>
      <c r="B22" s="295">
        <f t="shared" si="3"/>
        <v>67</v>
      </c>
      <c r="C22" s="15"/>
      <c r="D22" s="1011"/>
      <c r="E22" s="1012"/>
      <c r="F22" s="1011">
        <f t="shared" si="0"/>
        <v>0</v>
      </c>
      <c r="G22" s="692"/>
      <c r="H22" s="1013"/>
      <c r="I22" s="289">
        <f t="shared" si="4"/>
        <v>857.02</v>
      </c>
      <c r="K22" s="126"/>
      <c r="L22" s="295">
        <f t="shared" si="5"/>
        <v>38.5</v>
      </c>
      <c r="M22" s="15"/>
      <c r="N22" s="1011"/>
      <c r="O22" s="1012"/>
      <c r="P22" s="1011">
        <f t="shared" si="1"/>
        <v>0</v>
      </c>
      <c r="Q22" s="692"/>
      <c r="R22" s="1013"/>
      <c r="S22" s="289">
        <f t="shared" si="6"/>
        <v>1059</v>
      </c>
      <c r="V22" s="126"/>
      <c r="W22" s="295">
        <f t="shared" si="7"/>
        <v>45</v>
      </c>
      <c r="X22" s="15"/>
      <c r="Y22" s="1011"/>
      <c r="Z22" s="1012"/>
      <c r="AA22" s="1011">
        <f t="shared" si="2"/>
        <v>0</v>
      </c>
      <c r="AB22" s="692"/>
      <c r="AC22" s="1013"/>
      <c r="AD22" s="289">
        <f t="shared" si="8"/>
        <v>549.75999999999988</v>
      </c>
    </row>
    <row r="23" spans="1:30" x14ac:dyDescent="0.25">
      <c r="A23" s="127"/>
      <c r="B23" s="295">
        <f t="shared" si="3"/>
        <v>67</v>
      </c>
      <c r="C23" s="15"/>
      <c r="D23" s="1011"/>
      <c r="E23" s="1012"/>
      <c r="F23" s="1011">
        <f t="shared" si="0"/>
        <v>0</v>
      </c>
      <c r="G23" s="692"/>
      <c r="H23" s="1013"/>
      <c r="I23" s="289">
        <f t="shared" si="4"/>
        <v>857.02</v>
      </c>
      <c r="K23" s="127"/>
      <c r="L23" s="295">
        <f t="shared" si="5"/>
        <v>38.5</v>
      </c>
      <c r="M23" s="15"/>
      <c r="N23" s="1011"/>
      <c r="O23" s="1012"/>
      <c r="P23" s="1011">
        <f t="shared" si="1"/>
        <v>0</v>
      </c>
      <c r="Q23" s="692"/>
      <c r="R23" s="1013"/>
      <c r="S23" s="289">
        <f t="shared" si="6"/>
        <v>1059</v>
      </c>
      <c r="V23" s="127"/>
      <c r="W23" s="295">
        <f t="shared" si="7"/>
        <v>45</v>
      </c>
      <c r="X23" s="15"/>
      <c r="Y23" s="1011"/>
      <c r="Z23" s="1012"/>
      <c r="AA23" s="1011">
        <f t="shared" si="2"/>
        <v>0</v>
      </c>
      <c r="AB23" s="692"/>
      <c r="AC23" s="1013"/>
      <c r="AD23" s="289">
        <f t="shared" si="8"/>
        <v>549.75999999999988</v>
      </c>
    </row>
    <row r="24" spans="1:30" x14ac:dyDescent="0.25">
      <c r="A24" s="126"/>
      <c r="B24" s="295">
        <f t="shared" si="3"/>
        <v>67</v>
      </c>
      <c r="C24" s="15"/>
      <c r="D24" s="1011"/>
      <c r="E24" s="1012"/>
      <c r="F24" s="1011">
        <f t="shared" si="0"/>
        <v>0</v>
      </c>
      <c r="G24" s="692"/>
      <c r="H24" s="1013"/>
      <c r="I24" s="289">
        <f t="shared" si="4"/>
        <v>857.02</v>
      </c>
      <c r="K24" s="126"/>
      <c r="L24" s="295">
        <f t="shared" si="5"/>
        <v>38.5</v>
      </c>
      <c r="M24" s="15"/>
      <c r="N24" s="1011"/>
      <c r="O24" s="1012"/>
      <c r="P24" s="1011">
        <f t="shared" si="1"/>
        <v>0</v>
      </c>
      <c r="Q24" s="692"/>
      <c r="R24" s="1013"/>
      <c r="S24" s="289">
        <f t="shared" si="6"/>
        <v>1059</v>
      </c>
      <c r="V24" s="126"/>
      <c r="W24" s="295">
        <f t="shared" si="7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8"/>
        <v>549.75999999999988</v>
      </c>
    </row>
    <row r="25" spans="1:30" x14ac:dyDescent="0.25">
      <c r="A25" s="126"/>
      <c r="B25" s="295">
        <f t="shared" si="3"/>
        <v>67</v>
      </c>
      <c r="C25" s="15"/>
      <c r="D25" s="1011"/>
      <c r="E25" s="1012"/>
      <c r="F25" s="1011">
        <f t="shared" si="0"/>
        <v>0</v>
      </c>
      <c r="G25" s="692"/>
      <c r="H25" s="1013"/>
      <c r="I25" s="289">
        <f t="shared" si="4"/>
        <v>857.02</v>
      </c>
      <c r="K25" s="126"/>
      <c r="L25" s="295">
        <f t="shared" si="5"/>
        <v>38.5</v>
      </c>
      <c r="M25" s="15"/>
      <c r="N25" s="1011"/>
      <c r="O25" s="1012"/>
      <c r="P25" s="1011">
        <f t="shared" si="1"/>
        <v>0</v>
      </c>
      <c r="Q25" s="692"/>
      <c r="R25" s="1013"/>
      <c r="S25" s="289">
        <f t="shared" si="6"/>
        <v>1059</v>
      </c>
      <c r="V25" s="126"/>
      <c r="W25" s="295">
        <f t="shared" si="7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8"/>
        <v>549.75999999999988</v>
      </c>
    </row>
    <row r="26" spans="1:30" x14ac:dyDescent="0.25">
      <c r="A26" s="126"/>
      <c r="B26" s="205">
        <f t="shared" si="3"/>
        <v>67</v>
      </c>
      <c r="C26" s="15"/>
      <c r="D26" s="1011"/>
      <c r="E26" s="1012"/>
      <c r="F26" s="1011">
        <f t="shared" si="0"/>
        <v>0</v>
      </c>
      <c r="G26" s="692"/>
      <c r="H26" s="1013"/>
      <c r="I26" s="289">
        <f t="shared" si="4"/>
        <v>857.02</v>
      </c>
      <c r="K26" s="126"/>
      <c r="L26" s="205">
        <f t="shared" si="5"/>
        <v>38.5</v>
      </c>
      <c r="M26" s="15"/>
      <c r="N26" s="1011"/>
      <c r="O26" s="1012"/>
      <c r="P26" s="1011">
        <f t="shared" si="1"/>
        <v>0</v>
      </c>
      <c r="Q26" s="692"/>
      <c r="R26" s="1013"/>
      <c r="S26" s="289">
        <f t="shared" si="6"/>
        <v>1059</v>
      </c>
      <c r="V26" s="126"/>
      <c r="W26" s="205">
        <f t="shared" si="7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8"/>
        <v>549.75999999999988</v>
      </c>
    </row>
    <row r="27" spans="1:30" x14ac:dyDescent="0.25">
      <c r="A27" s="126"/>
      <c r="B27" s="295">
        <f t="shared" si="3"/>
        <v>67</v>
      </c>
      <c r="C27" s="15"/>
      <c r="D27" s="1011"/>
      <c r="E27" s="1012"/>
      <c r="F27" s="1011">
        <f t="shared" si="0"/>
        <v>0</v>
      </c>
      <c r="G27" s="692"/>
      <c r="H27" s="1013"/>
      <c r="I27" s="289">
        <f t="shared" si="4"/>
        <v>857.02</v>
      </c>
      <c r="K27" s="126"/>
      <c r="L27" s="295">
        <f t="shared" si="5"/>
        <v>38.5</v>
      </c>
      <c r="M27" s="15"/>
      <c r="N27" s="1011"/>
      <c r="O27" s="1012"/>
      <c r="P27" s="1011">
        <f t="shared" si="1"/>
        <v>0</v>
      </c>
      <c r="Q27" s="692"/>
      <c r="R27" s="1013"/>
      <c r="S27" s="289">
        <f t="shared" si="6"/>
        <v>1059</v>
      </c>
      <c r="V27" s="126"/>
      <c r="W27" s="295">
        <f t="shared" si="7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8"/>
        <v>549.75999999999988</v>
      </c>
    </row>
    <row r="28" spans="1:30" x14ac:dyDescent="0.25">
      <c r="A28" s="126"/>
      <c r="B28" s="205">
        <f t="shared" si="3"/>
        <v>67</v>
      </c>
      <c r="C28" s="15"/>
      <c r="D28" s="1011"/>
      <c r="E28" s="1012"/>
      <c r="F28" s="1011">
        <f t="shared" si="0"/>
        <v>0</v>
      </c>
      <c r="G28" s="692"/>
      <c r="H28" s="1013"/>
      <c r="I28" s="289">
        <f t="shared" si="4"/>
        <v>857.02</v>
      </c>
      <c r="K28" s="126"/>
      <c r="L28" s="205">
        <f t="shared" si="5"/>
        <v>38.5</v>
      </c>
      <c r="M28" s="15"/>
      <c r="N28" s="1011"/>
      <c r="O28" s="1012"/>
      <c r="P28" s="1011">
        <f t="shared" si="1"/>
        <v>0</v>
      </c>
      <c r="Q28" s="692"/>
      <c r="R28" s="1013"/>
      <c r="S28" s="289">
        <f t="shared" si="6"/>
        <v>1059</v>
      </c>
      <c r="V28" s="126"/>
      <c r="W28" s="205">
        <f t="shared" si="7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8"/>
        <v>549.75999999999988</v>
      </c>
    </row>
    <row r="29" spans="1:30" x14ac:dyDescent="0.25">
      <c r="A29" s="126"/>
      <c r="B29" s="295">
        <f t="shared" si="3"/>
        <v>67</v>
      </c>
      <c r="C29" s="15"/>
      <c r="D29" s="1011"/>
      <c r="E29" s="1012"/>
      <c r="F29" s="1011">
        <f t="shared" si="0"/>
        <v>0</v>
      </c>
      <c r="G29" s="692"/>
      <c r="H29" s="1013"/>
      <c r="I29" s="289">
        <f t="shared" si="4"/>
        <v>857.02</v>
      </c>
      <c r="K29" s="126"/>
      <c r="L29" s="295">
        <f t="shared" si="5"/>
        <v>38.5</v>
      </c>
      <c r="M29" s="15"/>
      <c r="N29" s="1011"/>
      <c r="O29" s="1012"/>
      <c r="P29" s="1011">
        <f t="shared" si="1"/>
        <v>0</v>
      </c>
      <c r="Q29" s="692"/>
      <c r="R29" s="1013"/>
      <c r="S29" s="289">
        <f t="shared" si="6"/>
        <v>1059</v>
      </c>
      <c r="V29" s="126"/>
      <c r="W29" s="295">
        <f t="shared" si="7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8"/>
        <v>549.75999999999988</v>
      </c>
    </row>
    <row r="30" spans="1:30" x14ac:dyDescent="0.25">
      <c r="A30" s="126"/>
      <c r="B30" s="295">
        <f t="shared" si="3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4"/>
        <v>857.02</v>
      </c>
      <c r="K30" s="126"/>
      <c r="L30" s="295">
        <f t="shared" si="5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6"/>
        <v>1059</v>
      </c>
      <c r="V30" s="126"/>
      <c r="W30" s="295">
        <f t="shared" si="7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8"/>
        <v>549.75999999999988</v>
      </c>
    </row>
    <row r="31" spans="1:30" x14ac:dyDescent="0.25">
      <c r="A31" s="126"/>
      <c r="B31" s="295">
        <f t="shared" si="3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4"/>
        <v>857.02</v>
      </c>
      <c r="K31" s="126"/>
      <c r="L31" s="295">
        <f t="shared" si="5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6"/>
        <v>1059</v>
      </c>
      <c r="V31" s="126"/>
      <c r="W31" s="295">
        <f t="shared" si="7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8"/>
        <v>549.75999999999988</v>
      </c>
    </row>
    <row r="32" spans="1:30" x14ac:dyDescent="0.25">
      <c r="A32" s="126"/>
      <c r="B32" s="295">
        <f t="shared" si="3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4"/>
        <v>857.02</v>
      </c>
      <c r="K32" s="126"/>
      <c r="L32" s="295">
        <f t="shared" si="5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6"/>
        <v>1059</v>
      </c>
      <c r="V32" s="126"/>
      <c r="W32" s="295">
        <f t="shared" si="7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8"/>
        <v>549.75999999999988</v>
      </c>
    </row>
    <row r="33" spans="1:30" x14ac:dyDescent="0.25">
      <c r="A33" s="126"/>
      <c r="B33" s="295">
        <f t="shared" si="3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4"/>
        <v>857.02</v>
      </c>
      <c r="K33" s="126"/>
      <c r="L33" s="295">
        <f t="shared" si="5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6"/>
        <v>1059</v>
      </c>
      <c r="V33" s="126"/>
      <c r="W33" s="295">
        <f t="shared" si="7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8"/>
        <v>549.75999999999988</v>
      </c>
    </row>
    <row r="34" spans="1:30" x14ac:dyDescent="0.25">
      <c r="A34" s="126"/>
      <c r="B34" s="295">
        <f t="shared" si="3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4"/>
        <v>857.02</v>
      </c>
      <c r="K34" s="126"/>
      <c r="L34" s="295">
        <f t="shared" si="5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6"/>
        <v>1059</v>
      </c>
      <c r="V34" s="126"/>
      <c r="W34" s="295">
        <f t="shared" si="7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8"/>
        <v>549.75999999999988</v>
      </c>
    </row>
    <row r="35" spans="1:30" x14ac:dyDescent="0.25">
      <c r="A35" s="126"/>
      <c r="B35" s="295">
        <f t="shared" si="3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4"/>
        <v>857.02</v>
      </c>
      <c r="K35" s="126"/>
      <c r="L35" s="295">
        <f t="shared" si="5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6"/>
        <v>1059</v>
      </c>
      <c r="V35" s="126"/>
      <c r="W35" s="295">
        <f t="shared" si="7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8"/>
        <v>549.75999999999988</v>
      </c>
    </row>
    <row r="36" spans="1:30" x14ac:dyDescent="0.25">
      <c r="A36" s="126" t="s">
        <v>22</v>
      </c>
      <c r="B36" s="295">
        <f t="shared" si="3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4"/>
        <v>857.02</v>
      </c>
      <c r="K36" s="126" t="s">
        <v>22</v>
      </c>
      <c r="L36" s="295">
        <f t="shared" si="5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6"/>
        <v>1059</v>
      </c>
      <c r="V36" s="126" t="s">
        <v>22</v>
      </c>
      <c r="W36" s="295">
        <f t="shared" si="7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8"/>
        <v>549.75999999999988</v>
      </c>
    </row>
    <row r="37" spans="1:30" x14ac:dyDescent="0.25">
      <c r="A37" s="127"/>
      <c r="B37" s="295">
        <f t="shared" si="3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4"/>
        <v>857.02</v>
      </c>
      <c r="K37" s="127"/>
      <c r="L37" s="295">
        <f t="shared" si="5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6"/>
        <v>1059</v>
      </c>
      <c r="V37" s="127"/>
      <c r="W37" s="295">
        <f t="shared" si="7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8"/>
        <v>549.75999999999988</v>
      </c>
    </row>
    <row r="38" spans="1:30" x14ac:dyDescent="0.25">
      <c r="A38" s="126"/>
      <c r="B38" s="295">
        <f t="shared" si="3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4"/>
        <v>857.02</v>
      </c>
      <c r="K38" s="126"/>
      <c r="L38" s="295">
        <f t="shared" si="5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6"/>
        <v>1059</v>
      </c>
      <c r="V38" s="126"/>
      <c r="W38" s="295">
        <f t="shared" si="7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8"/>
        <v>549.75999999999988</v>
      </c>
    </row>
    <row r="39" spans="1:30" x14ac:dyDescent="0.25">
      <c r="A39" s="126"/>
      <c r="B39" s="84">
        <f t="shared" si="3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4"/>
        <v>857.02</v>
      </c>
      <c r="K39" s="126"/>
      <c r="L39" s="84">
        <f t="shared" si="5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6"/>
        <v>1059</v>
      </c>
      <c r="V39" s="126"/>
      <c r="W39" s="84">
        <f t="shared" si="7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8"/>
        <v>549.75999999999988</v>
      </c>
    </row>
    <row r="40" spans="1:30" x14ac:dyDescent="0.25">
      <c r="A40" s="126"/>
      <c r="B40" s="84">
        <f t="shared" si="3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4"/>
        <v>857.02</v>
      </c>
      <c r="K40" s="126"/>
      <c r="L40" s="84">
        <f t="shared" si="5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6"/>
        <v>1059</v>
      </c>
      <c r="V40" s="126"/>
      <c r="W40" s="84">
        <f t="shared" si="7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8"/>
        <v>549.75999999999988</v>
      </c>
    </row>
    <row r="41" spans="1:30" x14ac:dyDescent="0.25">
      <c r="A41" s="126"/>
      <c r="B41" s="84">
        <f t="shared" si="3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4"/>
        <v>857.02</v>
      </c>
      <c r="K41" s="126"/>
      <c r="L41" s="84">
        <f t="shared" si="5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6"/>
        <v>1059</v>
      </c>
      <c r="V41" s="126"/>
      <c r="W41" s="84">
        <f t="shared" si="7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8"/>
        <v>549.75999999999988</v>
      </c>
    </row>
    <row r="42" spans="1:30" x14ac:dyDescent="0.25">
      <c r="A42" s="126"/>
      <c r="B42" s="84">
        <f t="shared" si="3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4"/>
        <v>857.02</v>
      </c>
      <c r="K42" s="126"/>
      <c r="L42" s="84">
        <f t="shared" si="5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6"/>
        <v>1059</v>
      </c>
      <c r="V42" s="126"/>
      <c r="W42" s="84">
        <f t="shared" si="7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8"/>
        <v>549.75999999999988</v>
      </c>
    </row>
    <row r="43" spans="1:30" x14ac:dyDescent="0.25">
      <c r="A43" s="126"/>
      <c r="B43" s="84">
        <f t="shared" si="3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4"/>
        <v>857.02</v>
      </c>
      <c r="K43" s="126"/>
      <c r="L43" s="84">
        <f t="shared" si="5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6"/>
        <v>1059</v>
      </c>
      <c r="V43" s="126"/>
      <c r="W43" s="84">
        <f t="shared" si="7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8"/>
        <v>549.75999999999988</v>
      </c>
    </row>
    <row r="44" spans="1:30" x14ac:dyDescent="0.25">
      <c r="A44" s="126"/>
      <c r="B44" s="84">
        <f t="shared" si="3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4"/>
        <v>857.02</v>
      </c>
      <c r="K44" s="126"/>
      <c r="L44" s="84">
        <f t="shared" si="5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6"/>
        <v>1059</v>
      </c>
      <c r="V44" s="126"/>
      <c r="W44" s="84">
        <f t="shared" si="7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8"/>
        <v>549.75999999999988</v>
      </c>
    </row>
    <row r="45" spans="1:30" x14ac:dyDescent="0.25">
      <c r="A45" s="126"/>
      <c r="B45" s="84">
        <f t="shared" si="3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4"/>
        <v>857.02</v>
      </c>
      <c r="K45" s="126"/>
      <c r="L45" s="84">
        <f t="shared" si="5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6"/>
        <v>1059</v>
      </c>
      <c r="V45" s="126"/>
      <c r="W45" s="84">
        <f t="shared" si="7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8"/>
        <v>549.75999999999988</v>
      </c>
    </row>
    <row r="46" spans="1:30" x14ac:dyDescent="0.25">
      <c r="A46" s="126"/>
      <c r="B46" s="84">
        <f t="shared" si="3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4"/>
        <v>857.02</v>
      </c>
      <c r="K46" s="126"/>
      <c r="L46" s="84">
        <f t="shared" si="5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6"/>
        <v>1059</v>
      </c>
      <c r="V46" s="126"/>
      <c r="W46" s="84">
        <f t="shared" si="7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8"/>
        <v>549.75999999999988</v>
      </c>
    </row>
    <row r="47" spans="1:30" x14ac:dyDescent="0.25">
      <c r="A47" s="126"/>
      <c r="B47" s="84">
        <f t="shared" si="3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4"/>
        <v>857.02</v>
      </c>
      <c r="K47" s="126"/>
      <c r="L47" s="84">
        <f t="shared" si="5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6"/>
        <v>1059</v>
      </c>
      <c r="V47" s="126"/>
      <c r="W47" s="84">
        <f t="shared" si="7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8"/>
        <v>549.75999999999988</v>
      </c>
    </row>
    <row r="48" spans="1:30" x14ac:dyDescent="0.25">
      <c r="A48" s="126"/>
      <c r="B48" s="84">
        <f t="shared" si="3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4"/>
        <v>857.02</v>
      </c>
      <c r="K48" s="126"/>
      <c r="L48" s="84">
        <f t="shared" si="5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6"/>
        <v>1059</v>
      </c>
      <c r="V48" s="126"/>
      <c r="W48" s="84">
        <f t="shared" si="7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8"/>
        <v>549.75999999999988</v>
      </c>
    </row>
    <row r="49" spans="1:30" x14ac:dyDescent="0.25">
      <c r="A49" s="126"/>
      <c r="B49" s="84">
        <f t="shared" si="3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4"/>
        <v>857.02</v>
      </c>
      <c r="K49" s="126"/>
      <c r="L49" s="84">
        <f t="shared" si="5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6"/>
        <v>1059</v>
      </c>
      <c r="V49" s="126"/>
      <c r="W49" s="84">
        <f t="shared" si="7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8"/>
        <v>549.75999999999988</v>
      </c>
    </row>
    <row r="50" spans="1:30" x14ac:dyDescent="0.25">
      <c r="A50" s="126"/>
      <c r="B50" s="84">
        <f t="shared" si="3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4"/>
        <v>857.02</v>
      </c>
      <c r="K50" s="126"/>
      <c r="L50" s="84">
        <f t="shared" si="5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6"/>
        <v>1059</v>
      </c>
      <c r="V50" s="126"/>
      <c r="W50" s="84">
        <f t="shared" si="7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8"/>
        <v>549.75999999999988</v>
      </c>
    </row>
    <row r="51" spans="1:30" x14ac:dyDescent="0.25">
      <c r="A51" s="126"/>
      <c r="B51" s="84">
        <f t="shared" si="3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4"/>
        <v>857.02</v>
      </c>
      <c r="K51" s="126"/>
      <c r="L51" s="84">
        <f t="shared" si="5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6"/>
        <v>1059</v>
      </c>
      <c r="V51" s="126"/>
      <c r="W51" s="84">
        <f t="shared" si="7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8"/>
        <v>549.75999999999988</v>
      </c>
    </row>
    <row r="52" spans="1:30" x14ac:dyDescent="0.25">
      <c r="A52" s="126"/>
      <c r="B52" s="84">
        <f t="shared" si="3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4"/>
        <v>857.02</v>
      </c>
      <c r="K52" s="126"/>
      <c r="L52" s="84">
        <f t="shared" si="5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6"/>
        <v>1059</v>
      </c>
      <c r="V52" s="126"/>
      <c r="W52" s="84">
        <f t="shared" si="7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8"/>
        <v>549.75999999999988</v>
      </c>
    </row>
    <row r="53" spans="1:30" x14ac:dyDescent="0.25">
      <c r="A53" s="126"/>
      <c r="B53" s="84">
        <f t="shared" si="3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4"/>
        <v>857.02</v>
      </c>
      <c r="K53" s="126"/>
      <c r="L53" s="84">
        <f t="shared" si="5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6"/>
        <v>1059</v>
      </c>
      <c r="V53" s="126"/>
      <c r="W53" s="84">
        <f t="shared" si="7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8"/>
        <v>549.75999999999988</v>
      </c>
    </row>
    <row r="54" spans="1:30" x14ac:dyDescent="0.25">
      <c r="A54" s="126"/>
      <c r="B54" s="84">
        <f t="shared" si="3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4"/>
        <v>857.02</v>
      </c>
      <c r="K54" s="126"/>
      <c r="L54" s="84">
        <f t="shared" si="5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6"/>
        <v>1059</v>
      </c>
      <c r="V54" s="126"/>
      <c r="W54" s="84">
        <f t="shared" si="7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8"/>
        <v>549.75999999999988</v>
      </c>
    </row>
    <row r="55" spans="1:3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4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6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8"/>
        <v>549.75999999999988</v>
      </c>
    </row>
    <row r="56" spans="1:30" x14ac:dyDescent="0.25">
      <c r="A56" s="126"/>
      <c r="B56" s="12">
        <f t="shared" ref="B56:B75" si="9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4"/>
        <v>857.02</v>
      </c>
      <c r="K56" s="126"/>
      <c r="L56" s="12">
        <f t="shared" ref="L56:L75" si="10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6"/>
        <v>1059</v>
      </c>
      <c r="V56" s="126"/>
      <c r="W56" s="12">
        <f t="shared" ref="W56:W75" si="11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8"/>
        <v>549.75999999999988</v>
      </c>
    </row>
    <row r="57" spans="1:30" x14ac:dyDescent="0.25">
      <c r="A57" s="126"/>
      <c r="B57" s="12">
        <f t="shared" si="9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4"/>
        <v>857.02</v>
      </c>
      <c r="K57" s="126"/>
      <c r="L57" s="12">
        <f t="shared" si="10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6"/>
        <v>1059</v>
      </c>
      <c r="V57" s="126"/>
      <c r="W57" s="12">
        <f t="shared" si="11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8"/>
        <v>549.75999999999988</v>
      </c>
    </row>
    <row r="58" spans="1:30" x14ac:dyDescent="0.25">
      <c r="A58" s="126"/>
      <c r="B58" s="12">
        <f t="shared" si="9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4"/>
        <v>857.02</v>
      </c>
      <c r="K58" s="126"/>
      <c r="L58" s="12">
        <f t="shared" si="10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6"/>
        <v>1059</v>
      </c>
      <c r="V58" s="126"/>
      <c r="W58" s="12">
        <f t="shared" si="11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8"/>
        <v>549.75999999999988</v>
      </c>
    </row>
    <row r="59" spans="1:30" x14ac:dyDescent="0.25">
      <c r="A59" s="126"/>
      <c r="B59" s="12">
        <f t="shared" si="9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4"/>
        <v>857.02</v>
      </c>
      <c r="K59" s="126"/>
      <c r="L59" s="12">
        <f t="shared" si="10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6"/>
        <v>1059</v>
      </c>
      <c r="V59" s="126"/>
      <c r="W59" s="12">
        <f t="shared" si="11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8"/>
        <v>549.75999999999988</v>
      </c>
    </row>
    <row r="60" spans="1:30" x14ac:dyDescent="0.25">
      <c r="A60" s="126"/>
      <c r="B60" s="12">
        <f t="shared" si="9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4"/>
        <v>857.02</v>
      </c>
      <c r="K60" s="126"/>
      <c r="L60" s="12">
        <f t="shared" si="10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6"/>
        <v>1059</v>
      </c>
      <c r="V60" s="126"/>
      <c r="W60" s="12">
        <f t="shared" si="11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8"/>
        <v>549.75999999999988</v>
      </c>
    </row>
    <row r="61" spans="1:30" x14ac:dyDescent="0.25">
      <c r="A61" s="126"/>
      <c r="B61" s="12">
        <f t="shared" si="9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4"/>
        <v>857.02</v>
      </c>
      <c r="K61" s="126"/>
      <c r="L61" s="12">
        <f t="shared" si="10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6"/>
        <v>1059</v>
      </c>
      <c r="V61" s="126"/>
      <c r="W61" s="12">
        <f t="shared" si="11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8"/>
        <v>549.75999999999988</v>
      </c>
    </row>
    <row r="62" spans="1:30" x14ac:dyDescent="0.25">
      <c r="A62" s="126"/>
      <c r="B62" s="12">
        <f t="shared" si="9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4"/>
        <v>857.02</v>
      </c>
      <c r="K62" s="126"/>
      <c r="L62" s="12">
        <f t="shared" si="10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6"/>
        <v>1059</v>
      </c>
      <c r="V62" s="126"/>
      <c r="W62" s="12">
        <f t="shared" si="11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8"/>
        <v>549.75999999999988</v>
      </c>
    </row>
    <row r="63" spans="1:30" x14ac:dyDescent="0.25">
      <c r="A63" s="126"/>
      <c r="B63" s="12">
        <f t="shared" si="9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4"/>
        <v>857.02</v>
      </c>
      <c r="K63" s="126"/>
      <c r="L63" s="12">
        <f t="shared" si="10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6"/>
        <v>1059</v>
      </c>
      <c r="V63" s="126"/>
      <c r="W63" s="12">
        <f t="shared" si="11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8"/>
        <v>549.75999999999988</v>
      </c>
    </row>
    <row r="64" spans="1:30" x14ac:dyDescent="0.25">
      <c r="A64" s="126"/>
      <c r="B64" s="12">
        <f t="shared" si="9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4"/>
        <v>857.02</v>
      </c>
      <c r="K64" s="126"/>
      <c r="L64" s="12">
        <f t="shared" si="10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6"/>
        <v>1059</v>
      </c>
      <c r="V64" s="126"/>
      <c r="W64" s="12">
        <f t="shared" si="11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8"/>
        <v>549.75999999999988</v>
      </c>
    </row>
    <row r="65" spans="1:30" x14ac:dyDescent="0.25">
      <c r="A65" s="126"/>
      <c r="B65" s="12">
        <f t="shared" si="9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4"/>
        <v>857.02</v>
      </c>
      <c r="K65" s="126"/>
      <c r="L65" s="12">
        <f t="shared" si="10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6"/>
        <v>1059</v>
      </c>
      <c r="V65" s="126"/>
      <c r="W65" s="12">
        <f t="shared" si="11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8"/>
        <v>549.75999999999988</v>
      </c>
    </row>
    <row r="66" spans="1:30" x14ac:dyDescent="0.25">
      <c r="A66" s="126"/>
      <c r="B66" s="12">
        <f t="shared" si="9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4"/>
        <v>857.02</v>
      </c>
      <c r="K66" s="126"/>
      <c r="L66" s="12">
        <f t="shared" si="10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6"/>
        <v>1059</v>
      </c>
      <c r="V66" s="126"/>
      <c r="W66" s="12">
        <f t="shared" si="11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8"/>
        <v>549.75999999999988</v>
      </c>
    </row>
    <row r="67" spans="1:30" x14ac:dyDescent="0.25">
      <c r="A67" s="126"/>
      <c r="B67" s="12">
        <f t="shared" si="9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4"/>
        <v>857.02</v>
      </c>
      <c r="K67" s="126"/>
      <c r="L67" s="12">
        <f t="shared" si="10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6"/>
        <v>1059</v>
      </c>
      <c r="V67" s="126"/>
      <c r="W67" s="12">
        <f t="shared" si="11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8"/>
        <v>549.75999999999988</v>
      </c>
    </row>
    <row r="68" spans="1:30" x14ac:dyDescent="0.25">
      <c r="A68" s="126"/>
      <c r="B68" s="12">
        <f t="shared" si="9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4"/>
        <v>857.02</v>
      </c>
      <c r="K68" s="126"/>
      <c r="L68" s="12">
        <f t="shared" si="10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6"/>
        <v>1059</v>
      </c>
      <c r="V68" s="126"/>
      <c r="W68" s="12">
        <f t="shared" si="11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8"/>
        <v>549.75999999999988</v>
      </c>
    </row>
    <row r="69" spans="1:30" x14ac:dyDescent="0.25">
      <c r="A69" s="126"/>
      <c r="B69" s="12">
        <f t="shared" si="9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4"/>
        <v>857.02</v>
      </c>
      <c r="K69" s="126"/>
      <c r="L69" s="12">
        <f t="shared" si="10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6"/>
        <v>1059</v>
      </c>
      <c r="V69" s="126"/>
      <c r="W69" s="12">
        <f t="shared" si="11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8"/>
        <v>549.75999999999988</v>
      </c>
    </row>
    <row r="70" spans="1:30" x14ac:dyDescent="0.25">
      <c r="A70" s="126"/>
      <c r="B70" s="12">
        <f t="shared" si="9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4"/>
        <v>857.02</v>
      </c>
      <c r="K70" s="126"/>
      <c r="L70" s="12">
        <f t="shared" si="10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6"/>
        <v>1059</v>
      </c>
      <c r="V70" s="126"/>
      <c r="W70" s="12">
        <f t="shared" si="11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8"/>
        <v>549.75999999999988</v>
      </c>
    </row>
    <row r="71" spans="1:30" x14ac:dyDescent="0.25">
      <c r="A71" s="126"/>
      <c r="B71" s="12">
        <f t="shared" si="9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4"/>
        <v>857.02</v>
      </c>
      <c r="K71" s="126"/>
      <c r="L71" s="12">
        <f t="shared" si="10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6"/>
        <v>1059</v>
      </c>
      <c r="V71" s="126"/>
      <c r="W71" s="12">
        <f t="shared" si="11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8"/>
        <v>549.75999999999988</v>
      </c>
    </row>
    <row r="72" spans="1:30" x14ac:dyDescent="0.25">
      <c r="A72" s="126"/>
      <c r="B72" s="12">
        <f t="shared" si="9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4"/>
        <v>857.02</v>
      </c>
      <c r="K72" s="126"/>
      <c r="L72" s="12">
        <f t="shared" si="10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6"/>
        <v>1059</v>
      </c>
      <c r="V72" s="126"/>
      <c r="W72" s="12">
        <f t="shared" si="11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8"/>
        <v>549.75999999999988</v>
      </c>
    </row>
    <row r="73" spans="1:30" x14ac:dyDescent="0.25">
      <c r="A73" s="126"/>
      <c r="B73" s="12">
        <f t="shared" si="9"/>
        <v>67</v>
      </c>
      <c r="C73" s="15"/>
      <c r="D73" s="60"/>
      <c r="E73" s="236"/>
      <c r="F73" s="70">
        <f t="shared" ref="F73" si="12">D73</f>
        <v>0</v>
      </c>
      <c r="G73" s="71"/>
      <c r="H73" s="72"/>
      <c r="I73" s="107">
        <f t="shared" si="4"/>
        <v>857.02</v>
      </c>
      <c r="K73" s="126"/>
      <c r="L73" s="12">
        <f t="shared" si="10"/>
        <v>38.5</v>
      </c>
      <c r="M73" s="15"/>
      <c r="N73" s="60"/>
      <c r="O73" s="236"/>
      <c r="P73" s="70">
        <f t="shared" ref="P73" si="13">N73</f>
        <v>0</v>
      </c>
      <c r="Q73" s="71"/>
      <c r="R73" s="72"/>
      <c r="S73" s="107">
        <f t="shared" si="6"/>
        <v>1059</v>
      </c>
      <c r="V73" s="126"/>
      <c r="W73" s="12">
        <f t="shared" si="11"/>
        <v>45</v>
      </c>
      <c r="X73" s="15"/>
      <c r="Y73" s="60"/>
      <c r="Z73" s="236"/>
      <c r="AA73" s="70">
        <f t="shared" ref="AA73" si="14">Y73</f>
        <v>0</v>
      </c>
      <c r="AB73" s="71"/>
      <c r="AC73" s="72"/>
      <c r="AD73" s="107">
        <f t="shared" si="8"/>
        <v>549.75999999999988</v>
      </c>
    </row>
    <row r="74" spans="1:30" x14ac:dyDescent="0.25">
      <c r="A74" s="126"/>
      <c r="B74" s="12">
        <f t="shared" si="9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4"/>
        <v>857.02</v>
      </c>
      <c r="K74" s="126"/>
      <c r="L74" s="12">
        <f t="shared" si="10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6"/>
        <v>1059</v>
      </c>
      <c r="V74" s="126"/>
      <c r="W74" s="12">
        <f t="shared" si="11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8"/>
        <v>549.75999999999988</v>
      </c>
    </row>
    <row r="75" spans="1:30" x14ac:dyDescent="0.25">
      <c r="A75" s="126"/>
      <c r="B75" s="12">
        <f t="shared" si="9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15">I74-F75</f>
        <v>857.02</v>
      </c>
      <c r="K75" s="126"/>
      <c r="L75" s="12">
        <f t="shared" si="10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16">S74-P75</f>
        <v>1059</v>
      </c>
      <c r="V75" s="126"/>
      <c r="W75" s="12">
        <f t="shared" si="11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17">AD74-AA75</f>
        <v>549.75999999999988</v>
      </c>
    </row>
    <row r="76" spans="1:3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15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16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17"/>
        <v>549.75999999999988</v>
      </c>
    </row>
    <row r="77" spans="1:3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</row>
    <row r="78" spans="1:3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</row>
    <row r="80" spans="1:30" ht="15.75" thickBot="1" x14ac:dyDescent="0.3"/>
    <row r="81" spans="3:2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</row>
    <row r="82" spans="3:27" ht="15.75" thickBot="1" x14ac:dyDescent="0.3"/>
    <row r="83" spans="3:27" ht="15.75" thickBot="1" x14ac:dyDescent="0.3">
      <c r="C83" s="1095" t="s">
        <v>11</v>
      </c>
      <c r="D83" s="1096"/>
      <c r="E83" s="58">
        <f>E5+E6-F78+E7</f>
        <v>857.0200000000001</v>
      </c>
      <c r="F83" s="74"/>
      <c r="M83" s="1095" t="s">
        <v>11</v>
      </c>
      <c r="N83" s="1096"/>
      <c r="O83" s="58">
        <f>O5+O6-P78+O7</f>
        <v>1059</v>
      </c>
      <c r="P83" s="74"/>
      <c r="X83" s="1095" t="s">
        <v>11</v>
      </c>
      <c r="Y83" s="1096"/>
      <c r="Z83" s="58">
        <f>Z5+Z6-AA78+Z7</f>
        <v>549.76</v>
      </c>
      <c r="AA83" s="74"/>
    </row>
  </sheetData>
  <sortState ref="M5:P7">
    <sortCondition ref="N5:N7"/>
  </sortState>
  <mergeCells count="9"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6" t="s">
        <v>126</v>
      </c>
      <c r="C4" s="104"/>
      <c r="D4" s="141"/>
      <c r="E4" s="87"/>
      <c r="F4" s="74"/>
      <c r="G4" s="805"/>
    </row>
    <row r="5" spans="1:9" x14ac:dyDescent="0.25">
      <c r="A5" s="76"/>
      <c r="B5" s="1157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4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4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4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4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4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4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4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4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4"/>
      <c r="E16" s="755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6"/>
      <c r="E17" s="755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4"/>
      <c r="E18" s="755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4"/>
      <c r="E19" s="755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4"/>
      <c r="E20" s="755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4"/>
      <c r="E21" s="755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4"/>
      <c r="E22" s="755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4"/>
      <c r="E23" s="755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4"/>
      <c r="E24" s="755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4"/>
      <c r="E25" s="755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4"/>
      <c r="E26" s="755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1" t="s">
        <v>21</v>
      </c>
      <c r="E33" s="80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3" t="s">
        <v>4</v>
      </c>
      <c r="E34" s="80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1" sqref="C10:C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7" t="s">
        <v>258</v>
      </c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6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57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244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36"/>
      <c r="E9" s="1037"/>
      <c r="F9" s="1038">
        <f t="shared" si="0"/>
        <v>0</v>
      </c>
      <c r="G9" s="1039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36"/>
      <c r="E10" s="1037"/>
      <c r="F10" s="1038">
        <f t="shared" si="0"/>
        <v>0</v>
      </c>
      <c r="G10" s="1040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36"/>
      <c r="E11" s="1037"/>
      <c r="F11" s="1038">
        <f t="shared" si="0"/>
        <v>0</v>
      </c>
      <c r="G11" s="1040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36"/>
      <c r="E12" s="1037"/>
      <c r="F12" s="1038">
        <f t="shared" si="0"/>
        <v>0</v>
      </c>
      <c r="G12" s="1040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36"/>
      <c r="E13" s="1037"/>
      <c r="F13" s="1038">
        <f t="shared" si="0"/>
        <v>0</v>
      </c>
      <c r="G13" s="1040"/>
      <c r="H13" s="495"/>
      <c r="I13" s="47">
        <f t="shared" si="1"/>
        <v>402.04999999999995</v>
      </c>
    </row>
    <row r="14" spans="1:9" x14ac:dyDescent="0.25">
      <c r="B14" s="2"/>
      <c r="C14" s="15"/>
      <c r="D14" s="1036"/>
      <c r="E14" s="1037"/>
      <c r="F14" s="1038">
        <f t="shared" si="0"/>
        <v>0</v>
      </c>
      <c r="G14" s="1040"/>
      <c r="H14" s="495"/>
      <c r="I14" s="47">
        <f t="shared" si="1"/>
        <v>402.04999999999995</v>
      </c>
    </row>
    <row r="15" spans="1:9" x14ac:dyDescent="0.25">
      <c r="B15" s="2"/>
      <c r="C15" s="15"/>
      <c r="D15" s="1036"/>
      <c r="E15" s="1037"/>
      <c r="F15" s="1038">
        <f t="shared" si="0"/>
        <v>0</v>
      </c>
      <c r="G15" s="1041"/>
      <c r="H15" s="17"/>
      <c r="I15" s="47">
        <f t="shared" si="1"/>
        <v>402.04999999999995</v>
      </c>
    </row>
    <row r="16" spans="1:9" x14ac:dyDescent="0.25">
      <c r="B16" s="2"/>
      <c r="C16" s="15"/>
      <c r="D16" s="1036"/>
      <c r="E16" s="1042"/>
      <c r="F16" s="1038">
        <f t="shared" si="0"/>
        <v>0</v>
      </c>
      <c r="G16" s="1041"/>
      <c r="H16" s="17"/>
      <c r="I16" s="47">
        <f t="shared" si="1"/>
        <v>402.04999999999995</v>
      </c>
    </row>
    <row r="17" spans="1:9" x14ac:dyDescent="0.25">
      <c r="B17" s="2"/>
      <c r="C17" s="15"/>
      <c r="D17" s="1043"/>
      <c r="E17" s="1042"/>
      <c r="F17" s="1038">
        <f t="shared" si="0"/>
        <v>0</v>
      </c>
      <c r="G17" s="1041"/>
      <c r="H17" s="17"/>
      <c r="I17" s="47">
        <f t="shared" si="1"/>
        <v>402.04999999999995</v>
      </c>
    </row>
    <row r="18" spans="1:9" x14ac:dyDescent="0.25">
      <c r="B18" s="2"/>
      <c r="C18" s="15"/>
      <c r="D18" s="1036"/>
      <c r="E18" s="1042"/>
      <c r="F18" s="1038">
        <f t="shared" si="0"/>
        <v>0</v>
      </c>
      <c r="G18" s="1041"/>
      <c r="H18" s="17"/>
      <c r="I18" s="47">
        <f t="shared" si="1"/>
        <v>402.04999999999995</v>
      </c>
    </row>
    <row r="19" spans="1:9" x14ac:dyDescent="0.25">
      <c r="B19" s="2"/>
      <c r="C19" s="15"/>
      <c r="D19" s="1036"/>
      <c r="E19" s="1042"/>
      <c r="F19" s="1038">
        <f t="shared" si="0"/>
        <v>0</v>
      </c>
      <c r="G19" s="1041"/>
      <c r="H19" s="17"/>
    </row>
    <row r="20" spans="1:9" x14ac:dyDescent="0.25">
      <c r="B20" s="2"/>
      <c r="C20" s="15"/>
      <c r="D20" s="1036"/>
      <c r="E20" s="1042"/>
      <c r="F20" s="1038">
        <f t="shared" si="0"/>
        <v>0</v>
      </c>
      <c r="G20" s="1041"/>
      <c r="H20" s="17"/>
    </row>
    <row r="21" spans="1:9" x14ac:dyDescent="0.25">
      <c r="B21" s="2"/>
      <c r="C21" s="15"/>
      <c r="D21" s="1036"/>
      <c r="E21" s="1042"/>
      <c r="F21" s="1038">
        <f t="shared" si="0"/>
        <v>0</v>
      </c>
      <c r="G21" s="1041"/>
      <c r="H21" s="17"/>
    </row>
    <row r="22" spans="1:9" x14ac:dyDescent="0.25">
      <c r="B22" s="2"/>
      <c r="C22" s="15"/>
      <c r="D22" s="1036"/>
      <c r="E22" s="1042"/>
      <c r="F22" s="1038">
        <f t="shared" si="0"/>
        <v>0</v>
      </c>
      <c r="G22" s="1041"/>
      <c r="H22" s="17"/>
    </row>
    <row r="23" spans="1:9" x14ac:dyDescent="0.25">
      <c r="B23" s="2"/>
      <c r="C23" s="15"/>
      <c r="D23" s="1036"/>
      <c r="E23" s="1042"/>
      <c r="F23" s="1038">
        <f t="shared" si="0"/>
        <v>0</v>
      </c>
      <c r="G23" s="1041"/>
      <c r="H23" s="17"/>
    </row>
    <row r="24" spans="1:9" x14ac:dyDescent="0.25">
      <c r="B24" s="2"/>
      <c r="C24" s="15"/>
      <c r="D24" s="1036"/>
      <c r="E24" s="1042"/>
      <c r="F24" s="1038">
        <f t="shared" si="0"/>
        <v>0</v>
      </c>
      <c r="G24" s="1041"/>
      <c r="H24" s="17"/>
    </row>
    <row r="25" spans="1:9" x14ac:dyDescent="0.25">
      <c r="B25" s="2"/>
      <c r="C25" s="15"/>
      <c r="D25" s="1036"/>
      <c r="E25" s="1042"/>
      <c r="F25" s="1038">
        <f t="shared" si="0"/>
        <v>0</v>
      </c>
      <c r="G25" s="1041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97" t="s">
        <v>257</v>
      </c>
      <c r="B1" s="1097"/>
      <c r="C1" s="1097"/>
      <c r="D1" s="1097"/>
      <c r="E1" s="1097"/>
      <c r="F1" s="1097"/>
      <c r="G1" s="1097"/>
      <c r="H1" s="11">
        <v>1</v>
      </c>
      <c r="K1" s="1101" t="s">
        <v>268</v>
      </c>
      <c r="L1" s="1101"/>
      <c r="M1" s="1101"/>
      <c r="N1" s="1101"/>
      <c r="O1" s="1101"/>
      <c r="P1" s="1101"/>
      <c r="Q1" s="110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8"/>
      <c r="B4" s="1102" t="s">
        <v>167</v>
      </c>
      <c r="C4" s="339"/>
      <c r="D4" s="261"/>
      <c r="E4" s="845"/>
      <c r="F4" s="256"/>
      <c r="G4" s="166"/>
      <c r="H4" s="166"/>
      <c r="K4" s="758"/>
      <c r="L4" s="1102" t="s">
        <v>167</v>
      </c>
      <c r="M4" s="339"/>
      <c r="N4" s="261"/>
      <c r="O4" s="845"/>
      <c r="P4" s="256"/>
      <c r="Q4" s="166"/>
      <c r="R4" s="166"/>
    </row>
    <row r="5" spans="1:19" ht="15" customHeight="1" x14ac:dyDescent="0.25">
      <c r="A5" s="1093" t="s">
        <v>53</v>
      </c>
      <c r="B5" s="1099"/>
      <c r="C5" s="339"/>
      <c r="D5" s="261">
        <v>44515</v>
      </c>
      <c r="E5" s="845">
        <v>18217</v>
      </c>
      <c r="F5" s="256">
        <v>590</v>
      </c>
      <c r="G5" s="273"/>
      <c r="K5" s="1093" t="s">
        <v>271</v>
      </c>
      <c r="L5" s="1099"/>
      <c r="M5" s="339">
        <v>150</v>
      </c>
      <c r="N5" s="261">
        <v>44537</v>
      </c>
      <c r="O5" s="845">
        <v>384.1</v>
      </c>
      <c r="P5" s="256">
        <v>10</v>
      </c>
      <c r="Q5" s="273"/>
    </row>
    <row r="6" spans="1:19" x14ac:dyDescent="0.25">
      <c r="A6" s="1093"/>
      <c r="B6" s="1099"/>
      <c r="C6" s="643"/>
      <c r="D6" s="261"/>
      <c r="E6" s="846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093"/>
      <c r="L6" s="1099"/>
      <c r="M6" s="643"/>
      <c r="N6" s="261"/>
      <c r="O6" s="846"/>
      <c r="P6" s="74"/>
      <c r="Q6" s="275">
        <f>P79</f>
        <v>0</v>
      </c>
      <c r="R6" s="7">
        <f>O6-Q6+O7+O5-Q5+O4</f>
        <v>384.1</v>
      </c>
    </row>
    <row r="7" spans="1:19" x14ac:dyDescent="0.25">
      <c r="A7" s="758"/>
      <c r="B7" s="286"/>
      <c r="C7" s="297"/>
      <c r="D7" s="288"/>
      <c r="E7" s="845"/>
      <c r="F7" s="256"/>
      <c r="G7" s="253"/>
      <c r="K7" s="758"/>
      <c r="L7" s="286"/>
      <c r="M7" s="297"/>
      <c r="N7" s="288"/>
      <c r="O7" s="845"/>
      <c r="P7" s="256"/>
      <c r="Q7" s="253"/>
    </row>
    <row r="8" spans="1:19" ht="15.75" thickBot="1" x14ac:dyDescent="0.3">
      <c r="A8" s="758"/>
      <c r="B8" s="286"/>
      <c r="C8" s="297"/>
      <c r="D8" s="288"/>
      <c r="E8" s="845"/>
      <c r="F8" s="256"/>
      <c r="G8" s="253"/>
      <c r="K8" s="758"/>
      <c r="L8" s="286"/>
      <c r="M8" s="297"/>
      <c r="N8" s="288"/>
      <c r="O8" s="845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240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1011"/>
      <c r="E11" s="1012"/>
      <c r="F11" s="1011">
        <f t="shared" si="0"/>
        <v>0</v>
      </c>
      <c r="G11" s="692"/>
      <c r="H11" s="1013"/>
      <c r="I11" s="289">
        <f>I10-F11</f>
        <v>19087.009999999998</v>
      </c>
      <c r="K11" s="217"/>
      <c r="L11" s="84">
        <f>L10-M11</f>
        <v>10</v>
      </c>
      <c r="M11" s="15"/>
      <c r="N11" s="1011"/>
      <c r="O11" s="1012"/>
      <c r="P11" s="1011">
        <f t="shared" si="1"/>
        <v>0</v>
      </c>
      <c r="Q11" s="692"/>
      <c r="R11" s="1013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1011"/>
      <c r="E12" s="1012"/>
      <c r="F12" s="1011">
        <f t="shared" si="0"/>
        <v>0</v>
      </c>
      <c r="G12" s="692"/>
      <c r="H12" s="1013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1011"/>
      <c r="O12" s="1012"/>
      <c r="P12" s="1011">
        <f t="shared" si="1"/>
        <v>0</v>
      </c>
      <c r="Q12" s="692"/>
      <c r="R12" s="1013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1011"/>
      <c r="E13" s="1012"/>
      <c r="F13" s="1011">
        <f t="shared" si="0"/>
        <v>0</v>
      </c>
      <c r="G13" s="692"/>
      <c r="H13" s="1013"/>
      <c r="I13" s="469">
        <f t="shared" si="3"/>
        <v>19087.009999999998</v>
      </c>
      <c r="K13" s="205"/>
      <c r="L13" s="84">
        <f t="shared" si="4"/>
        <v>10</v>
      </c>
      <c r="M13" s="15"/>
      <c r="N13" s="1011"/>
      <c r="O13" s="1012"/>
      <c r="P13" s="1011">
        <f t="shared" si="1"/>
        <v>0</v>
      </c>
      <c r="Q13" s="692"/>
      <c r="R13" s="1013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1011"/>
      <c r="E14" s="1012"/>
      <c r="F14" s="1011">
        <f t="shared" si="0"/>
        <v>0</v>
      </c>
      <c r="G14" s="692"/>
      <c r="H14" s="1013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1011"/>
      <c r="O14" s="1012"/>
      <c r="P14" s="1011">
        <f t="shared" si="1"/>
        <v>0</v>
      </c>
      <c r="Q14" s="692"/>
      <c r="R14" s="1013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1011"/>
      <c r="E15" s="1012"/>
      <c r="F15" s="1011">
        <f t="shared" si="0"/>
        <v>0</v>
      </c>
      <c r="G15" s="692"/>
      <c r="H15" s="1013"/>
      <c r="I15" s="469">
        <f t="shared" si="3"/>
        <v>19087.009999999998</v>
      </c>
      <c r="K15" s="74"/>
      <c r="L15" s="84">
        <f t="shared" si="4"/>
        <v>10</v>
      </c>
      <c r="M15" s="15"/>
      <c r="N15" s="1011"/>
      <c r="O15" s="1012"/>
      <c r="P15" s="1011">
        <f t="shared" si="1"/>
        <v>0</v>
      </c>
      <c r="Q15" s="692"/>
      <c r="R15" s="1013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1011"/>
      <c r="E16" s="1012"/>
      <c r="F16" s="1011">
        <f t="shared" si="0"/>
        <v>0</v>
      </c>
      <c r="G16" s="692"/>
      <c r="H16" s="1013"/>
      <c r="I16" s="289">
        <f t="shared" si="3"/>
        <v>19087.009999999998</v>
      </c>
      <c r="K16" s="74"/>
      <c r="L16" s="84">
        <f t="shared" si="4"/>
        <v>10</v>
      </c>
      <c r="M16" s="15"/>
      <c r="N16" s="1011"/>
      <c r="O16" s="1012"/>
      <c r="P16" s="1011">
        <f t="shared" si="1"/>
        <v>0</v>
      </c>
      <c r="Q16" s="692"/>
      <c r="R16" s="1013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1011"/>
      <c r="E17" s="1012"/>
      <c r="F17" s="1011">
        <f t="shared" si="0"/>
        <v>0</v>
      </c>
      <c r="G17" s="692"/>
      <c r="H17" s="1013"/>
      <c r="I17" s="289">
        <f t="shared" si="3"/>
        <v>19087.009999999998</v>
      </c>
      <c r="L17" s="84">
        <f t="shared" si="4"/>
        <v>10</v>
      </c>
      <c r="M17" s="15"/>
      <c r="N17" s="1011"/>
      <c r="O17" s="1012"/>
      <c r="P17" s="1011">
        <f t="shared" si="1"/>
        <v>0</v>
      </c>
      <c r="Q17" s="692"/>
      <c r="R17" s="1013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1011"/>
      <c r="E18" s="1012"/>
      <c r="F18" s="1011">
        <f t="shared" si="0"/>
        <v>0</v>
      </c>
      <c r="G18" s="692"/>
      <c r="H18" s="1013"/>
      <c r="I18" s="289">
        <f t="shared" si="3"/>
        <v>19087.009999999998</v>
      </c>
      <c r="L18" s="84">
        <f t="shared" si="4"/>
        <v>10</v>
      </c>
      <c r="M18" s="15"/>
      <c r="N18" s="1011"/>
      <c r="O18" s="1012"/>
      <c r="P18" s="1011">
        <f t="shared" si="1"/>
        <v>0</v>
      </c>
      <c r="Q18" s="692"/>
      <c r="R18" s="1013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1011"/>
      <c r="E19" s="1012"/>
      <c r="F19" s="1011">
        <f t="shared" si="0"/>
        <v>0</v>
      </c>
      <c r="G19" s="692"/>
      <c r="H19" s="1013"/>
      <c r="I19" s="289">
        <f t="shared" si="3"/>
        <v>19087.009999999998</v>
      </c>
      <c r="K19" s="126"/>
      <c r="L19" s="84">
        <f>L18-M19</f>
        <v>10</v>
      </c>
      <c r="M19" s="15"/>
      <c r="N19" s="1011"/>
      <c r="O19" s="1012"/>
      <c r="P19" s="1011">
        <f t="shared" si="1"/>
        <v>0</v>
      </c>
      <c r="Q19" s="692"/>
      <c r="R19" s="1013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1011"/>
      <c r="E20" s="1012"/>
      <c r="F20" s="1011">
        <f t="shared" si="0"/>
        <v>0</v>
      </c>
      <c r="G20" s="692"/>
      <c r="H20" s="1013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1011"/>
      <c r="O20" s="1012"/>
      <c r="P20" s="1011">
        <f t="shared" si="1"/>
        <v>0</v>
      </c>
      <c r="Q20" s="692"/>
      <c r="R20" s="1013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1011"/>
      <c r="E21" s="1012"/>
      <c r="F21" s="1011">
        <f t="shared" si="0"/>
        <v>0</v>
      </c>
      <c r="G21" s="692"/>
      <c r="H21" s="1013"/>
      <c r="I21" s="289">
        <f t="shared" si="3"/>
        <v>19087.009999999998</v>
      </c>
      <c r="K21" s="126"/>
      <c r="L21" s="84">
        <f t="shared" si="7"/>
        <v>10</v>
      </c>
      <c r="M21" s="15"/>
      <c r="N21" s="1011"/>
      <c r="O21" s="1012"/>
      <c r="P21" s="1011">
        <f t="shared" si="1"/>
        <v>0</v>
      </c>
      <c r="Q21" s="692"/>
      <c r="R21" s="1013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1011"/>
      <c r="E22" s="1012"/>
      <c r="F22" s="1011">
        <f t="shared" si="0"/>
        <v>0</v>
      </c>
      <c r="G22" s="692"/>
      <c r="H22" s="1013"/>
      <c r="I22" s="289">
        <f t="shared" si="3"/>
        <v>19087.009999999998</v>
      </c>
      <c r="K22" s="126"/>
      <c r="L22" s="84">
        <f t="shared" si="7"/>
        <v>10</v>
      </c>
      <c r="M22" s="15"/>
      <c r="N22" s="1011"/>
      <c r="O22" s="1012"/>
      <c r="P22" s="1011">
        <f t="shared" si="1"/>
        <v>0</v>
      </c>
      <c r="Q22" s="692"/>
      <c r="R22" s="1013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1011"/>
      <c r="E23" s="1012"/>
      <c r="F23" s="1011">
        <f t="shared" si="0"/>
        <v>0</v>
      </c>
      <c r="G23" s="692"/>
      <c r="H23" s="1013"/>
      <c r="I23" s="289">
        <f t="shared" si="3"/>
        <v>19087.009999999998</v>
      </c>
      <c r="K23" s="126"/>
      <c r="L23" s="295">
        <f t="shared" si="7"/>
        <v>10</v>
      </c>
      <c r="M23" s="15"/>
      <c r="N23" s="1011"/>
      <c r="O23" s="1012"/>
      <c r="P23" s="1011">
        <f t="shared" si="1"/>
        <v>0</v>
      </c>
      <c r="Q23" s="692"/>
      <c r="R23" s="1013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1011"/>
      <c r="E24" s="1012"/>
      <c r="F24" s="1011">
        <f t="shared" si="0"/>
        <v>0</v>
      </c>
      <c r="G24" s="692"/>
      <c r="H24" s="1013"/>
      <c r="I24" s="289">
        <f t="shared" si="3"/>
        <v>19087.009999999998</v>
      </c>
      <c r="K24" s="127"/>
      <c r="L24" s="295">
        <f t="shared" si="7"/>
        <v>10</v>
      </c>
      <c r="M24" s="15"/>
      <c r="N24" s="1011"/>
      <c r="O24" s="1012"/>
      <c r="P24" s="1011">
        <f t="shared" si="1"/>
        <v>0</v>
      </c>
      <c r="Q24" s="692"/>
      <c r="R24" s="1013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1011"/>
      <c r="E25" s="1012"/>
      <c r="F25" s="1011">
        <f t="shared" si="0"/>
        <v>0</v>
      </c>
      <c r="G25" s="692"/>
      <c r="H25" s="1013"/>
      <c r="I25" s="289">
        <f t="shared" si="3"/>
        <v>19087.009999999998</v>
      </c>
      <c r="K25" s="126"/>
      <c r="L25" s="295">
        <f t="shared" si="7"/>
        <v>10</v>
      </c>
      <c r="M25" s="15"/>
      <c r="N25" s="1011"/>
      <c r="O25" s="1012"/>
      <c r="P25" s="1011">
        <f t="shared" si="1"/>
        <v>0</v>
      </c>
      <c r="Q25" s="692"/>
      <c r="R25" s="1013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1011"/>
      <c r="E26" s="1012"/>
      <c r="F26" s="1011">
        <f t="shared" si="0"/>
        <v>0</v>
      </c>
      <c r="G26" s="692"/>
      <c r="H26" s="1013"/>
      <c r="I26" s="289">
        <f t="shared" si="3"/>
        <v>19087.009999999998</v>
      </c>
      <c r="K26" s="126"/>
      <c r="L26" s="295">
        <f t="shared" si="7"/>
        <v>10</v>
      </c>
      <c r="M26" s="15"/>
      <c r="N26" s="1011"/>
      <c r="O26" s="1012"/>
      <c r="P26" s="1011">
        <f t="shared" si="1"/>
        <v>0</v>
      </c>
      <c r="Q26" s="692"/>
      <c r="R26" s="1013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1011"/>
      <c r="E27" s="1012"/>
      <c r="F27" s="1011">
        <f t="shared" si="0"/>
        <v>0</v>
      </c>
      <c r="G27" s="692"/>
      <c r="H27" s="1013"/>
      <c r="I27" s="289">
        <f t="shared" si="3"/>
        <v>19087.009999999998</v>
      </c>
      <c r="K27" s="126"/>
      <c r="L27" s="205">
        <f t="shared" si="7"/>
        <v>10</v>
      </c>
      <c r="M27" s="15"/>
      <c r="N27" s="1011"/>
      <c r="O27" s="1012"/>
      <c r="P27" s="1011">
        <f t="shared" si="1"/>
        <v>0</v>
      </c>
      <c r="Q27" s="692"/>
      <c r="R27" s="1013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1011"/>
      <c r="E28" s="1012"/>
      <c r="F28" s="1011">
        <f t="shared" si="0"/>
        <v>0</v>
      </c>
      <c r="G28" s="692"/>
      <c r="H28" s="1013"/>
      <c r="I28" s="289">
        <f t="shared" si="3"/>
        <v>19087.009999999998</v>
      </c>
      <c r="K28" s="126"/>
      <c r="L28" s="295">
        <f t="shared" si="7"/>
        <v>10</v>
      </c>
      <c r="M28" s="15"/>
      <c r="N28" s="1011"/>
      <c r="O28" s="1012"/>
      <c r="P28" s="1011">
        <f t="shared" si="1"/>
        <v>0</v>
      </c>
      <c r="Q28" s="692"/>
      <c r="R28" s="1013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1011"/>
      <c r="E29" s="1012"/>
      <c r="F29" s="1011">
        <f t="shared" si="0"/>
        <v>0</v>
      </c>
      <c r="G29" s="692"/>
      <c r="H29" s="1013"/>
      <c r="I29" s="289">
        <f t="shared" si="3"/>
        <v>19087.009999999998</v>
      </c>
      <c r="K29" s="126"/>
      <c r="L29" s="205">
        <f t="shared" si="7"/>
        <v>10</v>
      </c>
      <c r="M29" s="15"/>
      <c r="N29" s="1011"/>
      <c r="O29" s="1012"/>
      <c r="P29" s="1011">
        <f t="shared" si="1"/>
        <v>0</v>
      </c>
      <c r="Q29" s="692"/>
      <c r="R29" s="1013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1011"/>
      <c r="E30" s="1012"/>
      <c r="F30" s="1011">
        <f t="shared" si="0"/>
        <v>0</v>
      </c>
      <c r="G30" s="692"/>
      <c r="H30" s="1013"/>
      <c r="I30" s="289">
        <f t="shared" si="3"/>
        <v>19087.009999999998</v>
      </c>
      <c r="K30" s="126"/>
      <c r="L30" s="295">
        <f t="shared" si="7"/>
        <v>10</v>
      </c>
      <c r="M30" s="15"/>
      <c r="N30" s="1011"/>
      <c r="O30" s="1012"/>
      <c r="P30" s="1011">
        <f t="shared" si="1"/>
        <v>0</v>
      </c>
      <c r="Q30" s="692"/>
      <c r="R30" s="1013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61"/>
      <c r="F31" s="356">
        <f t="shared" si="0"/>
        <v>0</v>
      </c>
      <c r="G31" s="862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61"/>
      <c r="P31" s="356">
        <f t="shared" si="1"/>
        <v>0</v>
      </c>
      <c r="Q31" s="862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095" t="s">
        <v>11</v>
      </c>
      <c r="D84" s="1096"/>
      <c r="E84" s="58">
        <f>E5+E6-F79+E7</f>
        <v>19087.009999999998</v>
      </c>
      <c r="F84" s="74"/>
      <c r="M84" s="1095" t="s">
        <v>11</v>
      </c>
      <c r="N84" s="1096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F31" sqref="F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1" t="s">
        <v>268</v>
      </c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84" t="s">
        <v>281</v>
      </c>
      <c r="B5" s="1103" t="s">
        <v>282</v>
      </c>
      <c r="C5" s="284" t="s">
        <v>273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084"/>
      <c r="B6" s="1103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084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48"/>
      <c r="C9" s="782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049"/>
      <c r="C10" s="782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049"/>
      <c r="C11" s="782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049"/>
      <c r="C12" s="782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049"/>
      <c r="C13" s="782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049"/>
      <c r="C14" s="782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049"/>
      <c r="C15" s="782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049"/>
      <c r="C16" s="782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049"/>
      <c r="C17" s="782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049"/>
      <c r="C18" s="782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049"/>
      <c r="C19" s="782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049"/>
      <c r="C20" s="782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047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047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047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047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047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047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047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047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047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047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047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047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047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50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095" t="s">
        <v>11</v>
      </c>
      <c r="D40" s="1096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1" t="s">
        <v>342</v>
      </c>
      <c r="B1" s="1101"/>
      <c r="C1" s="1101"/>
      <c r="D1" s="1101"/>
      <c r="E1" s="1101"/>
      <c r="F1" s="1101"/>
      <c r="G1" s="1101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085" t="s">
        <v>343</v>
      </c>
      <c r="B5" s="1104" t="s">
        <v>41</v>
      </c>
      <c r="C5" s="297">
        <v>47</v>
      </c>
      <c r="D5" s="261">
        <v>44547</v>
      </c>
      <c r="E5" s="272">
        <v>995.62</v>
      </c>
      <c r="F5" s="266">
        <v>40</v>
      </c>
      <c r="G5" s="311"/>
      <c r="H5" t="s">
        <v>41</v>
      </c>
    </row>
    <row r="6" spans="1:13" ht="15.75" x14ac:dyDescent="0.25">
      <c r="A6" s="1085"/>
      <c r="B6" s="1104"/>
      <c r="C6" s="806"/>
      <c r="D6" s="274"/>
      <c r="E6" s="272"/>
      <c r="F6" s="266"/>
      <c r="G6" s="275">
        <f>F35</f>
        <v>0</v>
      </c>
      <c r="H6" s="7">
        <f>E6-G6+E7+E5-G5+E4+E8</f>
        <v>995.62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40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995.62</v>
      </c>
      <c r="J10" s="253"/>
    </row>
    <row r="11" spans="1:13" x14ac:dyDescent="0.25">
      <c r="A11" s="217"/>
      <c r="B11" s="298">
        <f>B10-C11</f>
        <v>40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995.62</v>
      </c>
      <c r="J11" s="253"/>
    </row>
    <row r="12" spans="1:13" x14ac:dyDescent="0.25">
      <c r="A12" s="205"/>
      <c r="B12" s="298">
        <f t="shared" ref="B12:B28" si="1">B11-C12</f>
        <v>40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995.62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40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995.62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40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995.62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40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995.62</v>
      </c>
      <c r="J15" s="253"/>
      <c r="K15" s="253"/>
      <c r="L15" s="253"/>
      <c r="M15" s="253"/>
    </row>
    <row r="16" spans="1:13" x14ac:dyDescent="0.25">
      <c r="B16" s="298">
        <f t="shared" si="1"/>
        <v>40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995.62</v>
      </c>
      <c r="J16" s="253"/>
      <c r="K16" s="253"/>
      <c r="L16" s="253"/>
      <c r="M16" s="253"/>
    </row>
    <row r="17" spans="1:13" x14ac:dyDescent="0.25">
      <c r="B17" s="298">
        <f t="shared" si="1"/>
        <v>40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995.62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40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995.62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40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995.62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40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995.62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40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995.62</v>
      </c>
      <c r="J21" s="253"/>
    </row>
    <row r="22" spans="1:13" x14ac:dyDescent="0.25">
      <c r="A22" s="126"/>
      <c r="B22" s="298">
        <f t="shared" si="1"/>
        <v>40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995.62</v>
      </c>
      <c r="J22" s="253"/>
    </row>
    <row r="23" spans="1:13" x14ac:dyDescent="0.25">
      <c r="A23" s="127"/>
      <c r="B23" s="298">
        <f t="shared" si="1"/>
        <v>40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995.62</v>
      </c>
      <c r="J23" s="253"/>
    </row>
    <row r="24" spans="1:13" x14ac:dyDescent="0.25">
      <c r="A24" s="126"/>
      <c r="B24" s="298">
        <f t="shared" si="1"/>
        <v>40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995.62</v>
      </c>
      <c r="J24" s="253"/>
    </row>
    <row r="25" spans="1:13" x14ac:dyDescent="0.25">
      <c r="A25" s="126"/>
      <c r="B25" s="298">
        <f t="shared" si="1"/>
        <v>40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995.62</v>
      </c>
      <c r="J25" s="253"/>
    </row>
    <row r="26" spans="1:13" x14ac:dyDescent="0.25">
      <c r="A26" s="126"/>
      <c r="B26" s="298">
        <f t="shared" si="1"/>
        <v>40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995.62</v>
      </c>
      <c r="J26" s="253"/>
    </row>
    <row r="27" spans="1:13" x14ac:dyDescent="0.25">
      <c r="A27" s="126"/>
      <c r="B27" s="298">
        <f t="shared" si="1"/>
        <v>40</v>
      </c>
      <c r="C27" s="15"/>
      <c r="D27" s="70"/>
      <c r="E27" s="228"/>
      <c r="F27" s="70">
        <v>0</v>
      </c>
      <c r="G27" s="278"/>
      <c r="H27" s="279"/>
      <c r="I27" s="334">
        <f t="shared" si="3"/>
        <v>995.62</v>
      </c>
      <c r="J27" s="253"/>
    </row>
    <row r="28" spans="1:13" x14ac:dyDescent="0.25">
      <c r="A28" s="126"/>
      <c r="B28" s="298">
        <f t="shared" si="1"/>
        <v>40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995.62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995.62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995.62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40</v>
      </c>
    </row>
    <row r="39" spans="1:9" ht="15.75" thickBot="1" x14ac:dyDescent="0.3"/>
    <row r="40" spans="1:9" ht="15.75" thickBot="1" x14ac:dyDescent="0.3">
      <c r="C40" s="1095" t="s">
        <v>11</v>
      </c>
      <c r="D40" s="1096"/>
      <c r="E40" s="58">
        <f>E4+E5+E6+E7-F35</f>
        <v>995.62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01" t="s">
        <v>166</v>
      </c>
      <c r="B1" s="1101"/>
      <c r="C1" s="1101"/>
      <c r="D1" s="1101"/>
      <c r="E1" s="1101"/>
      <c r="F1" s="1101"/>
      <c r="G1" s="110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74"/>
      <c r="B5" s="1085"/>
      <c r="C5" s="975"/>
      <c r="D5" s="976"/>
      <c r="E5" s="977"/>
      <c r="F5" s="978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105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7"/>
      <c r="B8" s="858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88" t="s">
        <v>21</v>
      </c>
      <c r="E38" s="1089"/>
      <c r="F38" s="147">
        <f>E4+E5-F36+E6</f>
        <v>0</v>
      </c>
    </row>
    <row r="39" spans="1:9" ht="15.75" thickBot="1" x14ac:dyDescent="0.3">
      <c r="A39" s="129"/>
      <c r="D39" s="855" t="s">
        <v>4</v>
      </c>
      <c r="E39" s="85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D12" sqref="D12:E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97" t="s">
        <v>258</v>
      </c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1"/>
      <c r="D4" s="292"/>
      <c r="E4" s="283"/>
      <c r="F4" s="256"/>
      <c r="G4" s="38"/>
    </row>
    <row r="5" spans="1:10" x14ac:dyDescent="0.25">
      <c r="A5" s="1085" t="s">
        <v>169</v>
      </c>
      <c r="B5" s="1106" t="s">
        <v>170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</row>
    <row r="6" spans="1:10" ht="15.75" customHeight="1" thickBot="1" x14ac:dyDescent="0.3">
      <c r="A6" s="1085"/>
      <c r="B6" s="1107"/>
      <c r="C6" s="262"/>
      <c r="D6" s="160"/>
      <c r="E6" s="87"/>
      <c r="F6" s="74"/>
      <c r="G6" s="253"/>
    </row>
    <row r="7" spans="1:10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</row>
    <row r="8" spans="1:10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217</v>
      </c>
      <c r="H8" s="780">
        <v>39</v>
      </c>
      <c r="I8" s="833">
        <f>E4+E5+E6-F8</f>
        <v>5850</v>
      </c>
      <c r="J8" s="781">
        <f>H8*F8</f>
        <v>25350</v>
      </c>
    </row>
    <row r="9" spans="1:10" ht="15.75" x14ac:dyDescent="0.25">
      <c r="B9" s="205">
        <v>13</v>
      </c>
      <c r="C9" s="782">
        <v>50</v>
      </c>
      <c r="D9" s="70">
        <f t="shared" ref="D9:D39" si="1">C9*B9</f>
        <v>650</v>
      </c>
      <c r="E9" s="344">
        <v>44529</v>
      </c>
      <c r="F9" s="834">
        <f t="shared" si="0"/>
        <v>650</v>
      </c>
      <c r="G9" s="278" t="s">
        <v>252</v>
      </c>
      <c r="H9" s="301">
        <v>39</v>
      </c>
      <c r="I9" s="835">
        <f>I8-F9</f>
        <v>5200</v>
      </c>
      <c r="J9" s="832">
        <f t="shared" ref="J9:J39" si="2">H9*F9</f>
        <v>25350</v>
      </c>
    </row>
    <row r="10" spans="1:10" ht="15.75" x14ac:dyDescent="0.25">
      <c r="B10" s="205">
        <v>13</v>
      </c>
      <c r="C10" s="782">
        <v>50</v>
      </c>
      <c r="D10" s="70">
        <f t="shared" si="1"/>
        <v>650</v>
      </c>
      <c r="E10" s="344">
        <v>44533</v>
      </c>
      <c r="F10" s="834">
        <f t="shared" si="0"/>
        <v>650</v>
      </c>
      <c r="G10" s="278" t="s">
        <v>242</v>
      </c>
      <c r="H10" s="301">
        <v>39</v>
      </c>
      <c r="I10" s="835">
        <f t="shared" ref="I10:I38" si="3">I9-F10</f>
        <v>4550</v>
      </c>
      <c r="J10" s="832">
        <f t="shared" si="2"/>
        <v>25350</v>
      </c>
    </row>
    <row r="11" spans="1:10" ht="15.75" x14ac:dyDescent="0.25">
      <c r="A11" s="56" t="s">
        <v>33</v>
      </c>
      <c r="B11" s="205">
        <v>13</v>
      </c>
      <c r="C11" s="782"/>
      <c r="D11" s="710">
        <f t="shared" si="1"/>
        <v>0</v>
      </c>
      <c r="E11" s="1014"/>
      <c r="F11" s="1015">
        <f t="shared" si="0"/>
        <v>0</v>
      </c>
      <c r="G11" s="692"/>
      <c r="H11" s="1016"/>
      <c r="I11" s="835">
        <f t="shared" si="3"/>
        <v>4550</v>
      </c>
      <c r="J11" s="832">
        <f t="shared" si="2"/>
        <v>0</v>
      </c>
    </row>
    <row r="12" spans="1:10" ht="15.75" x14ac:dyDescent="0.25">
      <c r="B12" s="205">
        <v>13</v>
      </c>
      <c r="C12" s="782"/>
      <c r="D12" s="710">
        <f t="shared" si="1"/>
        <v>0</v>
      </c>
      <c r="E12" s="1014"/>
      <c r="F12" s="1015">
        <f t="shared" si="0"/>
        <v>0</v>
      </c>
      <c r="G12" s="692"/>
      <c r="H12" s="1016"/>
      <c r="I12" s="835">
        <f t="shared" si="3"/>
        <v>4550</v>
      </c>
      <c r="J12" s="832">
        <f t="shared" si="2"/>
        <v>0</v>
      </c>
    </row>
    <row r="13" spans="1:10" ht="15.75" x14ac:dyDescent="0.25">
      <c r="A13" s="19"/>
      <c r="B13" s="205">
        <v>13</v>
      </c>
      <c r="C13" s="783"/>
      <c r="D13" s="710">
        <f t="shared" si="1"/>
        <v>0</v>
      </c>
      <c r="E13" s="1014"/>
      <c r="F13" s="1015">
        <f t="shared" si="0"/>
        <v>0</v>
      </c>
      <c r="G13" s="692"/>
      <c r="H13" s="1016"/>
      <c r="I13" s="835">
        <f t="shared" si="3"/>
        <v>4550</v>
      </c>
      <c r="J13" s="832">
        <f t="shared" si="2"/>
        <v>0</v>
      </c>
    </row>
    <row r="14" spans="1:10" ht="15.75" x14ac:dyDescent="0.25">
      <c r="B14" s="205">
        <v>13</v>
      </c>
      <c r="C14" s="782"/>
      <c r="D14" s="710">
        <f t="shared" si="1"/>
        <v>0</v>
      </c>
      <c r="E14" s="1014"/>
      <c r="F14" s="1017">
        <f t="shared" si="0"/>
        <v>0</v>
      </c>
      <c r="G14" s="692"/>
      <c r="H14" s="1016"/>
      <c r="I14" s="835">
        <f t="shared" si="3"/>
        <v>4550</v>
      </c>
      <c r="J14" s="786">
        <f t="shared" si="2"/>
        <v>0</v>
      </c>
    </row>
    <row r="15" spans="1:10" ht="15.75" x14ac:dyDescent="0.25">
      <c r="B15" s="205">
        <v>13</v>
      </c>
      <c r="C15" s="782"/>
      <c r="D15" s="710">
        <f t="shared" si="1"/>
        <v>0</v>
      </c>
      <c r="E15" s="1014"/>
      <c r="F15" s="1017">
        <f t="shared" si="0"/>
        <v>0</v>
      </c>
      <c r="G15" s="711"/>
      <c r="H15" s="1018"/>
      <c r="I15" s="836">
        <f t="shared" si="3"/>
        <v>4550</v>
      </c>
      <c r="J15" s="786">
        <f t="shared" si="2"/>
        <v>0</v>
      </c>
    </row>
    <row r="16" spans="1:10" ht="15.75" x14ac:dyDescent="0.25">
      <c r="B16" s="205">
        <v>13</v>
      </c>
      <c r="C16" s="782"/>
      <c r="D16" s="710">
        <f t="shared" si="1"/>
        <v>0</v>
      </c>
      <c r="E16" s="1014"/>
      <c r="F16" s="1017">
        <f>D16</f>
        <v>0</v>
      </c>
      <c r="G16" s="711"/>
      <c r="H16" s="1018"/>
      <c r="I16" s="836">
        <f t="shared" si="3"/>
        <v>4550</v>
      </c>
      <c r="J16" s="786">
        <f t="shared" si="2"/>
        <v>0</v>
      </c>
    </row>
    <row r="17" spans="1:10" ht="15.75" x14ac:dyDescent="0.25">
      <c r="B17" s="205">
        <v>13</v>
      </c>
      <c r="C17" s="782"/>
      <c r="D17" s="710">
        <f t="shared" si="1"/>
        <v>0</v>
      </c>
      <c r="E17" s="1014"/>
      <c r="F17" s="1017">
        <f>D17</f>
        <v>0</v>
      </c>
      <c r="G17" s="711"/>
      <c r="H17" s="1018"/>
      <c r="I17" s="836">
        <f t="shared" si="3"/>
        <v>4550</v>
      </c>
      <c r="J17" s="786">
        <f t="shared" si="2"/>
        <v>0</v>
      </c>
    </row>
    <row r="18" spans="1:10" ht="15.75" x14ac:dyDescent="0.25">
      <c r="B18" s="205">
        <v>13</v>
      </c>
      <c r="C18" s="782"/>
      <c r="D18" s="710">
        <f t="shared" si="1"/>
        <v>0</v>
      </c>
      <c r="E18" s="1014"/>
      <c r="F18" s="1017">
        <f t="shared" ref="F18:F39" si="4">D18</f>
        <v>0</v>
      </c>
      <c r="G18" s="711"/>
      <c r="H18" s="1018"/>
      <c r="I18" s="836">
        <f t="shared" si="3"/>
        <v>4550</v>
      </c>
      <c r="J18" s="786">
        <f t="shared" si="2"/>
        <v>0</v>
      </c>
    </row>
    <row r="19" spans="1:10" ht="15.75" x14ac:dyDescent="0.25">
      <c r="B19" s="205">
        <v>13</v>
      </c>
      <c r="C19" s="782"/>
      <c r="D19" s="710">
        <f t="shared" si="1"/>
        <v>0</v>
      </c>
      <c r="E19" s="1014"/>
      <c r="F19" s="1017">
        <f t="shared" si="4"/>
        <v>0</v>
      </c>
      <c r="G19" s="692"/>
      <c r="H19" s="1016"/>
      <c r="I19" s="835">
        <f t="shared" si="3"/>
        <v>4550</v>
      </c>
      <c r="J19" s="786">
        <f t="shared" si="2"/>
        <v>0</v>
      </c>
    </row>
    <row r="20" spans="1:10" ht="15.75" x14ac:dyDescent="0.25">
      <c r="B20" s="205">
        <v>13</v>
      </c>
      <c r="C20" s="782"/>
      <c r="D20" s="710">
        <f t="shared" si="1"/>
        <v>0</v>
      </c>
      <c r="E20" s="1014"/>
      <c r="F20" s="1017">
        <f t="shared" si="4"/>
        <v>0</v>
      </c>
      <c r="G20" s="692"/>
      <c r="H20" s="1016"/>
      <c r="I20" s="835">
        <f t="shared" si="3"/>
        <v>4550</v>
      </c>
      <c r="J20" s="786">
        <f t="shared" si="2"/>
        <v>0</v>
      </c>
    </row>
    <row r="21" spans="1:10" ht="15.75" x14ac:dyDescent="0.25">
      <c r="B21" s="205">
        <v>13</v>
      </c>
      <c r="C21" s="782"/>
      <c r="D21" s="710">
        <f t="shared" si="1"/>
        <v>0</v>
      </c>
      <c r="E21" s="1014"/>
      <c r="F21" s="1017">
        <f t="shared" si="4"/>
        <v>0</v>
      </c>
      <c r="G21" s="692"/>
      <c r="H21" s="1016"/>
      <c r="I21" s="835">
        <f t="shared" si="3"/>
        <v>4550</v>
      </c>
      <c r="J21" s="786">
        <f t="shared" si="2"/>
        <v>0</v>
      </c>
    </row>
    <row r="22" spans="1:10" ht="15.75" x14ac:dyDescent="0.25">
      <c r="B22" s="205">
        <v>13</v>
      </c>
      <c r="C22" s="782"/>
      <c r="D22" s="710">
        <f t="shared" si="1"/>
        <v>0</v>
      </c>
      <c r="E22" s="1014"/>
      <c r="F22" s="1017">
        <f t="shared" si="4"/>
        <v>0</v>
      </c>
      <c r="G22" s="692"/>
      <c r="H22" s="1016"/>
      <c r="I22" s="835">
        <f t="shared" si="3"/>
        <v>4550</v>
      </c>
      <c r="J22" s="786">
        <f t="shared" si="2"/>
        <v>0</v>
      </c>
    </row>
    <row r="23" spans="1:10" ht="15.75" x14ac:dyDescent="0.25">
      <c r="B23" s="205">
        <v>13</v>
      </c>
      <c r="C23" s="782"/>
      <c r="D23" s="710">
        <f t="shared" si="1"/>
        <v>0</v>
      </c>
      <c r="E23" s="1014"/>
      <c r="F23" s="1017">
        <f t="shared" si="4"/>
        <v>0</v>
      </c>
      <c r="G23" s="692"/>
      <c r="H23" s="1016"/>
      <c r="I23" s="835">
        <f t="shared" si="3"/>
        <v>4550</v>
      </c>
      <c r="J23" s="786">
        <f t="shared" si="2"/>
        <v>0</v>
      </c>
    </row>
    <row r="24" spans="1:10" ht="15.75" x14ac:dyDescent="0.25">
      <c r="B24" s="205">
        <v>13</v>
      </c>
      <c r="C24" s="782"/>
      <c r="D24" s="710">
        <f t="shared" si="1"/>
        <v>0</v>
      </c>
      <c r="E24" s="1014"/>
      <c r="F24" s="1017">
        <f t="shared" si="4"/>
        <v>0</v>
      </c>
      <c r="G24" s="692"/>
      <c r="H24" s="1016"/>
      <c r="I24" s="835">
        <f t="shared" si="3"/>
        <v>4550</v>
      </c>
      <c r="J24" s="786">
        <f t="shared" si="2"/>
        <v>0</v>
      </c>
    </row>
    <row r="25" spans="1:10" ht="15.75" x14ac:dyDescent="0.25">
      <c r="B25" s="205">
        <v>13</v>
      </c>
      <c r="C25" s="782"/>
      <c r="D25" s="710">
        <f t="shared" si="1"/>
        <v>0</v>
      </c>
      <c r="E25" s="1014"/>
      <c r="F25" s="1017">
        <f t="shared" si="4"/>
        <v>0</v>
      </c>
      <c r="G25" s="692"/>
      <c r="H25" s="1016"/>
      <c r="I25" s="835">
        <f t="shared" si="3"/>
        <v>4550</v>
      </c>
      <c r="J25" s="786">
        <f t="shared" si="2"/>
        <v>0</v>
      </c>
    </row>
    <row r="26" spans="1:10" ht="15.75" x14ac:dyDescent="0.25">
      <c r="B26" s="205">
        <v>13</v>
      </c>
      <c r="C26" s="782"/>
      <c r="D26" s="710">
        <f t="shared" si="1"/>
        <v>0</v>
      </c>
      <c r="E26" s="1014"/>
      <c r="F26" s="1017">
        <f t="shared" si="4"/>
        <v>0</v>
      </c>
      <c r="G26" s="711"/>
      <c r="H26" s="1018"/>
      <c r="I26" s="836">
        <f t="shared" si="3"/>
        <v>4550</v>
      </c>
      <c r="J26" s="786">
        <f t="shared" si="2"/>
        <v>0</v>
      </c>
    </row>
    <row r="27" spans="1:10" ht="15.75" x14ac:dyDescent="0.25">
      <c r="B27" s="205">
        <v>13</v>
      </c>
      <c r="C27" s="782"/>
      <c r="D27" s="710">
        <f t="shared" si="1"/>
        <v>0</v>
      </c>
      <c r="E27" s="1014"/>
      <c r="F27" s="1017">
        <f t="shared" si="4"/>
        <v>0</v>
      </c>
      <c r="G27" s="711"/>
      <c r="H27" s="1018"/>
      <c r="I27" s="836">
        <f t="shared" si="3"/>
        <v>4550</v>
      </c>
      <c r="J27" s="786">
        <f t="shared" si="2"/>
        <v>0</v>
      </c>
    </row>
    <row r="28" spans="1:10" ht="15.75" x14ac:dyDescent="0.25">
      <c r="B28" s="205">
        <v>13</v>
      </c>
      <c r="C28" s="782"/>
      <c r="D28" s="710">
        <f t="shared" si="1"/>
        <v>0</v>
      </c>
      <c r="E28" s="1014"/>
      <c r="F28" s="1017">
        <f t="shared" si="4"/>
        <v>0</v>
      </c>
      <c r="G28" s="711"/>
      <c r="H28" s="1018"/>
      <c r="I28" s="836">
        <f t="shared" si="3"/>
        <v>4550</v>
      </c>
      <c r="J28" s="786">
        <f t="shared" si="2"/>
        <v>0</v>
      </c>
    </row>
    <row r="29" spans="1:10" ht="15.75" x14ac:dyDescent="0.25">
      <c r="A29" s="47"/>
      <c r="B29" s="205">
        <v>13</v>
      </c>
      <c r="C29" s="782"/>
      <c r="D29" s="710">
        <f t="shared" si="1"/>
        <v>0</v>
      </c>
      <c r="E29" s="1014"/>
      <c r="F29" s="1017">
        <f t="shared" si="4"/>
        <v>0</v>
      </c>
      <c r="G29" s="711"/>
      <c r="H29" s="1018"/>
      <c r="I29" s="836">
        <f t="shared" si="3"/>
        <v>4550</v>
      </c>
      <c r="J29" s="786">
        <f t="shared" si="2"/>
        <v>0</v>
      </c>
    </row>
    <row r="30" spans="1:10" ht="15.75" x14ac:dyDescent="0.25">
      <c r="A30" s="47"/>
      <c r="B30" s="205">
        <v>13</v>
      </c>
      <c r="C30" s="782"/>
      <c r="D30" s="710">
        <f t="shared" si="1"/>
        <v>0</v>
      </c>
      <c r="E30" s="1014"/>
      <c r="F30" s="1017">
        <f t="shared" si="4"/>
        <v>0</v>
      </c>
      <c r="G30" s="711"/>
      <c r="H30" s="1018"/>
      <c r="I30" s="836">
        <f t="shared" si="3"/>
        <v>4550</v>
      </c>
      <c r="J30" s="786">
        <f t="shared" si="2"/>
        <v>0</v>
      </c>
    </row>
    <row r="31" spans="1:10" ht="15.75" x14ac:dyDescent="0.25">
      <c r="A31" s="47"/>
      <c r="B31" s="205">
        <v>13</v>
      </c>
      <c r="C31" s="782"/>
      <c r="D31" s="70">
        <f t="shared" si="1"/>
        <v>0</v>
      </c>
      <c r="E31" s="344"/>
      <c r="F31" s="784">
        <f t="shared" si="4"/>
        <v>0</v>
      </c>
      <c r="G31" s="71"/>
      <c r="H31" s="665"/>
      <c r="I31" s="836">
        <f t="shared" si="3"/>
        <v>4550</v>
      </c>
      <c r="J31" s="786">
        <f t="shared" si="2"/>
        <v>0</v>
      </c>
    </row>
    <row r="32" spans="1:10" ht="15.75" x14ac:dyDescent="0.25">
      <c r="A32" s="47"/>
      <c r="B32" s="205">
        <v>13</v>
      </c>
      <c r="C32" s="782"/>
      <c r="D32" s="70">
        <f t="shared" si="1"/>
        <v>0</v>
      </c>
      <c r="E32" s="344"/>
      <c r="F32" s="784">
        <f t="shared" si="4"/>
        <v>0</v>
      </c>
      <c r="G32" s="71"/>
      <c r="H32" s="665"/>
      <c r="I32" s="836">
        <f t="shared" si="3"/>
        <v>4550</v>
      </c>
      <c r="J32" s="786">
        <f t="shared" si="2"/>
        <v>0</v>
      </c>
    </row>
    <row r="33" spans="1:10" ht="15.75" x14ac:dyDescent="0.25">
      <c r="A33" s="47"/>
      <c r="B33" s="205">
        <v>13</v>
      </c>
      <c r="C33" s="782"/>
      <c r="D33" s="70">
        <f t="shared" si="1"/>
        <v>0</v>
      </c>
      <c r="E33" s="344"/>
      <c r="F33" s="784">
        <f t="shared" si="4"/>
        <v>0</v>
      </c>
      <c r="G33" s="71"/>
      <c r="H33" s="665"/>
      <c r="I33" s="836">
        <f t="shared" si="3"/>
        <v>4550</v>
      </c>
      <c r="J33" s="786">
        <f t="shared" si="2"/>
        <v>0</v>
      </c>
    </row>
    <row r="34" spans="1:10" ht="15.75" x14ac:dyDescent="0.25">
      <c r="A34" s="47"/>
      <c r="B34" s="205">
        <v>13</v>
      </c>
      <c r="C34" s="782"/>
      <c r="D34" s="70">
        <f t="shared" si="1"/>
        <v>0</v>
      </c>
      <c r="E34" s="344"/>
      <c r="F34" s="784">
        <f t="shared" si="4"/>
        <v>0</v>
      </c>
      <c r="G34" s="71"/>
      <c r="H34" s="665"/>
      <c r="I34" s="836">
        <f t="shared" si="3"/>
        <v>4550</v>
      </c>
      <c r="J34" s="786">
        <f t="shared" si="2"/>
        <v>0</v>
      </c>
    </row>
    <row r="35" spans="1:10" ht="15.75" x14ac:dyDescent="0.25">
      <c r="A35" s="47"/>
      <c r="B35" s="205">
        <v>13</v>
      </c>
      <c r="C35" s="782"/>
      <c r="D35" s="70">
        <f t="shared" si="1"/>
        <v>0</v>
      </c>
      <c r="E35" s="344"/>
      <c r="F35" s="784">
        <f t="shared" si="4"/>
        <v>0</v>
      </c>
      <c r="G35" s="71"/>
      <c r="H35" s="665"/>
      <c r="I35" s="785">
        <f t="shared" si="3"/>
        <v>4550</v>
      </c>
      <c r="J35" s="786">
        <f t="shared" si="2"/>
        <v>0</v>
      </c>
    </row>
    <row r="36" spans="1:10" ht="15.75" x14ac:dyDescent="0.25">
      <c r="A36" s="47"/>
      <c r="B36" s="205">
        <v>13</v>
      </c>
      <c r="C36" s="782"/>
      <c r="D36" s="70">
        <f t="shared" si="1"/>
        <v>0</v>
      </c>
      <c r="E36" s="344"/>
      <c r="F36" s="784">
        <f t="shared" si="4"/>
        <v>0</v>
      </c>
      <c r="G36" s="71"/>
      <c r="H36" s="665"/>
      <c r="I36" s="785">
        <f t="shared" si="3"/>
        <v>4550</v>
      </c>
      <c r="J36" s="786">
        <f t="shared" si="2"/>
        <v>0</v>
      </c>
    </row>
    <row r="37" spans="1:10" ht="15.75" x14ac:dyDescent="0.25">
      <c r="A37" s="47"/>
      <c r="B37" s="205">
        <v>13</v>
      </c>
      <c r="C37" s="782"/>
      <c r="D37" s="70">
        <f t="shared" si="1"/>
        <v>0</v>
      </c>
      <c r="E37" s="344"/>
      <c r="F37" s="784">
        <f t="shared" si="4"/>
        <v>0</v>
      </c>
      <c r="G37" s="71"/>
      <c r="H37" s="665"/>
      <c r="I37" s="785">
        <f t="shared" si="3"/>
        <v>4550</v>
      </c>
      <c r="J37" s="786">
        <f t="shared" si="2"/>
        <v>0</v>
      </c>
    </row>
    <row r="38" spans="1:10" ht="15.75" x14ac:dyDescent="0.25">
      <c r="A38" s="47"/>
      <c r="B38" s="205">
        <v>13</v>
      </c>
      <c r="C38" s="782"/>
      <c r="D38" s="70">
        <f t="shared" si="1"/>
        <v>0</v>
      </c>
      <c r="E38" s="344"/>
      <c r="F38" s="784">
        <f t="shared" si="4"/>
        <v>0</v>
      </c>
      <c r="G38" s="71"/>
      <c r="H38" s="665"/>
      <c r="I38" s="785">
        <f t="shared" si="3"/>
        <v>4550</v>
      </c>
      <c r="J38" s="786">
        <f t="shared" si="2"/>
        <v>0</v>
      </c>
    </row>
    <row r="39" spans="1:10" ht="15.75" thickBot="1" x14ac:dyDescent="0.3">
      <c r="A39" s="125"/>
      <c r="B39" s="205">
        <v>13</v>
      </c>
      <c r="C39" s="37"/>
      <c r="D39" s="70">
        <f t="shared" si="1"/>
        <v>0</v>
      </c>
      <c r="E39" s="230"/>
      <c r="F39" s="231">
        <f t="shared" si="4"/>
        <v>0</v>
      </c>
      <c r="G39" s="145"/>
      <c r="H39" s="221"/>
      <c r="I39" s="778"/>
      <c r="J39" s="779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088" t="s">
        <v>21</v>
      </c>
      <c r="E42" s="1089"/>
      <c r="F42" s="147">
        <f>E4+E5-F40+E6</f>
        <v>4550</v>
      </c>
    </row>
    <row r="43" spans="1:10" ht="15.75" thickBot="1" x14ac:dyDescent="0.3">
      <c r="A43" s="129"/>
      <c r="D43" s="451" t="s">
        <v>4</v>
      </c>
      <c r="E43" s="452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5" ht="16.5" thickBot="1" x14ac:dyDescent="0.3">
      <c r="K2" s="738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08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08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/>
      <c r="D8" s="70"/>
      <c r="E8" s="140"/>
      <c r="F8" s="289">
        <f t="shared" ref="F8:F28" si="0">D8</f>
        <v>0</v>
      </c>
      <c r="G8" s="278"/>
      <c r="H8" s="279"/>
      <c r="I8" s="771">
        <f>E5+E6-F8+E4</f>
        <v>0</v>
      </c>
      <c r="J8" s="794">
        <f>H8*F8</f>
        <v>0</v>
      </c>
    </row>
    <row r="9" spans="1:15" x14ac:dyDescent="0.25">
      <c r="B9" s="205">
        <f>B8-C9</f>
        <v>0</v>
      </c>
      <c r="C9" s="15"/>
      <c r="D9" s="70"/>
      <c r="E9" s="140"/>
      <c r="F9" s="289">
        <f t="shared" si="0"/>
        <v>0</v>
      </c>
      <c r="G9" s="278"/>
      <c r="H9" s="279"/>
      <c r="I9" s="771">
        <f>I8-F9</f>
        <v>0</v>
      </c>
      <c r="J9" s="794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/>
      <c r="E10" s="140"/>
      <c r="F10" s="289">
        <f t="shared" si="0"/>
        <v>0</v>
      </c>
      <c r="G10" s="278"/>
      <c r="H10" s="279"/>
      <c r="I10" s="771">
        <f t="shared" ref="I10:I27" si="3">I9-F10</f>
        <v>0</v>
      </c>
      <c r="J10" s="794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/>
      <c r="E11" s="140"/>
      <c r="F11" s="289">
        <f t="shared" si="0"/>
        <v>0</v>
      </c>
      <c r="G11" s="278"/>
      <c r="H11" s="279"/>
      <c r="I11" s="771">
        <f t="shared" si="3"/>
        <v>0</v>
      </c>
      <c r="J11" s="794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1">
        <f t="shared" si="3"/>
        <v>0</v>
      </c>
      <c r="J12" s="794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3">
        <f t="shared" si="3"/>
        <v>0</v>
      </c>
      <c r="J13" s="794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3">
        <f t="shared" si="3"/>
        <v>0</v>
      </c>
      <c r="J14" s="794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3">
        <f t="shared" si="3"/>
        <v>0</v>
      </c>
      <c r="J15" s="794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4">
        <f t="shared" si="3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4">
        <f t="shared" si="3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4">
        <f t="shared" si="3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4">
        <f t="shared" si="3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4">
        <f t="shared" si="3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4">
        <f t="shared" si="3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4">
        <f t="shared" si="3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4">
        <f t="shared" si="3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4">
        <f t="shared" si="3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4">
        <f t="shared" si="3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4">
        <f t="shared" si="3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5">
        <f t="shared" si="3"/>
        <v>0</v>
      </c>
      <c r="J27" s="772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6"/>
      <c r="J28" s="77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088" t="s">
        <v>21</v>
      </c>
      <c r="E31" s="1089"/>
      <c r="F31" s="147">
        <f>E4+E5-F29+E6</f>
        <v>0</v>
      </c>
    </row>
    <row r="32" spans="1:10" ht="15.75" thickBot="1" x14ac:dyDescent="0.3">
      <c r="A32" s="129"/>
      <c r="D32" s="644" t="s">
        <v>4</v>
      </c>
      <c r="E32" s="645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ESP SH   o  PULPA ESPALDILLA </vt:lpstr>
      <vt:lpstr>PULPA ESPALDILLA </vt:lpstr>
      <vt:lpstr>CABEZA DE LOMO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QUESOS  GOUDA    </vt:lpstr>
      <vt:lpstr>PIERNA Carnero Nal CAJA</vt:lpstr>
      <vt:lpstr>FILETE  TILAPIA   </vt:lpstr>
      <vt:lpstr>xxxxxxxxxxxxxxxxxxxx</vt:lpstr>
      <vt:lpstr>C A M A R O N E S      </vt:lpstr>
      <vt:lpstr>PUNTAS DE CAÑA DE LOMO </vt:lpstr>
      <vt:lpstr>LOMO DE CAÑA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2021-12-30T21:53:55Z</dcterms:modified>
</cp:coreProperties>
</file>