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4235" windowHeight="11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4" i="1"/>
  <c r="H28" i="1"/>
  <c r="H14" i="1"/>
  <c r="H51" i="1"/>
  <c r="H7" i="1"/>
  <c r="H22" i="1"/>
  <c r="H17" i="1"/>
  <c r="H13" i="1"/>
  <c r="H25" i="1"/>
  <c r="H42" i="1"/>
  <c r="H20" i="1"/>
  <c r="H47" i="1"/>
  <c r="H43" i="1"/>
  <c r="H23" i="1"/>
  <c r="H24" i="1"/>
  <c r="H15" i="1"/>
  <c r="H54" i="1"/>
  <c r="H18" i="1"/>
  <c r="H21" i="1"/>
  <c r="H53" i="1"/>
  <c r="H10" i="1"/>
  <c r="H12" i="1"/>
  <c r="H26" i="1"/>
  <c r="H49" i="1"/>
  <c r="H48" i="1"/>
  <c r="E5" i="1"/>
  <c r="E6" i="1"/>
  <c r="E18" i="1"/>
  <c r="E7" i="1"/>
  <c r="E8" i="1"/>
  <c r="E9" i="1"/>
  <c r="E10" i="1"/>
  <c r="E11" i="1"/>
  <c r="E13" i="1"/>
  <c r="E14" i="1"/>
  <c r="E12" i="1"/>
  <c r="E15" i="1"/>
  <c r="E16" i="1"/>
  <c r="E17" i="1"/>
  <c r="E19" i="1"/>
  <c r="E20" i="1"/>
  <c r="E21" i="1"/>
  <c r="E4" i="1"/>
  <c r="E23" i="1" l="1"/>
</calcChain>
</file>

<file path=xl/sharedStrings.xml><?xml version="1.0" encoding="utf-8"?>
<sst xmlns="http://schemas.openxmlformats.org/spreadsheetml/2006/main" count="85" uniqueCount="77">
  <si>
    <t>INVENTARIO DEL MES DE ABRIL</t>
  </si>
  <si>
    <t>PRODUCTO</t>
  </si>
  <si>
    <t>KILOS</t>
  </si>
  <si>
    <t>CAJAS/PZAS</t>
  </si>
  <si>
    <t>PRECIO</t>
  </si>
  <si>
    <t>COSTO</t>
  </si>
  <si>
    <t xml:space="preserve">Atun </t>
  </si>
  <si>
    <t>Ablandador</t>
  </si>
  <si>
    <t>Arrachera Taquera</t>
  </si>
  <si>
    <t>Cabeza</t>
  </si>
  <si>
    <t>Arrachera Texana</t>
  </si>
  <si>
    <t>Buche</t>
  </si>
  <si>
    <t>Canal</t>
  </si>
  <si>
    <t>Camaron Chico</t>
  </si>
  <si>
    <t>Caña</t>
  </si>
  <si>
    <t>Camaron Grande</t>
  </si>
  <si>
    <t>Capote</t>
  </si>
  <si>
    <t>Carrillera</t>
  </si>
  <si>
    <t>Filete Tilapia</t>
  </si>
  <si>
    <t>Chuleta Natural</t>
  </si>
  <si>
    <t>Manita</t>
  </si>
  <si>
    <t>Menudo</t>
  </si>
  <si>
    <t>Cuero Canal</t>
  </si>
  <si>
    <t>Salmon</t>
  </si>
  <si>
    <t>Tampiqueña</t>
  </si>
  <si>
    <t>Cuero Papel</t>
  </si>
  <si>
    <t>Descarne</t>
  </si>
  <si>
    <t>VALOR TOTAL</t>
  </si>
  <si>
    <t>Espinazo Largo</t>
  </si>
  <si>
    <t>Hueso</t>
  </si>
  <si>
    <t>Manteca</t>
  </si>
  <si>
    <t>Papada</t>
  </si>
  <si>
    <t>Pecho</t>
  </si>
  <si>
    <t>Tocino Natural</t>
  </si>
  <si>
    <t>Tocino Salado</t>
  </si>
  <si>
    <t>Unto</t>
  </si>
  <si>
    <t>Vaciada</t>
  </si>
  <si>
    <t>Pulpa Negra</t>
  </si>
  <si>
    <t>Cabeza De Lomo</t>
  </si>
  <si>
    <t>Contra</t>
  </si>
  <si>
    <t>Espaldilla Sin Hueso</t>
  </si>
  <si>
    <t>Espaldilla De Carnero</t>
  </si>
  <si>
    <t>Lomo De Caña</t>
  </si>
  <si>
    <t xml:space="preserve">Seso </t>
  </si>
  <si>
    <t>ALMACEN  28/05/22</t>
  </si>
  <si>
    <t>OBRADOR    28/05/22</t>
  </si>
  <si>
    <t>Punta De Chuleta</t>
  </si>
  <si>
    <t>Codillo</t>
  </si>
  <si>
    <t>Espaldilla Con Hueso</t>
  </si>
  <si>
    <t>Pulpa De Espaldilla</t>
  </si>
  <si>
    <t>Cuero De Pierna</t>
  </si>
  <si>
    <t>Codillo Sin Hueso</t>
  </si>
  <si>
    <t>Espinazo Cabeza y Cola</t>
  </si>
  <si>
    <t>Cortado</t>
  </si>
  <si>
    <t>Jamon 1/2</t>
  </si>
  <si>
    <t>Pierna C/C</t>
  </si>
  <si>
    <t>Lengua</t>
  </si>
  <si>
    <t>Hueso De Res Cortado</t>
  </si>
  <si>
    <t>Jamon S/H</t>
  </si>
  <si>
    <t>Jamon C/G</t>
  </si>
  <si>
    <t>Combos</t>
  </si>
  <si>
    <t>Tocino Winnis</t>
  </si>
  <si>
    <t>Jamon Virginia</t>
  </si>
  <si>
    <t>Jamon York</t>
  </si>
  <si>
    <t>Pata de Res</t>
  </si>
  <si>
    <t>Grasa</t>
  </si>
  <si>
    <t>Pernil Fresco</t>
  </si>
  <si>
    <t>Hueso Carnudo</t>
  </si>
  <si>
    <t>Plancha</t>
  </si>
  <si>
    <t>Cebo</t>
  </si>
  <si>
    <t>Abierta</t>
  </si>
  <si>
    <t>Prensado</t>
  </si>
  <si>
    <t>Codillo Con Piel</t>
  </si>
  <si>
    <t>Cabeza De Lomo Abierta</t>
  </si>
  <si>
    <t>Tripas</t>
  </si>
  <si>
    <t>Panza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</si>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</sst>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43" fontId="0" fillId="0" borderId="1" xfId="1" applyFont="1" applyFill="1" applyBorder="1"/>
    <xf numFmtId="44" fontId="0" fillId="0" borderId="1" xfId="2" applyFont="1" applyFill="1" applyBorder="1"/>
    <xf numFmtId="0" fontId="0" fillId="0" borderId="1" xfId="0" applyFill="1" applyBorder="1"/>
    <xf numFmtId="0" fontId="0" fillId="2" borderId="1" xfId="0" applyFill="1" applyBorder="1"/>
    <xf numFmtId="43" fontId="0" fillId="2" borderId="1" xfId="1" applyFont="1" applyFill="1" applyBorder="1"/>
    <xf numFmtId="44" fontId="0" fillId="2" borderId="1" xfId="2" applyFont="1" applyFill="1" applyBorder="1"/>
    <xf numFmtId="44" fontId="0" fillId="0" borderId="0" xfId="0" applyNumberFormat="1"/>
    <xf numFmtId="43" fontId="0" fillId="0" borderId="0" xfId="0" applyNumberFormat="1"/>
    <xf numFmtId="0" fontId="0" fillId="0" borderId="6" xfId="0" applyFill="1" applyBorder="1"/>
    <xf numFmtId="0" fontId="0" fillId="0" borderId="7" xfId="0" applyFill="1" applyBorder="1"/>
    <xf numFmtId="44" fontId="0" fillId="0" borderId="7" xfId="2" applyFont="1" applyFill="1" applyBorder="1"/>
    <xf numFmtId="43" fontId="0" fillId="0" borderId="8" xfId="1" applyFont="1" applyFill="1" applyBorder="1"/>
    <xf numFmtId="0" fontId="0" fillId="0" borderId="8" xfId="0" applyFill="1" applyBorder="1"/>
    <xf numFmtId="44" fontId="0" fillId="0" borderId="8" xfId="2" applyFont="1" applyFill="1" applyBorder="1"/>
    <xf numFmtId="0" fontId="0" fillId="0" borderId="9" xfId="0" applyFill="1" applyBorder="1"/>
    <xf numFmtId="43" fontId="0" fillId="0" borderId="0" xfId="1" applyFont="1" applyFill="1" applyBorder="1"/>
    <xf numFmtId="44" fontId="0" fillId="0" borderId="0" xfId="2" applyFont="1" applyFill="1" applyBorder="1"/>
    <xf numFmtId="44" fontId="2" fillId="0" borderId="1" xfId="0" applyNumberFormat="1" applyFont="1" applyBorder="1"/>
    <xf numFmtId="43" fontId="0" fillId="0" borderId="0" xfId="1" applyFont="1" applyBorder="1"/>
    <xf numFmtId="44" fontId="0" fillId="0" borderId="0" xfId="2" applyFont="1" applyBorder="1"/>
    <xf numFmtId="0" fontId="0" fillId="0" borderId="0" xfId="0" applyFill="1"/>
    <xf numFmtId="44" fontId="0" fillId="0" borderId="1" xfId="2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C24" workbookViewId="0">
      <selection activeCell="J58" sqref="J58"/>
    </sheetView>
  </sheetViews>
  <sheetFormatPr baseColWidth="10" defaultRowHeight="15" x14ac:dyDescent="0.25"/>
  <cols>
    <col min="1" max="1" width="30.85546875" bestFit="1" customWidth="1"/>
    <col min="3" max="3" width="11.7109375" bestFit="1" customWidth="1"/>
    <col min="4" max="4" width="12.5703125" bestFit="1" customWidth="1"/>
    <col min="5" max="5" width="17.85546875" bestFit="1" customWidth="1"/>
    <col min="7" max="7" width="27" bestFit="1" customWidth="1"/>
    <col min="10" max="10" width="14.140625" bestFit="1" customWidth="1"/>
  </cols>
  <sheetData>
    <row r="1" spans="1:12" ht="15.75" x14ac:dyDescent="0.25">
      <c r="A1" s="26" t="s">
        <v>0</v>
      </c>
      <c r="B1" s="26"/>
      <c r="C1" s="26"/>
      <c r="D1" s="26"/>
      <c r="E1" s="26"/>
      <c r="G1" s="27" t="s">
        <v>0</v>
      </c>
      <c r="H1" s="28"/>
      <c r="I1" s="28"/>
      <c r="J1" s="29"/>
    </row>
    <row r="2" spans="1:12" ht="15.75" x14ac:dyDescent="0.25">
      <c r="A2" s="26" t="s">
        <v>44</v>
      </c>
      <c r="B2" s="26"/>
      <c r="C2" s="26"/>
      <c r="D2" s="26"/>
      <c r="E2" s="26"/>
      <c r="G2" s="27" t="s">
        <v>45</v>
      </c>
      <c r="H2" s="28"/>
      <c r="I2" s="28"/>
      <c r="J2" s="29"/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/>
      <c r="G3" s="1" t="s">
        <v>1</v>
      </c>
      <c r="H3" s="1" t="s">
        <v>2</v>
      </c>
      <c r="I3" s="1" t="s">
        <v>4</v>
      </c>
      <c r="J3" s="1" t="s">
        <v>5</v>
      </c>
    </row>
    <row r="4" spans="1:12" x14ac:dyDescent="0.25">
      <c r="A4" s="3" t="s">
        <v>6</v>
      </c>
      <c r="B4" s="4">
        <v>100</v>
      </c>
      <c r="C4" s="3">
        <v>5</v>
      </c>
      <c r="D4" s="5">
        <v>195</v>
      </c>
      <c r="E4" s="5">
        <f t="shared" ref="E4:E21" si="0">B4*D4</f>
        <v>19500</v>
      </c>
      <c r="G4" s="6" t="s">
        <v>70</v>
      </c>
      <c r="H4" s="4">
        <v>81</v>
      </c>
      <c r="I4" s="5">
        <v>63</v>
      </c>
      <c r="J4" s="25">
        <f>H4*I4</f>
        <v>5103</v>
      </c>
    </row>
    <row r="5" spans="1:12" x14ac:dyDescent="0.25">
      <c r="A5" s="7" t="s">
        <v>8</v>
      </c>
      <c r="B5" s="8">
        <v>229.5</v>
      </c>
      <c r="C5" s="7">
        <v>20</v>
      </c>
      <c r="D5" s="9">
        <v>93</v>
      </c>
      <c r="E5" s="9">
        <f t="shared" si="0"/>
        <v>21343.5</v>
      </c>
      <c r="F5" s="10"/>
      <c r="G5" s="7" t="s">
        <v>7</v>
      </c>
      <c r="H5" s="8">
        <v>9</v>
      </c>
      <c r="I5" s="9">
        <v>60</v>
      </c>
      <c r="J5" s="9">
        <f t="shared" ref="J5:J54" si="1">H5*I5</f>
        <v>540</v>
      </c>
    </row>
    <row r="6" spans="1:12" x14ac:dyDescent="0.25">
      <c r="A6" s="3" t="s">
        <v>10</v>
      </c>
      <c r="B6" s="4">
        <v>985.94</v>
      </c>
      <c r="C6" s="3">
        <v>85</v>
      </c>
      <c r="D6" s="5">
        <v>95</v>
      </c>
      <c r="E6" s="5">
        <f t="shared" si="0"/>
        <v>93664.3</v>
      </c>
      <c r="F6" s="10"/>
      <c r="G6" s="6" t="s">
        <v>9</v>
      </c>
      <c r="H6" s="4">
        <v>738.9</v>
      </c>
      <c r="I6" s="5">
        <v>32</v>
      </c>
      <c r="J6" s="25">
        <f t="shared" si="1"/>
        <v>23644.799999999999</v>
      </c>
    </row>
    <row r="7" spans="1:12" x14ac:dyDescent="0.25">
      <c r="A7" s="7" t="s">
        <v>11</v>
      </c>
      <c r="B7" s="8">
        <v>645.65</v>
      </c>
      <c r="C7" s="7">
        <v>40</v>
      </c>
      <c r="D7" s="9">
        <v>47</v>
      </c>
      <c r="E7" s="9">
        <f t="shared" si="0"/>
        <v>30345.55</v>
      </c>
      <c r="G7" s="7" t="s">
        <v>38</v>
      </c>
      <c r="H7" s="8">
        <f>SUM(235.8+276)</f>
        <v>511.8</v>
      </c>
      <c r="I7" s="9">
        <v>72</v>
      </c>
      <c r="J7" s="9">
        <f t="shared" si="1"/>
        <v>36849.599999999999</v>
      </c>
    </row>
    <row r="8" spans="1:12" x14ac:dyDescent="0.25">
      <c r="A8" s="6" t="s">
        <v>38</v>
      </c>
      <c r="B8" s="4">
        <v>2307.64</v>
      </c>
      <c r="C8" s="6">
        <v>83</v>
      </c>
      <c r="D8" s="5">
        <v>70</v>
      </c>
      <c r="E8" s="5">
        <f t="shared" si="0"/>
        <v>161534.79999999999</v>
      </c>
      <c r="G8" s="6" t="s">
        <v>73</v>
      </c>
      <c r="H8" s="4">
        <v>249.8</v>
      </c>
      <c r="I8" s="5">
        <v>72</v>
      </c>
      <c r="J8" s="25">
        <f t="shared" si="1"/>
        <v>17985.600000000002</v>
      </c>
    </row>
    <row r="9" spans="1:12" x14ac:dyDescent="0.25">
      <c r="A9" s="7" t="s">
        <v>13</v>
      </c>
      <c r="B9" s="8">
        <v>90</v>
      </c>
      <c r="C9" s="7">
        <v>9</v>
      </c>
      <c r="D9" s="9">
        <v>100</v>
      </c>
      <c r="E9" s="9">
        <f t="shared" si="0"/>
        <v>9000</v>
      </c>
      <c r="G9" s="7" t="s">
        <v>12</v>
      </c>
      <c r="H9" s="8">
        <v>1524.8</v>
      </c>
      <c r="I9" s="9">
        <v>56</v>
      </c>
      <c r="J9" s="9">
        <f t="shared" si="1"/>
        <v>85388.800000000003</v>
      </c>
    </row>
    <row r="10" spans="1:12" x14ac:dyDescent="0.25">
      <c r="A10" s="6" t="s">
        <v>15</v>
      </c>
      <c r="B10" s="4">
        <v>60</v>
      </c>
      <c r="C10" s="6">
        <v>6</v>
      </c>
      <c r="D10" s="5">
        <v>115</v>
      </c>
      <c r="E10" s="5">
        <f t="shared" si="0"/>
        <v>6900</v>
      </c>
      <c r="F10" s="10"/>
      <c r="G10" s="6" t="s">
        <v>14</v>
      </c>
      <c r="H10" s="4">
        <f>SUM(201+21)</f>
        <v>222</v>
      </c>
      <c r="I10" s="5">
        <v>80</v>
      </c>
      <c r="J10" s="25">
        <f t="shared" si="1"/>
        <v>17760</v>
      </c>
    </row>
    <row r="11" spans="1:12" x14ac:dyDescent="0.25">
      <c r="A11" s="7" t="s">
        <v>39</v>
      </c>
      <c r="B11" s="8">
        <v>11089.31</v>
      </c>
      <c r="C11" s="7">
        <v>389</v>
      </c>
      <c r="D11" s="9">
        <v>134</v>
      </c>
      <c r="E11" s="9">
        <f t="shared" si="0"/>
        <v>1485967.54</v>
      </c>
      <c r="G11" s="7" t="s">
        <v>16</v>
      </c>
      <c r="H11" s="8">
        <v>2265.6</v>
      </c>
      <c r="I11" s="9">
        <v>66</v>
      </c>
      <c r="J11" s="9">
        <f t="shared" si="1"/>
        <v>149529.60000000001</v>
      </c>
    </row>
    <row r="12" spans="1:12" x14ac:dyDescent="0.25">
      <c r="A12" s="6" t="s">
        <v>41</v>
      </c>
      <c r="B12" s="4">
        <v>191.12</v>
      </c>
      <c r="C12" s="6">
        <v>13</v>
      </c>
      <c r="D12" s="5">
        <v>148</v>
      </c>
      <c r="E12" s="5">
        <f t="shared" si="0"/>
        <v>28285.760000000002</v>
      </c>
      <c r="G12" s="6" t="s">
        <v>17</v>
      </c>
      <c r="H12" s="4">
        <f>SUM(146.8+309.6+156.4+93.4+22)</f>
        <v>728.2</v>
      </c>
      <c r="I12" s="5">
        <v>85</v>
      </c>
      <c r="J12" s="25">
        <f t="shared" si="1"/>
        <v>61897.000000000007</v>
      </c>
      <c r="L12" s="11"/>
    </row>
    <row r="13" spans="1:12" x14ac:dyDescent="0.25">
      <c r="A13" s="7" t="s">
        <v>40</v>
      </c>
      <c r="B13" s="8">
        <v>1595.33</v>
      </c>
      <c r="C13" s="7">
        <v>66</v>
      </c>
      <c r="D13" s="9">
        <v>56</v>
      </c>
      <c r="E13" s="9">
        <f t="shared" si="0"/>
        <v>89338.48</v>
      </c>
      <c r="F13" s="10"/>
      <c r="G13" s="7" t="s">
        <v>69</v>
      </c>
      <c r="H13" s="8">
        <f>SUM(175+110)</f>
        <v>285</v>
      </c>
      <c r="I13" s="9">
        <v>10</v>
      </c>
      <c r="J13" s="9">
        <f t="shared" si="1"/>
        <v>2850</v>
      </c>
    </row>
    <row r="14" spans="1:12" x14ac:dyDescent="0.25">
      <c r="A14" s="6" t="s">
        <v>18</v>
      </c>
      <c r="B14" s="4">
        <v>985.18</v>
      </c>
      <c r="C14" s="6">
        <v>217</v>
      </c>
      <c r="D14" s="5">
        <v>58</v>
      </c>
      <c r="E14" s="5">
        <f t="shared" si="0"/>
        <v>57140.439999999995</v>
      </c>
      <c r="F14" s="10"/>
      <c r="G14" s="6" t="s">
        <v>19</v>
      </c>
      <c r="H14" s="4">
        <f>SUM(301.2+276.8+411+388+418.2+398.4+274.6+389.4+604+606.4+349.8+414.8+341+333+409.8+373.8+214.6+402.6+633.6+105+1013.6)</f>
        <v>8659.6000000000022</v>
      </c>
      <c r="I14" s="5">
        <v>68</v>
      </c>
      <c r="J14" s="25">
        <f t="shared" si="1"/>
        <v>588852.80000000016</v>
      </c>
    </row>
    <row r="15" spans="1:12" x14ac:dyDescent="0.25">
      <c r="A15" s="7" t="s">
        <v>42</v>
      </c>
      <c r="B15" s="8">
        <v>1868.01</v>
      </c>
      <c r="C15" s="7">
        <v>73</v>
      </c>
      <c r="D15" s="9">
        <v>70</v>
      </c>
      <c r="E15" s="9">
        <f t="shared" si="0"/>
        <v>130760.7</v>
      </c>
      <c r="G15" s="7" t="s">
        <v>47</v>
      </c>
      <c r="H15" s="8">
        <f>SUM(278.5+391.6+422.8+363.2+485.6+404.4+328.8+352.4+322.2+370.2+380.4+359.6+371.2+417.4+388+337.4+416.6+398.2+427.4+343.4+34.6+445)</f>
        <v>8038.9</v>
      </c>
      <c r="I15" s="9">
        <v>30</v>
      </c>
      <c r="J15" s="9">
        <f t="shared" si="1"/>
        <v>241167</v>
      </c>
    </row>
    <row r="16" spans="1:12" x14ac:dyDescent="0.25">
      <c r="A16" s="6" t="s">
        <v>20</v>
      </c>
      <c r="B16" s="4">
        <v>2998.77</v>
      </c>
      <c r="C16" s="6">
        <v>101</v>
      </c>
      <c r="D16" s="5">
        <v>34</v>
      </c>
      <c r="E16" s="5">
        <f t="shared" si="0"/>
        <v>101958.18</v>
      </c>
      <c r="G16" s="6" t="s">
        <v>72</v>
      </c>
      <c r="H16" s="4">
        <v>4.4000000000000004</v>
      </c>
      <c r="I16" s="5">
        <v>34</v>
      </c>
      <c r="J16" s="25">
        <f t="shared" si="1"/>
        <v>149.60000000000002</v>
      </c>
    </row>
    <row r="17" spans="1:10" x14ac:dyDescent="0.25">
      <c r="A17" s="7" t="s">
        <v>21</v>
      </c>
      <c r="B17" s="8">
        <v>17252.12</v>
      </c>
      <c r="C17" s="7">
        <v>634</v>
      </c>
      <c r="D17" s="9">
        <v>65</v>
      </c>
      <c r="E17" s="9">
        <f t="shared" si="0"/>
        <v>1121387.8</v>
      </c>
      <c r="G17" s="7" t="s">
        <v>51</v>
      </c>
      <c r="H17" s="8">
        <f>SUM(201.2+59)</f>
        <v>260.2</v>
      </c>
      <c r="I17" s="9">
        <v>64</v>
      </c>
      <c r="J17" s="9">
        <f t="shared" si="1"/>
        <v>16652.8</v>
      </c>
    </row>
    <row r="18" spans="1:10" x14ac:dyDescent="0.25">
      <c r="A18" s="12" t="s">
        <v>37</v>
      </c>
      <c r="B18" s="13">
        <v>687</v>
      </c>
      <c r="C18" s="13">
        <v>20</v>
      </c>
      <c r="D18" s="14">
        <v>150</v>
      </c>
      <c r="E18" s="5">
        <f t="shared" si="0"/>
        <v>103050</v>
      </c>
      <c r="G18" s="6" t="s">
        <v>60</v>
      </c>
      <c r="H18" s="4">
        <f>SUM(17807+7398.09)</f>
        <v>25205.09</v>
      </c>
      <c r="I18" s="5">
        <v>48</v>
      </c>
      <c r="J18" s="25">
        <f t="shared" si="1"/>
        <v>1209844.32</v>
      </c>
    </row>
    <row r="19" spans="1:10" x14ac:dyDescent="0.25">
      <c r="A19" s="7" t="s">
        <v>23</v>
      </c>
      <c r="B19" s="8">
        <v>59.02</v>
      </c>
      <c r="C19" s="7">
        <v>13</v>
      </c>
      <c r="D19" s="9">
        <v>265</v>
      </c>
      <c r="E19" s="9">
        <f t="shared" si="0"/>
        <v>15640.300000000001</v>
      </c>
      <c r="G19" s="7" t="s">
        <v>53</v>
      </c>
      <c r="H19" s="8">
        <v>111.6</v>
      </c>
      <c r="I19" s="9">
        <v>60</v>
      </c>
      <c r="J19" s="9">
        <f t="shared" si="1"/>
        <v>6696</v>
      </c>
    </row>
    <row r="20" spans="1:10" x14ac:dyDescent="0.25">
      <c r="A20" s="12" t="s">
        <v>43</v>
      </c>
      <c r="B20" s="15">
        <v>104.94</v>
      </c>
      <c r="C20" s="16">
        <v>10</v>
      </c>
      <c r="D20" s="17">
        <v>112</v>
      </c>
      <c r="E20" s="5">
        <f t="shared" si="0"/>
        <v>11753.279999999999</v>
      </c>
      <c r="G20" s="6" t="s">
        <v>22</v>
      </c>
      <c r="H20" s="4">
        <f>SUM(509.2+596+585+631.2+501.6+228)</f>
        <v>3051</v>
      </c>
      <c r="I20" s="5">
        <v>36</v>
      </c>
      <c r="J20" s="25">
        <f t="shared" si="1"/>
        <v>109836</v>
      </c>
    </row>
    <row r="21" spans="1:10" x14ac:dyDescent="0.25">
      <c r="A21" s="7" t="s">
        <v>24</v>
      </c>
      <c r="B21" s="8">
        <v>321.45</v>
      </c>
      <c r="C21" s="7">
        <v>28</v>
      </c>
      <c r="D21" s="9">
        <v>105</v>
      </c>
      <c r="E21" s="9">
        <f t="shared" si="0"/>
        <v>33752.25</v>
      </c>
      <c r="G21" s="7" t="s">
        <v>50</v>
      </c>
      <c r="H21" s="8">
        <f>SUM(733.5+560+1023.8+1009.4+759.8+556+509.8+882.4+960.1+613.6+875.2+971.2+529.8+672.8+713.5+564.2+876.4+2352.7)</f>
        <v>15164.2</v>
      </c>
      <c r="I21" s="9">
        <v>22</v>
      </c>
      <c r="J21" s="9">
        <f t="shared" si="1"/>
        <v>333612.40000000002</v>
      </c>
    </row>
    <row r="22" spans="1:10" x14ac:dyDescent="0.25">
      <c r="A22" s="18"/>
      <c r="B22" s="19"/>
      <c r="D22" s="20"/>
      <c r="E22" s="20"/>
      <c r="G22" s="6" t="s">
        <v>25</v>
      </c>
      <c r="H22" s="4">
        <f>SUM(409.4+429.4+410+107.8+60+364.4+380.2+451.8+476+72.8)</f>
        <v>3161.8</v>
      </c>
      <c r="I22" s="5">
        <v>24</v>
      </c>
      <c r="J22" s="25">
        <f t="shared" si="1"/>
        <v>75883.200000000012</v>
      </c>
    </row>
    <row r="23" spans="1:10" x14ac:dyDescent="0.25">
      <c r="A23" s="30" t="s">
        <v>27</v>
      </c>
      <c r="B23" s="30"/>
      <c r="C23" s="30"/>
      <c r="D23" s="30"/>
      <c r="E23" s="21">
        <f>SUM(E4:E21)</f>
        <v>3521322.8799999994</v>
      </c>
      <c r="F23" s="10"/>
      <c r="G23" s="7" t="s">
        <v>26</v>
      </c>
      <c r="H23" s="7">
        <f>SUM(10.4+111+219)</f>
        <v>340.4</v>
      </c>
      <c r="I23" s="9">
        <v>40</v>
      </c>
      <c r="J23" s="9">
        <f t="shared" si="1"/>
        <v>13616</v>
      </c>
    </row>
    <row r="24" spans="1:10" x14ac:dyDescent="0.25">
      <c r="B24" s="19"/>
      <c r="D24" s="20"/>
      <c r="E24" s="20"/>
      <c r="G24" s="6" t="s">
        <v>48</v>
      </c>
      <c r="H24" s="4">
        <f>SUM(263.8+410.6)</f>
        <v>674.40000000000009</v>
      </c>
      <c r="I24" s="5">
        <v>60</v>
      </c>
      <c r="J24" s="25">
        <f t="shared" si="1"/>
        <v>40464.000000000007</v>
      </c>
    </row>
    <row r="25" spans="1:10" x14ac:dyDescent="0.25">
      <c r="B25" s="19"/>
      <c r="C25" s="20"/>
      <c r="D25" s="20"/>
      <c r="E25" s="20"/>
      <c r="G25" s="7" t="s">
        <v>52</v>
      </c>
      <c r="H25" s="8">
        <f>SUM(308.6+218.2+159.4)</f>
        <v>686.19999999999993</v>
      </c>
      <c r="I25" s="9">
        <v>60</v>
      </c>
      <c r="J25" s="9">
        <f t="shared" si="1"/>
        <v>41171.999999999993</v>
      </c>
    </row>
    <row r="26" spans="1:10" x14ac:dyDescent="0.25">
      <c r="G26" s="6" t="s">
        <v>28</v>
      </c>
      <c r="H26" s="4">
        <f>SUM(223.8+59.4)</f>
        <v>283.2</v>
      </c>
      <c r="I26" s="5">
        <v>66</v>
      </c>
      <c r="J26" s="25">
        <f t="shared" si="1"/>
        <v>18691.2</v>
      </c>
    </row>
    <row r="27" spans="1:10" x14ac:dyDescent="0.25">
      <c r="G27" s="7" t="s">
        <v>65</v>
      </c>
      <c r="H27" s="8">
        <v>144</v>
      </c>
      <c r="I27" s="9">
        <v>34</v>
      </c>
      <c r="J27" s="9">
        <f t="shared" si="1"/>
        <v>4896</v>
      </c>
    </row>
    <row r="28" spans="1:10" x14ac:dyDescent="0.25">
      <c r="B28" s="22"/>
      <c r="D28" s="23"/>
      <c r="E28" s="23"/>
      <c r="G28" s="6" t="s">
        <v>29</v>
      </c>
      <c r="H28" s="4">
        <f>SUM(708.8+744.4+745.2+623.4+701+742.6+37.4+33.6+25.7+782)</f>
        <v>5144.0999999999995</v>
      </c>
      <c r="I28" s="5">
        <v>3</v>
      </c>
      <c r="J28" s="25">
        <f t="shared" si="1"/>
        <v>15432.3</v>
      </c>
    </row>
    <row r="29" spans="1:10" x14ac:dyDescent="0.25">
      <c r="B29" s="11"/>
      <c r="E29" s="10"/>
      <c r="G29" s="7" t="s">
        <v>67</v>
      </c>
      <c r="H29" s="8">
        <v>144</v>
      </c>
      <c r="I29" s="9">
        <v>10</v>
      </c>
      <c r="J29" s="9">
        <f t="shared" si="1"/>
        <v>1440</v>
      </c>
    </row>
    <row r="30" spans="1:10" x14ac:dyDescent="0.25">
      <c r="B30" s="22"/>
      <c r="D30" s="23"/>
      <c r="E30" s="23"/>
      <c r="G30" s="6" t="s">
        <v>57</v>
      </c>
      <c r="H30" s="6">
        <v>34.4</v>
      </c>
      <c r="I30" s="5">
        <v>8</v>
      </c>
      <c r="J30" s="25">
        <f t="shared" si="1"/>
        <v>275.2</v>
      </c>
    </row>
    <row r="31" spans="1:10" x14ac:dyDescent="0.25">
      <c r="G31" s="7" t="s">
        <v>54</v>
      </c>
      <c r="H31" s="8">
        <v>581.4</v>
      </c>
      <c r="I31" s="9">
        <v>61</v>
      </c>
      <c r="J31" s="9">
        <f t="shared" si="1"/>
        <v>35465.4</v>
      </c>
    </row>
    <row r="32" spans="1:10" x14ac:dyDescent="0.25">
      <c r="G32" s="6" t="s">
        <v>59</v>
      </c>
      <c r="H32" s="4">
        <v>614</v>
      </c>
      <c r="I32" s="5">
        <v>61</v>
      </c>
      <c r="J32" s="25">
        <f t="shared" si="1"/>
        <v>37454</v>
      </c>
    </row>
    <row r="33" spans="2:10" x14ac:dyDescent="0.25">
      <c r="B33" s="22"/>
      <c r="D33" s="23"/>
      <c r="E33" s="23"/>
      <c r="G33" s="7" t="s">
        <v>58</v>
      </c>
      <c r="H33" s="8">
        <v>82</v>
      </c>
      <c r="I33" s="9">
        <v>63</v>
      </c>
      <c r="J33" s="9">
        <f t="shared" si="1"/>
        <v>5166</v>
      </c>
    </row>
    <row r="34" spans="2:10" x14ac:dyDescent="0.25">
      <c r="B34" s="22"/>
      <c r="D34" s="23"/>
      <c r="E34" s="23"/>
      <c r="G34" s="6" t="s">
        <v>62</v>
      </c>
      <c r="H34" s="4">
        <v>20.6</v>
      </c>
      <c r="I34" s="5">
        <v>85</v>
      </c>
      <c r="J34" s="25">
        <f t="shared" si="1"/>
        <v>1751.0000000000002</v>
      </c>
    </row>
    <row r="35" spans="2:10" x14ac:dyDescent="0.25">
      <c r="B35" s="22"/>
      <c r="D35" s="23"/>
      <c r="E35" s="23"/>
      <c r="G35" s="7" t="s">
        <v>63</v>
      </c>
      <c r="H35" s="8">
        <v>25.7</v>
      </c>
      <c r="I35" s="9">
        <v>80</v>
      </c>
      <c r="J35" s="9">
        <f t="shared" si="1"/>
        <v>2056</v>
      </c>
    </row>
    <row r="36" spans="2:10" x14ac:dyDescent="0.25">
      <c r="G36" s="6" t="s">
        <v>56</v>
      </c>
      <c r="H36" s="4">
        <v>5.55</v>
      </c>
      <c r="I36" s="5">
        <v>61</v>
      </c>
      <c r="J36" s="25">
        <f t="shared" si="1"/>
        <v>338.55</v>
      </c>
    </row>
    <row r="37" spans="2:10" x14ac:dyDescent="0.25">
      <c r="G37" s="7" t="s">
        <v>20</v>
      </c>
      <c r="H37" s="8">
        <v>99.4</v>
      </c>
      <c r="I37" s="9">
        <v>36</v>
      </c>
      <c r="J37" s="9">
        <f t="shared" si="1"/>
        <v>3578.4</v>
      </c>
    </row>
    <row r="38" spans="2:10" x14ac:dyDescent="0.25">
      <c r="B38" s="22"/>
      <c r="D38" s="23"/>
      <c r="E38" s="23"/>
      <c r="G38" s="6" t="s">
        <v>30</v>
      </c>
      <c r="H38" s="4">
        <v>2445</v>
      </c>
      <c r="I38" s="5">
        <v>40</v>
      </c>
      <c r="J38" s="25">
        <f t="shared" si="1"/>
        <v>97800</v>
      </c>
    </row>
    <row r="39" spans="2:10" x14ac:dyDescent="0.25">
      <c r="G39" s="7" t="s">
        <v>75</v>
      </c>
      <c r="H39" s="8">
        <v>15</v>
      </c>
      <c r="I39" s="9">
        <v>59</v>
      </c>
      <c r="J39" s="9">
        <f t="shared" si="1"/>
        <v>885</v>
      </c>
    </row>
    <row r="40" spans="2:10" x14ac:dyDescent="0.25">
      <c r="G40" s="6" t="s">
        <v>31</v>
      </c>
      <c r="H40" s="4">
        <v>105.8</v>
      </c>
      <c r="I40" s="5">
        <v>46</v>
      </c>
      <c r="J40" s="25">
        <f t="shared" si="1"/>
        <v>4866.8</v>
      </c>
    </row>
    <row r="41" spans="2:10" x14ac:dyDescent="0.25">
      <c r="G41" s="7" t="s">
        <v>64</v>
      </c>
      <c r="H41" s="8">
        <v>20</v>
      </c>
      <c r="I41" s="9">
        <v>44</v>
      </c>
      <c r="J41" s="9">
        <f t="shared" si="1"/>
        <v>880</v>
      </c>
    </row>
    <row r="42" spans="2:10" x14ac:dyDescent="0.25">
      <c r="G42" s="6" t="s">
        <v>32</v>
      </c>
      <c r="H42" s="4">
        <f>SUM(283+548.6+302.8+277.2+271.2+309.2+307.2+611.8+625+294.4+262+303.2+256+97+205.4+23.8)</f>
        <v>4977.8</v>
      </c>
      <c r="I42" s="5">
        <v>88</v>
      </c>
      <c r="J42" s="25">
        <f t="shared" si="1"/>
        <v>438046.4</v>
      </c>
    </row>
    <row r="43" spans="2:10" x14ac:dyDescent="0.25">
      <c r="G43" s="7" t="s">
        <v>66</v>
      </c>
      <c r="H43" s="8">
        <f>SUM(844+650+17.9)</f>
        <v>1511.9</v>
      </c>
      <c r="I43" s="9">
        <v>48</v>
      </c>
      <c r="J43" s="9">
        <f t="shared" si="1"/>
        <v>72571.200000000012</v>
      </c>
    </row>
    <row r="44" spans="2:10" x14ac:dyDescent="0.25">
      <c r="G44" s="6" t="s">
        <v>55</v>
      </c>
      <c r="H44" s="4">
        <v>713</v>
      </c>
      <c r="I44" s="5">
        <v>48</v>
      </c>
      <c r="J44" s="25">
        <f t="shared" si="1"/>
        <v>34224</v>
      </c>
    </row>
    <row r="45" spans="2:10" x14ac:dyDescent="0.25">
      <c r="G45" s="7" t="s">
        <v>68</v>
      </c>
      <c r="H45" s="8">
        <v>227.4</v>
      </c>
      <c r="I45" s="9">
        <v>85</v>
      </c>
      <c r="J45" s="9">
        <f t="shared" si="1"/>
        <v>19329</v>
      </c>
    </row>
    <row r="46" spans="2:10" x14ac:dyDescent="0.25">
      <c r="G46" s="6" t="s">
        <v>71</v>
      </c>
      <c r="H46" s="4">
        <v>19</v>
      </c>
      <c r="I46" s="5">
        <v>82</v>
      </c>
      <c r="J46" s="25">
        <f t="shared" si="1"/>
        <v>1558</v>
      </c>
    </row>
    <row r="47" spans="2:10" x14ac:dyDescent="0.25">
      <c r="G47" s="7" t="s">
        <v>49</v>
      </c>
      <c r="H47" s="8">
        <f>SUM(392.2+406.4+263)</f>
        <v>1061.5999999999999</v>
      </c>
      <c r="I47" s="9">
        <v>65</v>
      </c>
      <c r="J47" s="9">
        <f t="shared" si="1"/>
        <v>69004</v>
      </c>
    </row>
    <row r="48" spans="2:10" x14ac:dyDescent="0.25">
      <c r="G48" s="6" t="s">
        <v>46</v>
      </c>
      <c r="H48" s="4">
        <f>SUM(347.4+513.6+383.4+485+407.4+483.6+495.4+473+484.9+484.8+474.6+531.2+475.2+498.4+925.6+363.2+418.2+449.6+426+432.4+351+420.4+447.2+430+369.2+488+499+462.6+495+485.8+504.4+492.8+507.8+439.8+441.2+445.8+412.8+419.6+317.9+277.4)</f>
        <v>18260.599999999999</v>
      </c>
      <c r="I48" s="5">
        <v>50</v>
      </c>
      <c r="J48" s="25">
        <f t="shared" si="1"/>
        <v>913029.99999999988</v>
      </c>
    </row>
    <row r="49" spans="7:11" x14ac:dyDescent="0.25">
      <c r="G49" s="7" t="s">
        <v>33</v>
      </c>
      <c r="H49" s="8">
        <f>SUM(222+87)</f>
        <v>309</v>
      </c>
      <c r="I49" s="9">
        <v>110</v>
      </c>
      <c r="J49" s="9">
        <f t="shared" si="1"/>
        <v>33990</v>
      </c>
    </row>
    <row r="50" spans="7:11" x14ac:dyDescent="0.25">
      <c r="G50" s="6" t="s">
        <v>34</v>
      </c>
      <c r="H50" s="4">
        <v>41</v>
      </c>
      <c r="I50" s="5">
        <v>135</v>
      </c>
      <c r="J50" s="25">
        <f t="shared" si="1"/>
        <v>5535</v>
      </c>
    </row>
    <row r="51" spans="7:11" x14ac:dyDescent="0.25">
      <c r="G51" s="7" t="s">
        <v>61</v>
      </c>
      <c r="H51" s="8">
        <f>SUM(102.4+6.9)</f>
        <v>109.30000000000001</v>
      </c>
      <c r="I51" s="9">
        <v>98</v>
      </c>
      <c r="J51" s="9">
        <f t="shared" si="1"/>
        <v>10711.400000000001</v>
      </c>
      <c r="K51" s="24"/>
    </row>
    <row r="52" spans="7:11" x14ac:dyDescent="0.25">
      <c r="G52" s="6" t="s">
        <v>74</v>
      </c>
      <c r="H52" s="4">
        <v>1983</v>
      </c>
      <c r="I52" s="5">
        <v>60</v>
      </c>
      <c r="J52" s="25">
        <f t="shared" si="1"/>
        <v>118980</v>
      </c>
    </row>
    <row r="53" spans="7:11" x14ac:dyDescent="0.25">
      <c r="G53" s="7" t="s">
        <v>35</v>
      </c>
      <c r="H53" s="8">
        <f>SUM(330+561.6+236+178.4+307+42+291+20)</f>
        <v>1966</v>
      </c>
      <c r="I53" s="9">
        <v>26</v>
      </c>
      <c r="J53" s="9">
        <f t="shared" si="1"/>
        <v>51116</v>
      </c>
    </row>
    <row r="54" spans="7:11" x14ac:dyDescent="0.25">
      <c r="G54" s="6" t="s">
        <v>36</v>
      </c>
      <c r="H54" s="4">
        <f>SUM(573.4+591.4+601.6+598.6+575.8+557+561+618.8+589.8+228+609+578.4+604.6+636.6+566.4+620.2+632.4+552.6+603.6+491.4+544.4+252.8+2283.4)</f>
        <v>14471.2</v>
      </c>
      <c r="I54" s="5">
        <v>69</v>
      </c>
      <c r="J54" s="25">
        <f t="shared" si="1"/>
        <v>998512.8</v>
      </c>
    </row>
    <row r="57" spans="7:11" x14ac:dyDescent="0.25">
      <c r="G57" s="31" t="s">
        <v>27</v>
      </c>
      <c r="H57" s="32"/>
      <c r="I57" s="33"/>
      <c r="J57" s="21">
        <f>SUM(J4:J54)</f>
        <v>6077078.1699999999</v>
      </c>
    </row>
    <row r="58" spans="7:11" x14ac:dyDescent="0.25">
      <c r="J58" t="s">
        <v>76</v>
      </c>
    </row>
  </sheetData>
  <sortState ref="G4:J55">
    <sortCondition ref="G4"/>
  </sortState>
  <mergeCells count="6">
    <mergeCell ref="G57:I57"/>
    <mergeCell ref="A1:E1"/>
    <mergeCell ref="G1:J1"/>
    <mergeCell ref="A2:E2"/>
    <mergeCell ref="G2:J2"/>
    <mergeCell ref="A23:D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villalobos Meza</dc:creator>
  <cp:lastModifiedBy>ROUSS</cp:lastModifiedBy>
  <cp:lastPrinted>2022-06-10T13:57:04Z</cp:lastPrinted>
  <dcterms:created xsi:type="dcterms:W3CDTF">2022-06-07T18:38:00Z</dcterms:created>
  <dcterms:modified xsi:type="dcterms:W3CDTF">2022-06-10T14:05:13Z</dcterms:modified>
</cp:coreProperties>
</file>