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6" activeTab="16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9" l="1"/>
  <c r="M36" i="19" l="1"/>
  <c r="M37" i="19"/>
  <c r="M67" i="19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Q38" i="22" s="1"/>
  <c r="P37" i="22"/>
  <c r="Q37" i="22" s="1"/>
  <c r="Q36" i="22"/>
  <c r="P36" i="22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P18" i="22"/>
  <c r="Q18" i="22" s="1"/>
  <c r="P17" i="22"/>
  <c r="Q17" i="22" s="1"/>
  <c r="P16" i="22"/>
  <c r="Q16" i="22" s="1"/>
  <c r="P15" i="22"/>
  <c r="Q15" i="22" s="1"/>
  <c r="P14" i="22"/>
  <c r="P13" i="22"/>
  <c r="Q13" i="22" s="1"/>
  <c r="P12" i="22"/>
  <c r="Q12" i="22" s="1"/>
  <c r="P11" i="22"/>
  <c r="Q11" i="22" s="1"/>
  <c r="P10" i="22"/>
  <c r="Q10" i="22" s="1"/>
  <c r="P9" i="22"/>
  <c r="Q9" i="22" s="1"/>
  <c r="Q8" i="22"/>
  <c r="P8" i="22"/>
  <c r="P7" i="22"/>
  <c r="P6" i="22"/>
  <c r="Q6" i="22" s="1"/>
  <c r="M41" i="22"/>
  <c r="C97" i="21"/>
  <c r="M38" i="19" l="1"/>
  <c r="M45" i="22"/>
  <c r="K63" i="22"/>
  <c r="F64" i="22" s="1"/>
  <c r="F67" i="22" s="1"/>
  <c r="K65" i="22" s="1"/>
  <c r="K69" i="22" s="1"/>
  <c r="F67" i="19"/>
  <c r="P5" i="22"/>
  <c r="F81" i="21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<sst xmlns="http://schemas.openxmlformats.org/spreadsheetml/2006/main" count="1674" uniqueCount="904">
  <si>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</si>
  <si>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</si>
  <si>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</si>
  <si>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</si>
  <si>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</si>
  <si>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</si>
  <si>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</si>
  <si>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</si>
  <si>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</si>
  <si>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</si>
  <si>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</si>
  <si>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</si>
  <si>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</si>
  <si>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</si>
  <si>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</si>
  <si>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</si>
  <si>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</si>
  <si>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</si>
  <si>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</si>
  <si>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</si>
  <si>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</si>
  <si>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</si>
  <si>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</si>
  <si>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</si>
  <si>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</si>
  <si>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</si>
  <si>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</si>
  <si>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</si>
  <si>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</si>
  <si>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</si>
  <si>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</si>
  <si>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</si>
  <si>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</si>
  <si>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</si>
  <si>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</si>
  <si>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</si>
  <si>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</si>
  <si>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</si>
  <si>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</si>
  <si>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</si>
  <si>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</si>
  <si>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</si>
  <si>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</si>
  <si>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</si>
  <si>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</si>
  <si>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</si>
  <si>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</si>
  <si>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</si>
  <si>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</si>
  <si>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</si>
  <si>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</si>
  <si>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</si>
  <si>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</si>
  <si>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</si>
  <si>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</si>
  <si>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</si>
  <si>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</si>
  <si>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</si>
  <si>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</si>
  <si>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</si>
  <si>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</si>
  <si>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</si>
  <si>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</si>
  <si>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</si>
  <si>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</si>
  <si>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</si>
  <si>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</si>
  <si>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</si>
  <si>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</si>
  <si>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</si>
  <si>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</si>
  <si>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</si>
  <si>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</si>
  <si>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</si>
  <si>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</si>
  <si>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</si>
  <si>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</si>
  <si>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</si>
  <si>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</si>
  <si>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</si>
  <si>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</si>
  <si>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</si>
  <si>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</si>
  <si>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</si>
  <si>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</si>
  <si>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</si>
  <si>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</si>
  <si>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</si>
  <si>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</si>
  <si>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</si>
  <si>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</si>
  <si>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</si>
  <si>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</si>
  <si>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</si>
  <si>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</si>
  <si>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</si>
  <si>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</si>
  <si>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</si>
  <si>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</si>
  <si>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</si>
  <si>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</si>
  <si>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</si>
  <si>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</si>
  <si>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</si>
  <si>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</si>
  <si>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</si>
  <si>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</si>
  <si>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</si>
  <si>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</si>
  <si>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</si>
  <si>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</si>
  <si>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</si>
  <si>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</si>
  <si>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</si>
  <si>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</si>
  <si>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</si>
  <si>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</si>
  <si>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</si>
  <si>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</si>
  <si>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</si>
  <si>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</si>
  <si>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</si>
  <si>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</si>
  <si>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</si>
  <si>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</si>
  <si>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</si>
  <si>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</si>
  <si>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</si>
  <si>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</si>
  <si>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</si>
  <si>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</si>
  <si>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</si>
  <si>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</si>
  <si>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</si>
  <si>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</si>
  <si>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</si>
  <si>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</si>
  <si>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</si>
  <si>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</si>
  <si>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</si>
  <si>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</si>
  <si>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</si>
  <si>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</si>
  <si>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</si>
  <si>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</si>
  <si>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</si>
  <si>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</si>
  <si>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</si>
  <si>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</si>
  <si>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</si>
  <si>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</si>
  <si>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</si>
  <si>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</si>
  <si>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</si>
  <si>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</si>
  <si>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</si>
  <si>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</si>
  <si>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</si>
  <si>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</si>
  <si>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</si>
  <si>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</si>
  <si>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</si>
  <si>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</si>
  <si>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</si>
  <si>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</si>
  <si>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</si>
  <si>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</si>
  <si>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</si>
  <si>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</si>
  <si>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</si>
  <si>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</si>
  <si>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</si>
  <si>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</si>
  <si>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</si>
  <si>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</si>
  <si>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</si>
  <si>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</si>
  <si>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</si>
  <si>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</si>
  <si>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</si>
  <si>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</si>
  <si>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</si>
  <si>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</si>
  <si>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</si>
  <si>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</si>
  <si>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</si>
  <si>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</si>
  <si>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</si>
  <si>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</si>
  <si>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</si>
  <si>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</si>
  <si>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</si>
  <si>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</si>
  <si>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</si>
  <si>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</si>
  <si>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</si>
  <si>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</si>
  <si>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</si>
  <si>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</si>
  <si>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</si>
  <si>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</si>
  <si>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</si>
  <si>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</si>
  <si>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</si>
  <si>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</si>
  <si>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</si>
  <si>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</si>
  <si>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</si>
  <si>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</si>
  <si>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</si>
  <si>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</si>
  <si>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</si>
  <si>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</si>
  <si>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</si>
  <si>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</si>
  <si>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</si>
  <si>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</si>
  <si>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</si>
  <si>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</si>
  <si>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</si>
  <si>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</si>
  <si>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</si>
  <si>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</si>
  <si>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</si>
  <si>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</si>
  <si>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</si>
  <si>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</si>
  <si>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</si>
  <si>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</si>
  <si>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</si>
  <si>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</si>
  <si>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</si>
  <si>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</si>
  <si>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</si>
  <si>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</si>
  <si>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</si>
  <si>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</si>
  <si>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</si>
  <si>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</si>
  <si>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</si>
  <si>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</si>
  <si>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</si>
  <si>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</si>
  <si>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</si>
  <si>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</si>
  <si>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</si>
  <si>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</si>
  <si>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</si>
  <si>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</si>
  <si>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</si>
  <si>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</si>
  <si>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</si>
  <si>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</si>
  <si>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</si>
  <si>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</si>
  <si>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</si>
  <si>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</si>
  <si>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</si>
  <si>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</si>
  <si>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</si>
  <si>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</si>
  <si>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</si>
  <si>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</si>
  <si>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</si>
  <si>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</si>
  <si>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</si>
  <si>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</si>
  <si>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</si>
  <si>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</si>
  <si>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</si>
  <si>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</si>
  <si>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</si>
  <si>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</si>
  <si>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</si>
  <si>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</si>
  <si>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</si>
  <si>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</si>
  <si>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</si>
  <si>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</si>
  <si>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</si>
  <si>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</si>
  <si>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</si>
  <si>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</si>
  <si>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</si>
  <si>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</si>
  <si>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</si>
  <si>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</si>
  <si>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</si>
  <si>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</si>
  <si>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</si>
  <si>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</si>
  <si>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</si>
  <si>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</si>
  <si>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</si>
  <si>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</si>
  <si>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</si>
  <si>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</si>
  <si>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</si>
  <si>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</si>
  <si>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</si>
  <si>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</si>
  <si>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</si>
  <si>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</si>
  <si>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</si>
  <si>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</si>
  <si>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</si>
  <si>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</si>
  <si>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</si>
  <si>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</si>
  <si>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</si>
  <si>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</si>
  <si>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</si>
  <si>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</si>
  <si>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</si>
  <si>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</si>
  <si>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</si>
  <si>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</si>
  <si>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</si>
  <si>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</si>
  <si>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</si>
  <si>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</si>
  <si>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</si>
  <si>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</si>
  <si>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</si>
  <si>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</si>
  <si>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</si>
  <si>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</si>
  <si>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</si>
  <si>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</si>
  <si>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</si>
  <si>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</si>
  <si>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</si>
  <si>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</si>
  <si>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</si>
  <si>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</si>
  <si>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</si>
  <si>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</si>
  <si>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</si>
  <si>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</si>
  <si>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</si>
  <si>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</si>
  <si>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</si>
  <si>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</si>
  <si>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</si>
  <si>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</si>
  <si>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</si>
  <si>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</si>
  <si>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</si>
  <si>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</si>
  <si>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</si>
  <si>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</si>
  <si>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</si>
  <si>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</si>
  <si>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</si>
  <si>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</si>
  <si>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</si>
  <si>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</si>
  <si>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</si>
  <si>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</si>
  <si>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</si>
  <si>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</si>
  <si>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</si>
  <si>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</si>
  <si>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</si>
  <si>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</si>
  <si>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</si>
  <si>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</si>
  <si>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</si>
  <si>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</si>
  <si>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</si>
  <si>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</si>
  <si>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</si>
  <si>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</si>
  <si>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</si>
  <si>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</si>
  <si>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</si>
  <si>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</si>
  <si>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</si>
  <si>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</si>
  <si>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</si>
  <si>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</si>
  <si>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</si>
  <si>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</si>
  <si>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</si>
  <si>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</si>
  <si>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</si>
  <si>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</si>
  <si>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</si>
  <si>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</si>
  <si>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</si>
  <si>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</si>
  <si>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</si>
  <si>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</si>
  <si>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</si>
  <si>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</si>
  <si>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</si>
  <si>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</si>
  <si>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</si>
  <si>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</si>
  <si>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</si>
  <si>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</si>
  <si>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</si>
  <si>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</si>
  <si>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</si>
  <si>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</si>
  <si>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</si>
  <si>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</si>
  <si>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</si>
  <si>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</si>
  <si>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</si>
  <si>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</si>
  <si>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</si>
  <si>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</si>
  <si>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</si>
  <si>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</si>
  <si>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</si>
  <si>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</si>
  <si>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</si>
  <si>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</si>
  <si>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</si>
  <si>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</si>
  <si>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</si>
  <si>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</si>
  <si>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</si>
  <si>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</si>
  <si>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</si>
  <si>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</si>
  <si>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</si>
  <si>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</si>
  <si>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</si>
  <si>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</si>
  <si>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</si>
  <si>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</si>
  <si>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</si>
  <si>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</si>
  <si>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</si>
  <si>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</si>
  <si>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</si>
  <si>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</si>
  <si>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</si>
  <si>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</si>
  <si>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</si>
  <si>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</si>
  <si>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</si>
  <si>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</si>
  <si>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</si>
  <si>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</si>
  <si>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</si>
  <si>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</si>
  <si>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</si>
  <si>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</si>
  <si>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</si>
  <si>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</si>
  <si>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</si>
  <si>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</si>
  <si>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</si>
  <si>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</si>
  <si>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</si>
  <si>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</si>
  <si>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</si>
  <si>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</si>
  <si>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</si>
  <si>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</si>
  <si>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</si>
  <si>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</si>
  <si>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</si>
  <si>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</si>
  <si>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</si>
  <si>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</si>
  <si>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</si>
  <si>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</si>
  <si>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</si>
  <si>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</si>
  <si>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</si>
  <si>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</si>
  <si>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</si>
  <si>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</si>
  <si>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</si>
  <si>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</si>
  <si>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</si>
  <si>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</si>
  <si>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</si>
  <si>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</si>
  <si>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</si>
  <si>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</si>
  <si>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</si>
  <si>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</si>
  <si>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</si>
  <si>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</si>
  <si>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</si>
  <si>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</si>
  <si>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</si>
  <si>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</si>
  <si>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</si>
  <si>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</si>
  <si>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</si>
  <si>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</si>
  <si>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</si>
  <si>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</si>
  <si>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</si>
  <si>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</si>
  <si>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</si>
  <si>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</si>
  <si>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</si>
  <si>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</si>
  <si>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</si>
  <si>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</si>
  <si>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</si>
  <si>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</si>
  <si>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</si>
  <si>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</si>
  <si>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</si>
  <si>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</si>
  <si>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</si>
  <si>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</si>
  <si>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</si>
  <si>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</si>
  <si>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</si>
  <si>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</si>
  <si>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</si>
  <si>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</si>
  <si>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</si>
  <si>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</si>
  <si>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</si>
  <si>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</si>
  <si>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</si>
  <si>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</si>
  <si>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</si>
  <si>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</si>
  <si>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</si>
  <si>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</si>
  <si>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</si>
  <si>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</si>
  <si>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</si>
  <si>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</si>
  <si>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</si>
  <si>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</si>
  <si>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</si>
  <si>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</si>
  <si>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</si>
  <si>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</si>
  <si>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</si>
  <si>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</si>
  <si>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</si>
  <si>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</si>
  <si>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</si>
  <si>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</si>
  <si>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</si>
  <si>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</si>
  <si>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</si>
  <si>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</si>
  <si>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</si>
  <si>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</si>
  <si>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</si>
  <si>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</si>
  <si>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</si>
  <si>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</si>
  <si>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</si>
  <si>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</si>
  <si>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</si>
  <si>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</si>
  <si>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</si>
  <si>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</si>
  <si>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</si>
  <si>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</si>
  <si>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</si>
  <si>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</si>
  <si>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</si>
  <si>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</si>
  <si>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</si>
  <si>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</si>
  <si>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</si>
  <si>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</si>
  <si>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</si>
  <si>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</si>
  <si>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</si>
  <si>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</si>
  <si>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</si>
  <si>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</si>
  <si>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</si>
  <si>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</si>
  <si>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</si>
  <si>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</si>
  <si>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</si>
  <si>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</si>
  <si>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</si>
  <si>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</si>
  <si>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</si>
  <si>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</si>
  <si>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</si>
  <si>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</si>
  <si>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</si>
  <si>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</si>
  <si>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</si>
  <si>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</si>
  <si>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</si>
  <si>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</si>
  <si>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</si>
  <si>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</si>
  <si>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</si>
  <si>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</si>
  <si>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</si>
  <si>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</si>
  <si>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</si>
  <si>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</si>
  <si>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</si>
  <si>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</si>
  <si>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</si>
  <si>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</si>
  <si>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</si>
  <si>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</si>
  <si>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</si>
  <si>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</si>
  <si>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</si>
  <si>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</si>
  <si>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</si>
  <si>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</si>
  <si>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</si>
  <si>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</si>
  <si>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</si>
  <si>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</si>
  <si>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</si>
  <si>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</si>
  <si>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</si>
  <si>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</si>
  <si>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</si>
  <si>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</si>
  <si>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</si>
  <si>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</si>
  <si>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</si>
  <si>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</si>
  <si>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</si>
  <si>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</si>
  <si>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</si>
  <si>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</si>
  <si>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</si>
  <si>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</si>
  <si>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</si>
  <si>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</si>
  <si>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</si>
  <si>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</si>
  <si>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</si>
  <si>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</si>
  <si>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</si>
  <si>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</si>
  <si>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</si>
  <si>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</si>
  <si>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</si>
  <si>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</si>
  <si>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</si>
  <si>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</si>
  <si>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</si>
  <si>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</si>
  <si>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</si>
  <si>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</si>
  <si>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</si>
  <si>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</si>
  <si>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</si>
  <si>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</si>
  <si>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</si>
  <si>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</si>
  <si>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</si>
  <si>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</si>
  <si>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</si>
  <si>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</si>
  <si>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</si>
  <si>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</si>
  <si>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</si>
  <si>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</si>
  <si>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</si>
  <si>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</si>
  <si>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</si>
  <si>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</si>
  <si>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</si>
  <si>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</si>
  <si>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</si>
  <si>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</si>
  <si>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</si>
  <si>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</si>
  <si>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</si>
  <si>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</si>
  <si>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</si>
  <si>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</si>
  <si>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</si>
  <si>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</si>
  <si>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</si>
  <si>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</si>
  <si>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</si>
  <si>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</si>
  <si>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</si>
  <si>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</si>
  <si>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</si>
  <si>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</si>
  <si>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</si>
  <si>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</si>
  <si>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</si>
  <si>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</si>
  <si>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</si>
  <si>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</si>
  <si>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</si>
  <si>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</si>
  <si>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</si>
  <si>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</si>
  <si>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</si>
  <si>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</si>
  <si>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</si>
  <si>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</si>
  <si>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</si>
  <si>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</si>
  <si>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</si>
  <si>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</si>
  <si>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</si>
  <si>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</si>
  <si>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</si>
  <si>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</si>
  <si>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</si>
  <si>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</si>
  <si>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</si>
  <si>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</si>
  <si>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</si>
  <si>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</si>
  <si>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</si>
  <si>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</si>
  <si>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</si>
  <si>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</si>
  <si>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</si>
  <si>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</si>
  <si>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</si>
  <si>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</si>
  <si>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</si>
  <si>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</si>
  <si>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</si>
  <si>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</si>
  <si>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</si>
  <si>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</si>
  <si>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</si>
  <si>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</si>
  <si>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</si>
  <si>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</si>
  <si>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</si>
  <si>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</si>
  <si>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</si>
  <si>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</si>
  <si>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</si>
  <si>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</si>
  <si>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</si>
  <si>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</si>
  <si>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</si>
  <si>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</si>
  <si>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</si>
  <si>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</si>
  <si>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</si>
  <si>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</si>
  <si>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</si>
  <si>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</si>
  <si>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</si>
  <si>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</si>
  <si>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</si>
  <si>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</si>
  <si>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</si>
  <si>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</si>
  <si>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</si>
  <si>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</si>
  <si>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</si>
  <si>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</si>
  <si>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</si>
  <si>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</si>
  <si>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</si>
  <si>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</si>
  <si>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</si>
  <si>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</si>
  <si>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</si>
  <si>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</si>
  <si>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</si>
  <si>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</si>
  <si>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</si>
  <si>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</si>
  <si>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</si>
  <si>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</si>
  <si>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</si>
  <si>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</si>
  <si>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</si>
  <si>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</si>
  <si>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</si>
  <si>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</si>
  <si>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</si>
  <si>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</si>
  <si>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</si>
  <si>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</si>
  <si>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</si>
  <si>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</si>
  <si>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</si>
  <si>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</si>
  <si>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</si>
  <si>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</si>
  <si>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</si>
  <si>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</si>
  <si>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</si>
  <si>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</si>
  <si>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</si>
  <si>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</si>
  <si>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</si>
  <si>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</si>
  <si>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</si>
  <si>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</si>
  <si>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</si>
  <si>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</si>
  <si>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</si>
  <si>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</si>
  <si>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</si>
  <si>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</si>
  <si>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</si>
  <si>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</si>
  <si>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</si>
  <si>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</si>
  <si>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</si>
  <si>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</si>
  <si>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</si>
  <si>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</si>
  <si>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</si>
  <si>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</si>
  <si>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</si>
  <si>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</si>
  <si>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</si>
  <si>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</si>
  <si>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</si>
  <si>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</si>
  <si>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</si>
  <si>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</si>
  <si>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</si>
  <si>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</si>
  <si>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</si>
  <si>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</si>
  <si>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</si>
  <si>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</si>
  <si>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</si>
  <si>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</si>
  <si>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</si>
  <si>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</si>
  <si>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</si>
  <si>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</si>
  <si>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</si>
  <si>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</si>
  <si>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</si>
  <si>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</si>
  <si>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</si>
  <si>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</si>
  <si>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</si>
  <si>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</si>
  <si>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</si>
  <si>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</si>
  <si>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</si>
  <si>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</si>
  <si>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</si>
  <si>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</si>
  <si>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</si>
  <si>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</si>
  <si>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</si>
  <si>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</si>
  <si>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</si>
  <si>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</si>
  <si>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</si>
  <si>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</si>
  <si>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</si>
  <si>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</si>
  <si>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</si>
  <si>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</si>
  <si>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</si>
  <si>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</si>
  <si>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</si>
  <si>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</si>
  <si>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</si>
  <si>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</si>
  <si>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</si>
  <si>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</si>
  <si>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</si>
  <si>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</si>
  <si>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</si>
  <si>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</si>
  <si>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</si>
  <si>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</si>
  <si>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</si>
  <si>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</si>
  <si>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</si>
  <si>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</si>
  <si>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</si>
  <si>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</si>
  <si>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</si>
  <si>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</si>
  <si>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</si>
  <si>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</si>
  <si>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</si>
  <si>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</si>
  <si>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</si>
  <si>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</si>
  <si>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</si>
  <si>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</si>
  <si>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</si>
  <si>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</si>
  <si>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</si>
  <si>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</si>
  <si>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</si>
  <si>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</si>
  <si>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25-May-22--10-Jun-22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</si>
</sst>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65" fillId="0" borderId="0" xfId="0" applyFont="1" applyFill="1" applyAlignment="1">
      <alignment vertical="center"/>
    </xf>
    <xf numFmtId="44" fontId="18" fillId="0" borderId="0" xfId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3" borderId="7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00FF"/>
      <color rgb="FF990033"/>
      <color rgb="FF0000FF"/>
      <color rgb="FFCCFF66"/>
      <color rgb="FFCC3399"/>
      <color rgb="FF99CCFF"/>
      <color rgb="FFCC99FF"/>
      <color rgb="FF00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54"/>
      <c r="C1" s="656" t="s">
        <v>25</v>
      </c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19" ht="16.5" thickBot="1" x14ac:dyDescent="0.3">
      <c r="B2" s="655"/>
      <c r="C2" s="3"/>
      <c r="H2" s="5"/>
      <c r="I2" s="6"/>
      <c r="J2" s="7"/>
      <c r="L2" s="8"/>
      <c r="M2" s="6"/>
      <c r="N2" s="9"/>
    </row>
    <row r="3" spans="1:19" ht="21.75" thickBot="1" x14ac:dyDescent="0.35">
      <c r="B3" s="658" t="s">
        <v>0</v>
      </c>
      <c r="C3" s="659"/>
      <c r="D3" s="10"/>
      <c r="E3" s="11"/>
      <c r="F3" s="11"/>
      <c r="H3" s="660" t="s">
        <v>26</v>
      </c>
      <c r="I3" s="66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61" t="s">
        <v>2</v>
      </c>
      <c r="F4" s="662"/>
      <c r="H4" s="663" t="s">
        <v>3</v>
      </c>
      <c r="I4" s="664"/>
      <c r="J4" s="19"/>
      <c r="K4" s="166"/>
      <c r="L4" s="20"/>
      <c r="M4" s="21" t="s">
        <v>4</v>
      </c>
      <c r="N4" s="22" t="s">
        <v>5</v>
      </c>
      <c r="P4" s="670" t="s">
        <v>6</v>
      </c>
      <c r="Q4" s="67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72">
        <f>SUM(M5:M38)</f>
        <v>247061</v>
      </c>
      <c r="N39" s="67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73"/>
      <c r="N40" s="67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76" t="s">
        <v>11</v>
      </c>
      <c r="I52" s="677"/>
      <c r="J52" s="100"/>
      <c r="K52" s="678">
        <f>I50+L50</f>
        <v>53873.49</v>
      </c>
      <c r="L52" s="679"/>
      <c r="M52" s="680">
        <f>N39+M39</f>
        <v>419924</v>
      </c>
      <c r="N52" s="681"/>
      <c r="P52" s="34"/>
      <c r="Q52" s="9"/>
    </row>
    <row r="53" spans="1:17" ht="15.75" x14ac:dyDescent="0.25">
      <c r="D53" s="682" t="s">
        <v>12</v>
      </c>
      <c r="E53" s="68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82" t="s">
        <v>95</v>
      </c>
      <c r="E54" s="682"/>
      <c r="F54" s="96">
        <v>-549976.4</v>
      </c>
      <c r="I54" s="683" t="s">
        <v>13</v>
      </c>
      <c r="J54" s="684"/>
      <c r="K54" s="685">
        <f>F56+F57+F58</f>
        <v>-24577.400000000023</v>
      </c>
      <c r="L54" s="68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87">
        <f>-C4</f>
        <v>0</v>
      </c>
      <c r="L56" s="68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65" t="s">
        <v>18</v>
      </c>
      <c r="E58" s="666"/>
      <c r="F58" s="113">
        <v>567389.35</v>
      </c>
      <c r="I58" s="667" t="s">
        <v>97</v>
      </c>
      <c r="J58" s="668"/>
      <c r="K58" s="669">
        <f>K54+K56</f>
        <v>-24577.400000000023</v>
      </c>
      <c r="L58" s="66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50" t="s">
        <v>597</v>
      </c>
      <c r="J76" s="751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52"/>
      <c r="J77" s="753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16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17"/>
      <c r="K81" s="1"/>
      <c r="L81" s="97"/>
      <c r="M81" s="3"/>
      <c r="N81" s="1"/>
    </row>
    <row r="82" spans="1:14" ht="18.75" x14ac:dyDescent="0.3">
      <c r="A82" s="435"/>
      <c r="B82" s="749" t="s">
        <v>595</v>
      </c>
      <c r="C82" s="749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54"/>
      <c r="C1" s="720" t="s">
        <v>451</v>
      </c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25" ht="16.5" thickBot="1" x14ac:dyDescent="0.3">
      <c r="B2" s="6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8" t="s">
        <v>0</v>
      </c>
      <c r="C3" s="659"/>
      <c r="D3" s="10"/>
      <c r="E3" s="11"/>
      <c r="F3" s="11"/>
      <c r="H3" s="660" t="s">
        <v>26</v>
      </c>
      <c r="I3" s="660"/>
      <c r="K3" s="165"/>
      <c r="L3" s="13"/>
      <c r="M3" s="14"/>
      <c r="P3" s="697" t="s">
        <v>6</v>
      </c>
      <c r="R3" s="718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61" t="s">
        <v>2</v>
      </c>
      <c r="F4" s="662"/>
      <c r="H4" s="663" t="s">
        <v>3</v>
      </c>
      <c r="I4" s="664"/>
      <c r="J4" s="19"/>
      <c r="K4" s="166"/>
      <c r="L4" s="20"/>
      <c r="M4" s="21" t="s">
        <v>4</v>
      </c>
      <c r="N4" s="22" t="s">
        <v>5</v>
      </c>
      <c r="P4" s="698"/>
      <c r="Q4" s="322" t="s">
        <v>217</v>
      </c>
      <c r="R4" s="719"/>
      <c r="W4" s="707" t="s">
        <v>124</v>
      </c>
      <c r="X4" s="70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07"/>
      <c r="X5" s="70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1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1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13"/>
      <c r="X21" s="71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14"/>
      <c r="X23" s="71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14"/>
      <c r="X24" s="71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15"/>
      <c r="X25" s="71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15"/>
      <c r="X26" s="71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08"/>
      <c r="X27" s="709"/>
      <c r="Y27" s="71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09"/>
      <c r="X28" s="709"/>
      <c r="Y28" s="71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99">
        <f>SUM(M5:M35)</f>
        <v>2220612.02</v>
      </c>
      <c r="N36" s="701">
        <f>SUM(N5:N35)</f>
        <v>833865</v>
      </c>
      <c r="O36" s="276"/>
      <c r="P36" s="277">
        <v>0</v>
      </c>
      <c r="Q36" s="745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00"/>
      <c r="N37" s="702"/>
      <c r="O37" s="276"/>
      <c r="P37" s="277">
        <v>0</v>
      </c>
      <c r="Q37" s="746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47">
        <f>M36+N36</f>
        <v>3054477.02</v>
      </c>
      <c r="N39" s="748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76" t="s">
        <v>11</v>
      </c>
      <c r="I68" s="677"/>
      <c r="J68" s="100"/>
      <c r="K68" s="678">
        <f>I66+L66</f>
        <v>314868.39999999997</v>
      </c>
      <c r="L68" s="705"/>
      <c r="M68" s="272"/>
      <c r="N68" s="272"/>
      <c r="P68" s="34"/>
      <c r="Q68" s="13"/>
    </row>
    <row r="69" spans="1:17" x14ac:dyDescent="0.25">
      <c r="D69" s="682" t="s">
        <v>12</v>
      </c>
      <c r="E69" s="682"/>
      <c r="F69" s="312">
        <f>F66-K68-C66</f>
        <v>1594593.8500000003</v>
      </c>
      <c r="I69" s="102"/>
      <c r="J69" s="103"/>
    </row>
    <row r="70" spans="1:17" ht="18.75" x14ac:dyDescent="0.3">
      <c r="D70" s="706" t="s">
        <v>95</v>
      </c>
      <c r="E70" s="706"/>
      <c r="F70" s="111">
        <v>-1360260.32</v>
      </c>
      <c r="I70" s="683" t="s">
        <v>13</v>
      </c>
      <c r="J70" s="684"/>
      <c r="K70" s="685">
        <f>F72+F73+F74</f>
        <v>1938640.11</v>
      </c>
      <c r="L70" s="68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687">
        <f>-C4</f>
        <v>-1266568.45</v>
      </c>
      <c r="L72" s="68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65" t="s">
        <v>18</v>
      </c>
      <c r="E74" s="666"/>
      <c r="F74" s="113">
        <v>1792817.68</v>
      </c>
      <c r="I74" s="667" t="s">
        <v>198</v>
      </c>
      <c r="J74" s="668"/>
      <c r="K74" s="669">
        <f>K70+K72</f>
        <v>672071.66000000015</v>
      </c>
      <c r="L74" s="66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16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17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54" t="s">
        <v>594</v>
      </c>
      <c r="J83" s="755"/>
    </row>
    <row r="84" spans="1:14" ht="19.5" thickBot="1" x14ac:dyDescent="0.35">
      <c r="A84" s="514" t="s">
        <v>598</v>
      </c>
      <c r="B84" s="515"/>
      <c r="C84" s="516"/>
      <c r="D84" s="491"/>
      <c r="I84" s="756"/>
      <c r="J84" s="757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I77" sqref="I7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54"/>
      <c r="C1" s="720" t="s">
        <v>620</v>
      </c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25" ht="16.5" thickBot="1" x14ac:dyDescent="0.3">
      <c r="B2" s="6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8" t="s">
        <v>0</v>
      </c>
      <c r="C3" s="659"/>
      <c r="D3" s="10"/>
      <c r="E3" s="11"/>
      <c r="F3" s="11"/>
      <c r="H3" s="660" t="s">
        <v>26</v>
      </c>
      <c r="I3" s="660"/>
      <c r="K3" s="165"/>
      <c r="L3" s="13"/>
      <c r="M3" s="14"/>
      <c r="P3" s="697" t="s">
        <v>6</v>
      </c>
      <c r="R3" s="718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61" t="s">
        <v>2</v>
      </c>
      <c r="F4" s="662"/>
      <c r="H4" s="663" t="s">
        <v>3</v>
      </c>
      <c r="I4" s="664"/>
      <c r="J4" s="19"/>
      <c r="K4" s="166"/>
      <c r="L4" s="20"/>
      <c r="M4" s="21" t="s">
        <v>4</v>
      </c>
      <c r="N4" s="22" t="s">
        <v>5</v>
      </c>
      <c r="P4" s="698"/>
      <c r="Q4" s="322" t="s">
        <v>217</v>
      </c>
      <c r="R4" s="719"/>
      <c r="W4" s="707" t="s">
        <v>124</v>
      </c>
      <c r="X4" s="70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07"/>
      <c r="X5" s="70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1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1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13"/>
      <c r="X21" s="71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14"/>
      <c r="X23" s="71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14"/>
      <c r="X24" s="71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15"/>
      <c r="X25" s="71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15"/>
      <c r="X26" s="71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08"/>
      <c r="X27" s="709"/>
      <c r="Y27" s="71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09"/>
      <c r="X28" s="709"/>
      <c r="Y28" s="71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699">
        <f>SUM(M5:M40)</f>
        <v>2479367.6100000003</v>
      </c>
      <c r="N41" s="699">
        <f>SUM(N5:N40)</f>
        <v>1195667</v>
      </c>
      <c r="P41" s="506">
        <f>SUM(P5:P40)</f>
        <v>4355326.74</v>
      </c>
      <c r="Q41" s="758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00"/>
      <c r="N42" s="700"/>
      <c r="P42" s="34"/>
      <c r="Q42" s="759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60">
        <f>M41+N41</f>
        <v>3675034.6100000003</v>
      </c>
      <c r="N45" s="761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76" t="s">
        <v>11</v>
      </c>
      <c r="I70" s="677"/>
      <c r="J70" s="100"/>
      <c r="K70" s="678">
        <f>I68+L68</f>
        <v>428155.54000000004</v>
      </c>
      <c r="L70" s="705"/>
      <c r="M70" s="272"/>
      <c r="N70" s="272"/>
      <c r="P70" s="34"/>
      <c r="Q70" s="13"/>
    </row>
    <row r="71" spans="1:17" x14ac:dyDescent="0.25">
      <c r="D71" s="682" t="s">
        <v>12</v>
      </c>
      <c r="E71" s="682"/>
      <c r="F71" s="312">
        <f>F68-K70-C68</f>
        <v>1631087.67</v>
      </c>
      <c r="I71" s="102"/>
      <c r="J71" s="103"/>
      <c r="P71" s="34"/>
    </row>
    <row r="72" spans="1:17" ht="18.75" x14ac:dyDescent="0.3">
      <c r="D72" s="706" t="s">
        <v>95</v>
      </c>
      <c r="E72" s="706"/>
      <c r="F72" s="111">
        <v>-1884975.46</v>
      </c>
      <c r="I72" s="683" t="s">
        <v>13</v>
      </c>
      <c r="J72" s="684"/>
      <c r="K72" s="685">
        <f>F74+F75+F76</f>
        <v>1777829.89</v>
      </c>
      <c r="L72" s="68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687">
        <f>-C4</f>
        <v>-1792817.68</v>
      </c>
      <c r="L74" s="68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65" t="s">
        <v>18</v>
      </c>
      <c r="E76" s="666"/>
      <c r="F76" s="113">
        <v>2112071.92</v>
      </c>
      <c r="I76" s="667" t="s">
        <v>854</v>
      </c>
      <c r="J76" s="668"/>
      <c r="K76" s="669">
        <f>K72+K74</f>
        <v>-14987.790000000037</v>
      </c>
      <c r="L76" s="66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42" activePane="bottomLeft" state="frozen"/>
      <selection pane="bottomLeft" activeCell="D50" sqref="D5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791" t="s">
        <v>903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792">
        <v>44722</v>
      </c>
      <c r="E42" s="79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792">
        <v>44722</v>
      </c>
      <c r="E43" s="79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792">
        <v>44722</v>
      </c>
      <c r="E44" s="79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792">
        <v>44722</v>
      </c>
      <c r="E45" s="79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792">
        <v>44722</v>
      </c>
      <c r="E46" s="79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792">
        <v>44722</v>
      </c>
      <c r="E47" s="79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792">
        <v>44722</v>
      </c>
      <c r="E48" s="79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792">
        <v>44722</v>
      </c>
      <c r="E49" s="79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16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17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54" t="s">
        <v>594</v>
      </c>
      <c r="J93" s="755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56"/>
      <c r="J94" s="757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/>
      <c r="I103"/>
      <c r="J103" s="194"/>
      <c r="N103"/>
    </row>
    <row r="104" spans="1:14" x14ac:dyDescent="0.25">
      <c r="A104" s="510"/>
      <c r="B104" s="511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/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/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/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/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62">
        <f>SUM(D106:D129)</f>
        <v>759581.99999999988</v>
      </c>
      <c r="D130" s="763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68" t="s">
        <v>752</v>
      </c>
      <c r="G2" s="769"/>
      <c r="H2" s="770"/>
    </row>
    <row r="3" spans="2:8" ht="27.75" customHeight="1" thickBot="1" x14ac:dyDescent="0.3">
      <c r="B3" s="765" t="s">
        <v>748</v>
      </c>
      <c r="C3" s="766"/>
      <c r="D3" s="767"/>
      <c r="F3" s="771"/>
      <c r="G3" s="772"/>
      <c r="H3" s="773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74">
        <f>SUM(H5:H10)</f>
        <v>334337</v>
      </c>
      <c r="H11" s="775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78" t="s">
        <v>750</v>
      </c>
      <c r="D15" s="776">
        <f>D11-D13</f>
        <v>-69877</v>
      </c>
    </row>
    <row r="16" spans="2:8" ht="18.75" customHeight="1" thickBot="1" x14ac:dyDescent="0.3">
      <c r="C16" s="779"/>
      <c r="D16" s="777"/>
    </row>
    <row r="17" spans="3:4" ht="18.75" x14ac:dyDescent="0.3">
      <c r="C17" s="764" t="s">
        <v>753</v>
      </c>
      <c r="D17" s="764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F17" activePane="bottomRight" state="frozen"/>
      <selection pane="topRight" activeCell="B1" sqref="B1"/>
      <selection pane="bottomLeft" activeCell="A5" sqref="A5"/>
      <selection pane="bottomRight" activeCell="E57" sqref="E57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54"/>
      <c r="C1" s="720" t="s">
        <v>754</v>
      </c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25" ht="16.5" thickBot="1" x14ac:dyDescent="0.3">
      <c r="B2" s="6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8" t="s">
        <v>0</v>
      </c>
      <c r="C3" s="659"/>
      <c r="D3" s="10"/>
      <c r="E3" s="556"/>
      <c r="F3" s="11"/>
      <c r="H3" s="660" t="s">
        <v>26</v>
      </c>
      <c r="I3" s="660"/>
      <c r="K3" s="165"/>
      <c r="L3" s="13"/>
      <c r="M3" s="14"/>
      <c r="P3" s="697" t="s">
        <v>6</v>
      </c>
      <c r="R3" s="71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61" t="s">
        <v>2</v>
      </c>
      <c r="F4" s="662"/>
      <c r="H4" s="663" t="s">
        <v>3</v>
      </c>
      <c r="I4" s="664"/>
      <c r="J4" s="559"/>
      <c r="K4" s="565"/>
      <c r="L4" s="566"/>
      <c r="M4" s="21" t="s">
        <v>4</v>
      </c>
      <c r="N4" s="22" t="s">
        <v>5</v>
      </c>
      <c r="P4" s="698"/>
      <c r="Q4" s="322" t="s">
        <v>217</v>
      </c>
      <c r="R4" s="719"/>
      <c r="U4" s="34"/>
      <c r="V4" s="128"/>
      <c r="W4" s="780"/>
      <c r="X4" s="780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80"/>
      <c r="X5" s="780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81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81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13"/>
      <c r="X21" s="71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14"/>
      <c r="X23" s="71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14"/>
      <c r="X24" s="71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15"/>
      <c r="X25" s="71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15"/>
      <c r="X26" s="71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08"/>
      <c r="X27" s="709"/>
      <c r="Y27" s="71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09"/>
      <c r="X28" s="709"/>
      <c r="Y28" s="71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699">
        <f>SUM(M5:M40)</f>
        <v>1509924.1</v>
      </c>
      <c r="N41" s="699">
        <f>SUM(N5:N40)</f>
        <v>1012291</v>
      </c>
      <c r="P41" s="506">
        <f>SUM(P5:P40)</f>
        <v>4043205.8900000006</v>
      </c>
      <c r="Q41" s="758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00"/>
      <c r="N42" s="700"/>
      <c r="P42" s="34"/>
      <c r="Q42" s="759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60">
        <f>M41+N41</f>
        <v>2522215.1</v>
      </c>
      <c r="N45" s="761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76" t="s">
        <v>11</v>
      </c>
      <c r="I63" s="677"/>
      <c r="J63" s="562"/>
      <c r="K63" s="783">
        <f>I61+L61</f>
        <v>340912.75</v>
      </c>
      <c r="L63" s="784"/>
      <c r="M63" s="272"/>
      <c r="N63" s="272"/>
      <c r="P63" s="34"/>
      <c r="Q63" s="13"/>
    </row>
    <row r="64" spans="1:17" x14ac:dyDescent="0.25">
      <c r="D64" s="682" t="s">
        <v>12</v>
      </c>
      <c r="E64" s="682"/>
      <c r="F64" s="312">
        <f>F61-K63-C61</f>
        <v>1458827.53</v>
      </c>
      <c r="I64" s="102"/>
      <c r="J64" s="563"/>
    </row>
    <row r="65" spans="2:17" ht="18.75" x14ac:dyDescent="0.3">
      <c r="D65" s="706" t="s">
        <v>95</v>
      </c>
      <c r="E65" s="706"/>
      <c r="F65" s="111">
        <v>-1572197.3</v>
      </c>
      <c r="I65" s="683" t="s">
        <v>13</v>
      </c>
      <c r="J65" s="684"/>
      <c r="K65" s="685">
        <f>F67+F68+F69</f>
        <v>2392765.5300000003</v>
      </c>
      <c r="L65" s="685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782">
        <f>-C4</f>
        <v>-2112071.92</v>
      </c>
      <c r="L67" s="68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65" t="s">
        <v>18</v>
      </c>
      <c r="E69" s="666"/>
      <c r="F69" s="113">
        <v>2546982.16</v>
      </c>
      <c r="I69" s="667" t="s">
        <v>198</v>
      </c>
      <c r="J69" s="668"/>
      <c r="K69" s="669">
        <f>K65+K67</f>
        <v>280693.61000000034</v>
      </c>
      <c r="L69" s="669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abSelected="1" topLeftCell="A19" workbookViewId="0">
      <selection activeCell="D37" sqref="D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797">
        <v>44722</v>
      </c>
      <c r="E3" s="79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797">
        <v>44722</v>
      </c>
      <c r="E4" s="79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797">
        <v>44722</v>
      </c>
      <c r="E5" s="79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797">
        <v>44722</v>
      </c>
      <c r="E6" s="79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797">
        <v>44722</v>
      </c>
      <c r="E7" s="79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797">
        <v>44722</v>
      </c>
      <c r="E8" s="79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797">
        <v>44722</v>
      </c>
      <c r="E9" s="79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797">
        <v>44722</v>
      </c>
      <c r="E10" s="79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797">
        <v>44722</v>
      </c>
      <c r="E11" s="79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797">
        <v>44722</v>
      </c>
      <c r="E12" s="79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797">
        <v>44722</v>
      </c>
      <c r="E13" s="79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797">
        <v>44722</v>
      </c>
      <c r="E14" s="79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797">
        <v>44722</v>
      </c>
      <c r="E15" s="79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797">
        <v>44722</v>
      </c>
      <c r="E16" s="79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792</v>
      </c>
      <c r="C18" s="111">
        <v>1128</v>
      </c>
      <c r="D18" s="412"/>
      <c r="E18" s="111"/>
      <c r="F18" s="547">
        <f t="shared" si="0"/>
        <v>1128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799</v>
      </c>
      <c r="C19" s="111">
        <v>3087.2</v>
      </c>
      <c r="D19" s="412"/>
      <c r="E19" s="111"/>
      <c r="F19" s="547">
        <f t="shared" si="0"/>
        <v>3087.2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16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17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54" t="s">
        <v>594</v>
      </c>
      <c r="J74" s="755"/>
    </row>
    <row r="75" spans="1:14" ht="19.5" thickBot="1" x14ac:dyDescent="0.35">
      <c r="A75" s="456"/>
      <c r="B75" s="794"/>
      <c r="C75" s="233"/>
      <c r="D75" s="795"/>
      <c r="E75" s="520"/>
      <c r="F75" s="111">
        <v>2520</v>
      </c>
      <c r="I75" s="756"/>
      <c r="J75" s="757"/>
    </row>
    <row r="76" spans="1:14" ht="15.75" x14ac:dyDescent="0.25">
      <c r="A76" s="456"/>
      <c r="B76" s="511"/>
      <c r="C76" s="233"/>
      <c r="D76" s="796"/>
      <c r="F76" s="111">
        <v>8158.8</v>
      </c>
      <c r="I76"/>
      <c r="J76" s="194"/>
      <c r="N76"/>
    </row>
    <row r="77" spans="1:14" ht="15.75" x14ac:dyDescent="0.25">
      <c r="A77" s="456"/>
      <c r="B77" s="511"/>
      <c r="C77" s="233"/>
      <c r="D77" s="796"/>
      <c r="F77" s="111">
        <v>9299</v>
      </c>
      <c r="I77"/>
      <c r="J77" s="194"/>
      <c r="N77"/>
    </row>
    <row r="78" spans="1:14" ht="15.75" x14ac:dyDescent="0.25">
      <c r="A78" s="510"/>
      <c r="B78" s="511"/>
      <c r="C78" s="233"/>
      <c r="D78" s="796"/>
      <c r="F78" s="111">
        <v>10924.4</v>
      </c>
      <c r="I78"/>
      <c r="J78" s="194"/>
      <c r="N78"/>
    </row>
    <row r="79" spans="1:14" ht="15.75" x14ac:dyDescent="0.25">
      <c r="A79" s="510"/>
      <c r="B79" s="511"/>
      <c r="C79" s="233"/>
      <c r="D79" s="796"/>
      <c r="F79" s="111">
        <v>48105.599999999999</v>
      </c>
      <c r="I79"/>
      <c r="J79" s="194"/>
      <c r="N79"/>
    </row>
    <row r="80" spans="1:14" ht="15.75" x14ac:dyDescent="0.25">
      <c r="A80" s="512"/>
      <c r="B80" s="513"/>
      <c r="C80" s="233"/>
      <c r="D80" s="796"/>
      <c r="F80" s="111">
        <v>8408.4</v>
      </c>
      <c r="I80"/>
      <c r="J80" s="194"/>
      <c r="N80"/>
    </row>
    <row r="81" spans="1:14" ht="15.75" x14ac:dyDescent="0.25">
      <c r="A81" s="512"/>
      <c r="B81" s="513"/>
      <c r="C81" s="233"/>
      <c r="D81" s="796"/>
      <c r="F81" s="457">
        <f>SUM(F75:F80)</f>
        <v>87416.199999999983</v>
      </c>
      <c r="I81"/>
      <c r="J81" s="194"/>
      <c r="N81"/>
    </row>
    <row r="82" spans="1:14" ht="15.75" x14ac:dyDescent="0.25">
      <c r="A82" s="512"/>
      <c r="B82" s="513"/>
      <c r="C82" s="233"/>
      <c r="D82" s="796"/>
      <c r="F82"/>
      <c r="I82"/>
      <c r="J82" s="194"/>
      <c r="N82"/>
    </row>
    <row r="83" spans="1:14" ht="15.75" x14ac:dyDescent="0.25">
      <c r="A83" s="512"/>
      <c r="B83" s="513"/>
      <c r="C83" s="233"/>
      <c r="D83" s="796"/>
      <c r="F83"/>
      <c r="I83"/>
      <c r="J83" s="194"/>
      <c r="N83"/>
    </row>
    <row r="84" spans="1:14" ht="15.75" x14ac:dyDescent="0.25">
      <c r="A84" s="512"/>
      <c r="B84" s="513"/>
      <c r="C84" s="233"/>
      <c r="F84" s="233"/>
      <c r="I84"/>
      <c r="J84" s="194"/>
      <c r="N84"/>
    </row>
    <row r="85" spans="1:14" ht="15.75" x14ac:dyDescent="0.25">
      <c r="A85" s="510"/>
      <c r="B85" s="511"/>
      <c r="C85" s="129"/>
      <c r="E85"/>
      <c r="F85" s="233"/>
      <c r="I85"/>
      <c r="J85" s="194"/>
      <c r="M85"/>
      <c r="N85"/>
    </row>
    <row r="86" spans="1:14" ht="15.75" x14ac:dyDescent="0.25">
      <c r="A86" s="456"/>
      <c r="B86" s="442"/>
      <c r="E86"/>
      <c r="F86" s="233"/>
      <c r="I86"/>
      <c r="J86" s="194"/>
      <c r="M86"/>
      <c r="N86"/>
    </row>
    <row r="87" spans="1:14" ht="15.75" x14ac:dyDescent="0.25">
      <c r="A87" s="456"/>
      <c r="B87" s="442"/>
      <c r="E87"/>
      <c r="F87" s="233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233"/>
      <c r="I88"/>
      <c r="J88" s="194"/>
      <c r="M88"/>
      <c r="N88"/>
    </row>
    <row r="89" spans="1:14" ht="18.75" x14ac:dyDescent="0.25">
      <c r="A89" s="787" t="s">
        <v>806</v>
      </c>
      <c r="B89" s="788"/>
      <c r="C89" s="788"/>
      <c r="E89"/>
      <c r="F89" s="233"/>
      <c r="I89"/>
      <c r="J89" s="194"/>
      <c r="M89"/>
      <c r="N89"/>
    </row>
    <row r="90" spans="1:14" ht="18.75" x14ac:dyDescent="0.3">
      <c r="A90" s="454"/>
      <c r="B90" s="789" t="s">
        <v>807</v>
      </c>
      <c r="C90" s="790"/>
      <c r="E90"/>
      <c r="F90" s="233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233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233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233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233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233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233"/>
      <c r="J96" s="194"/>
      <c r="M96"/>
    </row>
    <row r="97" spans="1:13" ht="15.75" x14ac:dyDescent="0.25">
      <c r="A97"/>
      <c r="B97"/>
      <c r="C97" s="785">
        <f>SUM(C91:C96)</f>
        <v>625124.87</v>
      </c>
      <c r="E97"/>
      <c r="F97" s="233"/>
      <c r="J97" s="194"/>
      <c r="M97"/>
    </row>
    <row r="98" spans="1:13" ht="15.75" x14ac:dyDescent="0.25">
      <c r="A98"/>
      <c r="B98" s="513" t="s">
        <v>885</v>
      </c>
      <c r="C98" s="786"/>
      <c r="E98"/>
      <c r="F98" s="127"/>
      <c r="J98" s="194"/>
      <c r="M98"/>
    </row>
    <row r="99" spans="1:13" x14ac:dyDescent="0.25">
      <c r="A99"/>
      <c r="B99"/>
      <c r="C99"/>
      <c r="E99"/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9:C26">
    <sortCondition ref="A19:A26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Z91"/>
  <sheetViews>
    <sheetView workbookViewId="0">
      <selection activeCell="C5" sqref="C5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8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54"/>
      <c r="C1" s="720" t="s">
        <v>886</v>
      </c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25" ht="16.5" thickBot="1" x14ac:dyDescent="0.3">
      <c r="B2" s="6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8" t="s">
        <v>0</v>
      </c>
      <c r="C3" s="659"/>
      <c r="D3" s="10"/>
      <c r="E3" s="556"/>
      <c r="F3" s="11"/>
      <c r="H3" s="660" t="s">
        <v>26</v>
      </c>
      <c r="I3" s="660"/>
      <c r="K3" s="165"/>
      <c r="L3" s="13"/>
      <c r="M3" s="14"/>
      <c r="P3" s="697" t="s">
        <v>6</v>
      </c>
      <c r="R3" s="718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61" t="s">
        <v>2</v>
      </c>
      <c r="F4" s="662"/>
      <c r="H4" s="663" t="s">
        <v>3</v>
      </c>
      <c r="I4" s="664"/>
      <c r="J4" s="559"/>
      <c r="K4" s="565"/>
      <c r="L4" s="566"/>
      <c r="M4" s="21" t="s">
        <v>4</v>
      </c>
      <c r="N4" s="22" t="s">
        <v>5</v>
      </c>
      <c r="P4" s="698"/>
      <c r="Q4" s="322" t="s">
        <v>217</v>
      </c>
      <c r="R4" s="719"/>
      <c r="U4" s="34"/>
      <c r="V4" s="128"/>
      <c r="W4" s="780"/>
      <c r="X4" s="780"/>
      <c r="Y4" s="227"/>
    </row>
    <row r="5" spans="1:25" ht="18" thickBot="1" x14ac:dyDescent="0.35">
      <c r="A5" s="23" t="s">
        <v>7</v>
      </c>
      <c r="B5" s="24">
        <v>44711</v>
      </c>
      <c r="C5" s="25"/>
      <c r="D5" s="26"/>
      <c r="E5" s="27">
        <v>44711</v>
      </c>
      <c r="F5" s="28"/>
      <c r="G5" s="575"/>
      <c r="H5" s="29">
        <v>44711</v>
      </c>
      <c r="I5" s="30"/>
      <c r="J5" s="37"/>
      <c r="K5" s="31"/>
      <c r="L5" s="9"/>
      <c r="M5" s="32">
        <v>0</v>
      </c>
      <c r="N5" s="33">
        <v>0</v>
      </c>
      <c r="P5" s="34">
        <f>N5+M5+L5+I5+C5</f>
        <v>0</v>
      </c>
      <c r="Q5" s="325">
        <f>P5-F5</f>
        <v>0</v>
      </c>
      <c r="R5" s="379">
        <v>0</v>
      </c>
      <c r="S5" s="324"/>
      <c r="U5" s="34"/>
      <c r="V5" s="128"/>
      <c r="W5" s="780"/>
      <c r="X5" s="780"/>
      <c r="Y5" s="233"/>
    </row>
    <row r="6" spans="1:25" ht="18" thickBot="1" x14ac:dyDescent="0.35">
      <c r="A6" s="23"/>
      <c r="B6" s="24">
        <v>44712</v>
      </c>
      <c r="C6" s="25"/>
      <c r="D6" s="35"/>
      <c r="E6" s="27">
        <v>44712</v>
      </c>
      <c r="F6" s="28"/>
      <c r="G6" s="575"/>
      <c r="H6" s="29">
        <v>44712</v>
      </c>
      <c r="I6" s="30"/>
      <c r="J6" s="37"/>
      <c r="K6" s="38"/>
      <c r="L6" s="39"/>
      <c r="M6" s="32">
        <v>0</v>
      </c>
      <c r="N6" s="33">
        <v>0</v>
      </c>
      <c r="P6" s="39">
        <f>N6+M6+L6+I6+C6</f>
        <v>0</v>
      </c>
      <c r="Q6" s="325">
        <f t="shared" ref="Q6:Q40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/>
      <c r="D7" s="40"/>
      <c r="E7" s="27">
        <v>44713</v>
      </c>
      <c r="F7" s="28"/>
      <c r="G7" s="575"/>
      <c r="H7" s="29">
        <v>44713</v>
      </c>
      <c r="I7" s="30"/>
      <c r="J7" s="37"/>
      <c r="K7" s="38"/>
      <c r="L7" s="39"/>
      <c r="M7" s="32">
        <v>0</v>
      </c>
      <c r="N7" s="33">
        <v>0</v>
      </c>
      <c r="O7" s="580"/>
      <c r="P7" s="39">
        <f>N7+M7+L7+I7+C7</f>
        <v>0</v>
      </c>
      <c r="Q7" s="325">
        <v>0</v>
      </c>
      <c r="R7" s="319">
        <v>0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/>
      <c r="D8" s="42"/>
      <c r="E8" s="27">
        <v>44714</v>
      </c>
      <c r="F8" s="28"/>
      <c r="G8" s="575"/>
      <c r="H8" s="29">
        <v>44714</v>
      </c>
      <c r="I8" s="30"/>
      <c r="J8" s="43"/>
      <c r="K8" s="38"/>
      <c r="L8" s="39"/>
      <c r="M8" s="32">
        <v>0</v>
      </c>
      <c r="N8" s="33">
        <v>0</v>
      </c>
      <c r="P8" s="39">
        <f t="shared" ref="P8:P40" si="1">N8+M8+L8+I8+C8</f>
        <v>0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/>
      <c r="D9" s="42"/>
      <c r="E9" s="27">
        <v>44715</v>
      </c>
      <c r="F9" s="28"/>
      <c r="G9" s="575"/>
      <c r="H9" s="29">
        <v>44715</v>
      </c>
      <c r="I9" s="30"/>
      <c r="J9" s="37"/>
      <c r="K9" s="223"/>
      <c r="L9" s="39"/>
      <c r="M9" s="32">
        <v>0</v>
      </c>
      <c r="N9" s="33">
        <v>0</v>
      </c>
      <c r="P9" s="39">
        <f t="shared" si="1"/>
        <v>0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/>
      <c r="D10" s="40"/>
      <c r="E10" s="27">
        <v>44716</v>
      </c>
      <c r="F10" s="28"/>
      <c r="G10" s="575"/>
      <c r="H10" s="29">
        <v>44716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/>
      <c r="D11" s="35"/>
      <c r="E11" s="27">
        <v>44717</v>
      </c>
      <c r="F11" s="28"/>
      <c r="G11" s="575"/>
      <c r="H11" s="29">
        <v>44717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/>
      <c r="D12" s="35"/>
      <c r="E12" s="27">
        <v>44718</v>
      </c>
      <c r="F12" s="28"/>
      <c r="G12" s="575"/>
      <c r="H12" s="29">
        <v>44718</v>
      </c>
      <c r="I12" s="30"/>
      <c r="J12" s="37"/>
      <c r="K12" s="169"/>
      <c r="L12" s="39"/>
      <c r="M12" s="32">
        <v>0</v>
      </c>
      <c r="N12" s="33">
        <v>0</v>
      </c>
      <c r="O12" s="580"/>
      <c r="P12" s="39">
        <f t="shared" si="1"/>
        <v>0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/>
      <c r="D13" s="42"/>
      <c r="E13" s="27">
        <v>44719</v>
      </c>
      <c r="F13" s="28"/>
      <c r="G13" s="575"/>
      <c r="H13" s="29">
        <v>44719</v>
      </c>
      <c r="I13" s="30"/>
      <c r="J13" s="37"/>
      <c r="K13" s="38"/>
      <c r="L13" s="39"/>
      <c r="M13" s="32">
        <v>0</v>
      </c>
      <c r="N13" s="33">
        <v>0</v>
      </c>
      <c r="O13" s="580"/>
      <c r="P13" s="39">
        <f t="shared" si="1"/>
        <v>0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/>
      <c r="D14" s="40"/>
      <c r="E14" s="27">
        <v>44720</v>
      </c>
      <c r="F14" s="28"/>
      <c r="G14" s="575"/>
      <c r="H14" s="29">
        <v>44720</v>
      </c>
      <c r="I14" s="30"/>
      <c r="J14" s="37"/>
      <c r="K14" s="38"/>
      <c r="L14" s="39"/>
      <c r="M14" s="32">
        <v>0</v>
      </c>
      <c r="N14" s="33">
        <v>0</v>
      </c>
      <c r="O14" s="580"/>
      <c r="P14" s="39">
        <f t="shared" si="1"/>
        <v>0</v>
      </c>
      <c r="Q14" s="325"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/>
      <c r="D15" s="40"/>
      <c r="E15" s="27">
        <v>44721</v>
      </c>
      <c r="F15" s="28"/>
      <c r="G15" s="575"/>
      <c r="H15" s="29">
        <v>44721</v>
      </c>
      <c r="I15" s="30"/>
      <c r="J15" s="37"/>
      <c r="K15" s="38"/>
      <c r="L15" s="39"/>
      <c r="M15" s="32">
        <v>0</v>
      </c>
      <c r="N15" s="33">
        <v>0</v>
      </c>
      <c r="O15" s="580"/>
      <c r="P15" s="39">
        <f t="shared" si="1"/>
        <v>0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/>
      <c r="D16" s="35"/>
      <c r="E16" s="27">
        <v>44722</v>
      </c>
      <c r="F16" s="28"/>
      <c r="G16" s="575"/>
      <c r="H16" s="29">
        <v>44722</v>
      </c>
      <c r="I16" s="30"/>
      <c r="J16" s="37"/>
      <c r="K16" s="169"/>
      <c r="L16" s="9"/>
      <c r="M16" s="32">
        <v>0</v>
      </c>
      <c r="N16" s="33">
        <v>0</v>
      </c>
      <c r="O16" s="580"/>
      <c r="P16" s="39">
        <f t="shared" si="1"/>
        <v>0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/>
      <c r="D17" s="42"/>
      <c r="E17" s="27">
        <v>44723</v>
      </c>
      <c r="F17" s="28"/>
      <c r="G17" s="575"/>
      <c r="H17" s="29">
        <v>44723</v>
      </c>
      <c r="I17" s="30"/>
      <c r="J17" s="37"/>
      <c r="K17" s="38"/>
      <c r="L17" s="45"/>
      <c r="M17" s="32">
        <v>0</v>
      </c>
      <c r="N17" s="33">
        <v>0</v>
      </c>
      <c r="O17" s="580"/>
      <c r="P17" s="39">
        <f t="shared" si="1"/>
        <v>0</v>
      </c>
      <c r="Q17" s="325">
        <f t="shared" si="0"/>
        <v>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/>
      <c r="D18" s="35"/>
      <c r="E18" s="27">
        <v>44724</v>
      </c>
      <c r="F18" s="28"/>
      <c r="G18" s="575"/>
      <c r="H18" s="29">
        <v>44724</v>
      </c>
      <c r="I18" s="30"/>
      <c r="J18" s="37"/>
      <c r="K18" s="567"/>
      <c r="L18" s="39"/>
      <c r="M18" s="32">
        <v>0</v>
      </c>
      <c r="N18" s="33">
        <v>0</v>
      </c>
      <c r="O18" s="580"/>
      <c r="P18" s="39">
        <f t="shared" si="1"/>
        <v>0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/>
      <c r="D19" s="35"/>
      <c r="E19" s="27">
        <v>44725</v>
      </c>
      <c r="F19" s="28"/>
      <c r="G19" s="575"/>
      <c r="H19" s="29">
        <v>44725</v>
      </c>
      <c r="I19" s="30"/>
      <c r="J19" s="37"/>
      <c r="K19" s="46"/>
      <c r="L19" s="47"/>
      <c r="M19" s="32">
        <v>0</v>
      </c>
      <c r="N19" s="33">
        <v>0</v>
      </c>
      <c r="O19" s="580"/>
      <c r="P19" s="39">
        <f t="shared" si="1"/>
        <v>0</v>
      </c>
      <c r="Q19" s="325">
        <v>0</v>
      </c>
      <c r="R19" s="319">
        <v>0</v>
      </c>
      <c r="S19" s="147"/>
      <c r="U19" s="34"/>
      <c r="V19" s="128"/>
      <c r="W19" s="781"/>
      <c r="X19" s="544"/>
      <c r="Y19" s="233"/>
    </row>
    <row r="20" spans="1:26" ht="18" thickBot="1" x14ac:dyDescent="0.35">
      <c r="A20" s="23"/>
      <c r="B20" s="24">
        <v>44726</v>
      </c>
      <c r="C20" s="25"/>
      <c r="D20" s="35"/>
      <c r="E20" s="27">
        <v>44726</v>
      </c>
      <c r="F20" s="28"/>
      <c r="G20" s="575"/>
      <c r="H20" s="29">
        <v>44726</v>
      </c>
      <c r="I20" s="30"/>
      <c r="J20" s="37"/>
      <c r="K20" s="171"/>
      <c r="L20" s="45"/>
      <c r="M20" s="32">
        <v>0</v>
      </c>
      <c r="N20" s="33">
        <v>0</v>
      </c>
      <c r="O20" s="580"/>
      <c r="P20" s="39">
        <f t="shared" si="1"/>
        <v>0</v>
      </c>
      <c r="Q20" s="325">
        <f t="shared" si="0"/>
        <v>0</v>
      </c>
      <c r="R20" s="319">
        <v>0</v>
      </c>
      <c r="S20" s="147"/>
      <c r="U20" s="34"/>
      <c r="V20" s="128"/>
      <c r="W20" s="781"/>
      <c r="X20" s="34"/>
      <c r="Y20" s="233"/>
    </row>
    <row r="21" spans="1:26" ht="18" thickBot="1" x14ac:dyDescent="0.35">
      <c r="A21" s="23"/>
      <c r="B21" s="24">
        <v>44727</v>
      </c>
      <c r="C21" s="25"/>
      <c r="D21" s="35"/>
      <c r="E21" s="27">
        <v>44727</v>
      </c>
      <c r="F21" s="28"/>
      <c r="G21" s="575"/>
      <c r="H21" s="29">
        <v>44727</v>
      </c>
      <c r="I21" s="30"/>
      <c r="J21" s="37"/>
      <c r="K21" s="568"/>
      <c r="L21" s="45"/>
      <c r="M21" s="32">
        <v>0</v>
      </c>
      <c r="N21" s="33">
        <v>0</v>
      </c>
      <c r="O21" s="580"/>
      <c r="P21" s="39">
        <f t="shared" si="1"/>
        <v>0</v>
      </c>
      <c r="Q21" s="325">
        <f t="shared" si="0"/>
        <v>0</v>
      </c>
      <c r="R21" s="319">
        <v>0</v>
      </c>
      <c r="S21" s="147"/>
      <c r="U21" s="34"/>
      <c r="V21" s="128"/>
      <c r="W21" s="713"/>
      <c r="X21" s="713"/>
      <c r="Y21" s="233"/>
      <c r="Z21" s="128"/>
    </row>
    <row r="22" spans="1:26" ht="18" thickBot="1" x14ac:dyDescent="0.35">
      <c r="A22" s="23"/>
      <c r="B22" s="24">
        <v>44728</v>
      </c>
      <c r="C22" s="25"/>
      <c r="D22" s="35"/>
      <c r="E22" s="27">
        <v>44728</v>
      </c>
      <c r="F22" s="28"/>
      <c r="G22" s="575"/>
      <c r="H22" s="29">
        <v>44728</v>
      </c>
      <c r="I22" s="30"/>
      <c r="J22" s="37"/>
      <c r="K22" s="31"/>
      <c r="L22" s="49"/>
      <c r="M22" s="32">
        <v>0</v>
      </c>
      <c r="N22" s="33">
        <v>0</v>
      </c>
      <c r="O22" s="580"/>
      <c r="P22" s="39">
        <f t="shared" si="1"/>
        <v>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/>
      <c r="D23" s="35"/>
      <c r="E23" s="27">
        <v>44729</v>
      </c>
      <c r="F23" s="28"/>
      <c r="G23" s="575"/>
      <c r="H23" s="29">
        <v>44729</v>
      </c>
      <c r="I23" s="30"/>
      <c r="J23" s="50"/>
      <c r="K23" s="172"/>
      <c r="L23" s="45"/>
      <c r="M23" s="32">
        <v>0</v>
      </c>
      <c r="N23" s="33">
        <v>0</v>
      </c>
      <c r="O23" s="580"/>
      <c r="P23" s="39">
        <f t="shared" si="1"/>
        <v>0</v>
      </c>
      <c r="Q23" s="325">
        <f t="shared" si="0"/>
        <v>0</v>
      </c>
      <c r="R23" s="319">
        <v>0</v>
      </c>
      <c r="S23" s="147"/>
      <c r="U23" s="34"/>
      <c r="V23" s="128"/>
      <c r="W23" s="714"/>
      <c r="X23" s="714"/>
      <c r="Y23" s="233"/>
      <c r="Z23" s="128"/>
    </row>
    <row r="24" spans="1:26" ht="18" thickBot="1" x14ac:dyDescent="0.35">
      <c r="A24" s="23"/>
      <c r="B24" s="24">
        <v>44730</v>
      </c>
      <c r="C24" s="25"/>
      <c r="D24" s="42"/>
      <c r="E24" s="27">
        <v>44730</v>
      </c>
      <c r="F24" s="28"/>
      <c r="G24" s="575"/>
      <c r="H24" s="29">
        <v>44730</v>
      </c>
      <c r="I24" s="30"/>
      <c r="J24" s="51"/>
      <c r="K24" s="173"/>
      <c r="L24" s="52"/>
      <c r="M24" s="32">
        <v>0</v>
      </c>
      <c r="N24" s="33">
        <v>0</v>
      </c>
      <c r="O24" s="580"/>
      <c r="P24" s="39">
        <f>N24+M24+L24+I24+C24</f>
        <v>0</v>
      </c>
      <c r="Q24" s="325">
        <f t="shared" si="0"/>
        <v>0</v>
      </c>
      <c r="R24" s="319">
        <v>0</v>
      </c>
      <c r="S24" s="147"/>
      <c r="U24" s="34"/>
      <c r="V24" s="128"/>
      <c r="W24" s="714"/>
      <c r="X24" s="714"/>
      <c r="Y24" s="233"/>
      <c r="Z24" s="128"/>
    </row>
    <row r="25" spans="1:26" ht="19.5" thickBot="1" x14ac:dyDescent="0.35">
      <c r="A25" s="23"/>
      <c r="B25" s="24">
        <v>44731</v>
      </c>
      <c r="C25" s="25"/>
      <c r="D25" s="35"/>
      <c r="E25" s="27">
        <v>44731</v>
      </c>
      <c r="F25" s="28"/>
      <c r="G25" s="575"/>
      <c r="H25" s="29">
        <v>44731</v>
      </c>
      <c r="I25" s="30"/>
      <c r="J25" s="50"/>
      <c r="K25" s="38"/>
      <c r="L25" s="54"/>
      <c r="M25" s="32">
        <v>0</v>
      </c>
      <c r="N25" s="33">
        <v>0</v>
      </c>
      <c r="O25" s="580"/>
      <c r="P25" s="283">
        <f t="shared" si="1"/>
        <v>0</v>
      </c>
      <c r="Q25" s="325">
        <f t="shared" si="0"/>
        <v>0</v>
      </c>
      <c r="R25" s="319">
        <v>0</v>
      </c>
      <c r="U25" s="34"/>
      <c r="V25" s="128"/>
      <c r="W25" s="715"/>
      <c r="X25" s="715"/>
      <c r="Y25" s="233"/>
      <c r="Z25" s="128"/>
    </row>
    <row r="26" spans="1:26" ht="19.5" thickBot="1" x14ac:dyDescent="0.35">
      <c r="A26" s="23"/>
      <c r="B26" s="24">
        <v>44732</v>
      </c>
      <c r="C26" s="25"/>
      <c r="D26" s="35"/>
      <c r="E26" s="27">
        <v>44732</v>
      </c>
      <c r="F26" s="28"/>
      <c r="G26" s="575"/>
      <c r="H26" s="29">
        <v>44732</v>
      </c>
      <c r="I26" s="30"/>
      <c r="J26" s="37"/>
      <c r="K26" s="173"/>
      <c r="L26" s="45"/>
      <c r="M26" s="32">
        <v>0</v>
      </c>
      <c r="N26" s="33">
        <v>0</v>
      </c>
      <c r="O26" s="651"/>
      <c r="P26" s="284">
        <f t="shared" si="1"/>
        <v>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15"/>
      <c r="X26" s="715"/>
      <c r="Y26" s="233"/>
      <c r="Z26" s="128"/>
    </row>
    <row r="27" spans="1:26" ht="18" thickBot="1" x14ac:dyDescent="0.35">
      <c r="A27" s="23"/>
      <c r="B27" s="24">
        <v>44733</v>
      </c>
      <c r="C27" s="25"/>
      <c r="D27" s="42"/>
      <c r="E27" s="27">
        <v>44733</v>
      </c>
      <c r="F27" s="28"/>
      <c r="G27" s="575"/>
      <c r="H27" s="29">
        <v>44733</v>
      </c>
      <c r="I27" s="30"/>
      <c r="J27" s="55"/>
      <c r="K27" s="174"/>
      <c r="L27" s="54"/>
      <c r="M27" s="32">
        <v>0</v>
      </c>
      <c r="N27" s="33">
        <v>0</v>
      </c>
      <c r="O27" s="651"/>
      <c r="P27" s="39">
        <f t="shared" si="1"/>
        <v>0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708"/>
      <c r="X27" s="709"/>
      <c r="Y27" s="710"/>
      <c r="Z27" s="128"/>
    </row>
    <row r="28" spans="1:26" ht="18" thickBot="1" x14ac:dyDescent="0.35">
      <c r="A28" s="23"/>
      <c r="B28" s="24">
        <v>44734</v>
      </c>
      <c r="C28" s="25"/>
      <c r="D28" s="42"/>
      <c r="E28" s="27">
        <v>44734</v>
      </c>
      <c r="F28" s="28"/>
      <c r="G28" s="575"/>
      <c r="H28" s="29">
        <v>44734</v>
      </c>
      <c r="I28" s="30"/>
      <c r="J28" s="56"/>
      <c r="K28" s="57"/>
      <c r="L28" s="54"/>
      <c r="M28" s="32">
        <v>0</v>
      </c>
      <c r="N28" s="33">
        <v>0</v>
      </c>
      <c r="O28" s="651"/>
      <c r="P28" s="34">
        <f t="shared" si="1"/>
        <v>0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709"/>
      <c r="X28" s="709"/>
      <c r="Y28" s="710"/>
      <c r="Z28" s="128"/>
    </row>
    <row r="29" spans="1:26" ht="18" thickBot="1" x14ac:dyDescent="0.35">
      <c r="A29" s="23"/>
      <c r="B29" s="24">
        <v>44735</v>
      </c>
      <c r="C29" s="25"/>
      <c r="D29" s="58"/>
      <c r="E29" s="27">
        <v>44735</v>
      </c>
      <c r="F29" s="28"/>
      <c r="G29" s="575"/>
      <c r="H29" s="29">
        <v>44735</v>
      </c>
      <c r="I29" s="30"/>
      <c r="J29" s="59"/>
      <c r="K29" s="175"/>
      <c r="L29" s="54"/>
      <c r="M29" s="32">
        <v>0</v>
      </c>
      <c r="N29" s="33">
        <v>0</v>
      </c>
      <c r="O29" s="651"/>
      <c r="P29" s="34">
        <f t="shared" si="1"/>
        <v>0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/>
      <c r="D30" s="58"/>
      <c r="E30" s="27">
        <v>44736</v>
      </c>
      <c r="F30" s="28"/>
      <c r="G30" s="575"/>
      <c r="H30" s="29">
        <v>44736</v>
      </c>
      <c r="I30" s="30"/>
      <c r="J30" s="56"/>
      <c r="K30" s="38"/>
      <c r="L30" s="39"/>
      <c r="M30" s="32">
        <v>0</v>
      </c>
      <c r="N30" s="33">
        <v>0</v>
      </c>
      <c r="O30" s="651"/>
      <c r="P30" s="34">
        <f t="shared" si="1"/>
        <v>0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/>
      <c r="D31" s="67"/>
      <c r="E31" s="27">
        <v>44737</v>
      </c>
      <c r="F31" s="28"/>
      <c r="G31" s="575"/>
      <c r="H31" s="29">
        <v>44737</v>
      </c>
      <c r="I31" s="30"/>
      <c r="J31" s="56"/>
      <c r="K31" s="569"/>
      <c r="L31" s="54"/>
      <c r="M31" s="32">
        <v>0</v>
      </c>
      <c r="N31" s="33">
        <v>0</v>
      </c>
      <c r="O31" s="651"/>
      <c r="P31" s="34">
        <f t="shared" si="1"/>
        <v>0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/>
      <c r="D32" s="64"/>
      <c r="E32" s="27">
        <v>44738</v>
      </c>
      <c r="F32" s="28"/>
      <c r="G32" s="575"/>
      <c r="H32" s="29">
        <v>44738</v>
      </c>
      <c r="I32" s="30"/>
      <c r="J32" s="56"/>
      <c r="K32" s="38"/>
      <c r="L32" s="39"/>
      <c r="M32" s="32">
        <v>0</v>
      </c>
      <c r="N32" s="33">
        <v>0</v>
      </c>
      <c r="O32" s="595"/>
      <c r="P32" s="34">
        <f t="shared" si="1"/>
        <v>0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/>
      <c r="D33" s="65"/>
      <c r="E33" s="27">
        <v>44739</v>
      </c>
      <c r="F33" s="28"/>
      <c r="G33" s="575"/>
      <c r="H33" s="29">
        <v>44739</v>
      </c>
      <c r="I33" s="30"/>
      <c r="J33" s="56"/>
      <c r="K33" s="223"/>
      <c r="L33" s="69"/>
      <c r="M33" s="32">
        <v>0</v>
      </c>
      <c r="N33" s="33">
        <v>0</v>
      </c>
      <c r="O33" s="595"/>
      <c r="P33" s="34">
        <f t="shared" si="1"/>
        <v>0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/>
      <c r="D34" s="64"/>
      <c r="E34" s="27">
        <v>44740</v>
      </c>
      <c r="F34" s="539"/>
      <c r="G34" s="575"/>
      <c r="H34" s="29">
        <v>44740</v>
      </c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0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/>
      <c r="D35" s="67"/>
      <c r="E35" s="27">
        <v>44741</v>
      </c>
      <c r="F35" s="539"/>
      <c r="G35" s="575"/>
      <c r="H35" s="29">
        <v>44741</v>
      </c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/>
      <c r="D36" s="64"/>
      <c r="E36" s="27">
        <v>44742</v>
      </c>
      <c r="F36" s="539"/>
      <c r="G36" s="575"/>
      <c r="H36" s="29">
        <v>44742</v>
      </c>
      <c r="I36" s="540"/>
      <c r="J36" s="560"/>
      <c r="K36" s="572"/>
      <c r="L36" s="9"/>
      <c r="M36" s="32">
        <v>0</v>
      </c>
      <c r="N36" s="33">
        <v>0</v>
      </c>
      <c r="O36" s="652"/>
      <c r="P36" s="34">
        <f t="shared" si="1"/>
        <v>0</v>
      </c>
      <c r="Q36" s="111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/>
      <c r="D37" s="507"/>
      <c r="E37" s="27">
        <v>44743</v>
      </c>
      <c r="F37" s="539"/>
      <c r="G37" s="575"/>
      <c r="H37" s="29">
        <v>44743</v>
      </c>
      <c r="I37" s="540"/>
      <c r="J37" s="625"/>
      <c r="K37" s="626"/>
      <c r="L37" s="627"/>
      <c r="M37" s="32">
        <v>0</v>
      </c>
      <c r="N37" s="33">
        <v>0</v>
      </c>
      <c r="O37" s="652"/>
      <c r="P37" s="34">
        <f t="shared" si="1"/>
        <v>0</v>
      </c>
      <c r="Q37" s="111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/>
      <c r="D38" s="65"/>
      <c r="E38" s="27">
        <v>44744</v>
      </c>
      <c r="F38" s="539"/>
      <c r="G38" s="575"/>
      <c r="H38" s="29">
        <v>44744</v>
      </c>
      <c r="I38" s="540"/>
      <c r="J38" s="625"/>
      <c r="K38" s="640"/>
      <c r="L38" s="627"/>
      <c r="M38" s="32">
        <v>0</v>
      </c>
      <c r="N38" s="33">
        <v>0</v>
      </c>
      <c r="P38" s="34">
        <f>N38+M38+L38+I38+C38</f>
        <v>0</v>
      </c>
      <c r="Q38" s="111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/>
      <c r="D39" s="62"/>
      <c r="E39" s="27">
        <v>44745</v>
      </c>
      <c r="F39" s="541"/>
      <c r="G39" s="575"/>
      <c r="H39" s="29">
        <v>44745</v>
      </c>
      <c r="I39" s="542"/>
      <c r="J39" s="625"/>
      <c r="K39" s="640"/>
      <c r="L39" s="627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699">
        <f>SUM(M5:M40)</f>
        <v>0</v>
      </c>
      <c r="N41" s="699">
        <f>SUM(N5:N40)</f>
        <v>0</v>
      </c>
      <c r="P41" s="506">
        <f>SUM(P5:P40)</f>
        <v>0</v>
      </c>
      <c r="Q41" s="758">
        <f>SUM(Q5:Q40)</f>
        <v>0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/>
      <c r="K42" s="173"/>
      <c r="L42" s="52"/>
      <c r="M42" s="700"/>
      <c r="N42" s="700"/>
      <c r="P42" s="34"/>
      <c r="Q42" s="759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/>
      <c r="K43" s="38"/>
      <c r="L43" s="54"/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/>
      <c r="K44" s="573"/>
      <c r="L44" s="39"/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/>
      <c r="K45" s="38"/>
      <c r="L45" s="39"/>
      <c r="M45" s="760">
        <f>M41+N41</f>
        <v>0</v>
      </c>
      <c r="N45" s="761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/>
      <c r="K47" s="38"/>
      <c r="L47" s="39"/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/>
      <c r="K48" s="38"/>
      <c r="L48" s="39"/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/>
      <c r="K49" s="415"/>
      <c r="L49" s="34"/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/>
      <c r="K50" s="415"/>
      <c r="L50" s="34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415"/>
      <c r="L51" s="34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415"/>
      <c r="L52" s="34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415"/>
      <c r="L53" s="34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415"/>
      <c r="L54" s="34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415"/>
      <c r="L55" s="34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415"/>
      <c r="L56" s="34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0</v>
      </c>
      <c r="D61" s="88"/>
      <c r="E61" s="91" t="s">
        <v>8</v>
      </c>
      <c r="F61" s="90">
        <f>SUM(F5:F60)</f>
        <v>0</v>
      </c>
      <c r="G61" s="576"/>
      <c r="H61" s="91" t="s">
        <v>9</v>
      </c>
      <c r="I61" s="92">
        <f>SUM(I5:I60)</f>
        <v>0</v>
      </c>
      <c r="J61" s="93"/>
      <c r="K61" s="94" t="s">
        <v>10</v>
      </c>
      <c r="L61" s="95">
        <f>SUM(L5:L60)</f>
        <v>0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76" t="s">
        <v>11</v>
      </c>
      <c r="I63" s="677"/>
      <c r="J63" s="562"/>
      <c r="K63" s="783">
        <f>I61+L61</f>
        <v>0</v>
      </c>
      <c r="L63" s="784"/>
      <c r="M63" s="272"/>
      <c r="N63" s="272"/>
      <c r="P63" s="34"/>
      <c r="Q63" s="13"/>
    </row>
    <row r="64" spans="1:17" x14ac:dyDescent="0.25">
      <c r="D64" s="682" t="s">
        <v>12</v>
      </c>
      <c r="E64" s="682"/>
      <c r="F64" s="312">
        <f>F61-K63-C61</f>
        <v>0</v>
      </c>
      <c r="I64" s="102"/>
      <c r="J64" s="563"/>
    </row>
    <row r="65" spans="2:17" ht="18.75" x14ac:dyDescent="0.3">
      <c r="D65" s="706" t="s">
        <v>95</v>
      </c>
      <c r="E65" s="706"/>
      <c r="F65" s="111">
        <v>0</v>
      </c>
      <c r="I65" s="683" t="s">
        <v>13</v>
      </c>
      <c r="J65" s="684"/>
      <c r="K65" s="685">
        <f>F67+F68+F69</f>
        <v>0</v>
      </c>
      <c r="L65" s="685"/>
      <c r="M65" s="404"/>
      <c r="N65" s="404"/>
      <c r="O65" s="653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653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0</v>
      </c>
      <c r="H67" s="558"/>
      <c r="I67" s="108" t="s">
        <v>15</v>
      </c>
      <c r="J67" s="109"/>
      <c r="K67" s="782">
        <f>-C4</f>
        <v>-2546982.16</v>
      </c>
      <c r="L67" s="685"/>
    </row>
    <row r="68" spans="2:17" ht="16.5" thickBot="1" x14ac:dyDescent="0.3">
      <c r="D68" s="110" t="s">
        <v>16</v>
      </c>
      <c r="E68" s="98" t="s">
        <v>17</v>
      </c>
      <c r="F68" s="111">
        <v>0</v>
      </c>
    </row>
    <row r="69" spans="2:17" ht="20.25" thickTop="1" thickBot="1" x14ac:dyDescent="0.35">
      <c r="C69" s="112"/>
      <c r="D69" s="665" t="s">
        <v>18</v>
      </c>
      <c r="E69" s="666"/>
      <c r="F69" s="113">
        <v>0</v>
      </c>
      <c r="I69" s="667" t="s">
        <v>198</v>
      </c>
      <c r="J69" s="668"/>
      <c r="K69" s="669">
        <f>K65+K67</f>
        <v>-2546982.16</v>
      </c>
      <c r="L69" s="669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W21:X21"/>
    <mergeCell ref="W23:X24"/>
    <mergeCell ref="W25:X25"/>
    <mergeCell ref="W26:X26"/>
    <mergeCell ref="W27:X28"/>
    <mergeCell ref="R3:R4"/>
    <mergeCell ref="E4:F4"/>
    <mergeCell ref="H4:I4"/>
    <mergeCell ref="W4:X5"/>
    <mergeCell ref="W19:W20"/>
    <mergeCell ref="B1:B2"/>
    <mergeCell ref="C1:M1"/>
    <mergeCell ref="B3:C3"/>
    <mergeCell ref="H3:I3"/>
    <mergeCell ref="P3:P4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10" workbookViewId="0">
      <selection activeCell="D24" sqref="D2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/>
      <c r="B19" s="246"/>
      <c r="C19" s="111"/>
      <c r="D19" s="412"/>
      <c r="E19" s="111"/>
      <c r="F19" s="547">
        <f t="shared" si="0"/>
        <v>0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/>
      <c r="B20" s="246"/>
      <c r="C20" s="111"/>
      <c r="D20" s="412"/>
      <c r="E20" s="111"/>
      <c r="F20" s="547">
        <f t="shared" si="0"/>
        <v>0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/>
      <c r="B21" s="246"/>
      <c r="C21" s="111"/>
      <c r="D21" s="412"/>
      <c r="E21" s="111"/>
      <c r="F21" s="547">
        <f t="shared" si="0"/>
        <v>0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/>
      <c r="B23" s="246"/>
      <c r="C23" s="111"/>
      <c r="D23" s="412"/>
      <c r="E23" s="111"/>
      <c r="F23" s="547">
        <f t="shared" si="0"/>
        <v>0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/>
      <c r="B24" s="246"/>
      <c r="C24" s="111"/>
      <c r="D24" s="412"/>
      <c r="E24" s="111"/>
      <c r="F24" s="547">
        <f t="shared" si="0"/>
        <v>0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454"/>
      <c r="B25" s="246"/>
      <c r="C25" s="111"/>
      <c r="D25" s="412"/>
      <c r="E25" s="111"/>
      <c r="F25" s="547">
        <f t="shared" si="0"/>
        <v>0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/>
      <c r="B26" s="583"/>
      <c r="C26" s="111"/>
      <c r="D26" s="412"/>
      <c r="E26" s="111"/>
      <c r="F26" s="547">
        <f t="shared" si="0"/>
        <v>0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7">
        <f t="shared" si="0"/>
        <v>0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7">
        <f t="shared" si="0"/>
        <v>0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7">
        <f t="shared" si="0"/>
        <v>0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7">
        <f t="shared" si="0"/>
        <v>0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7">
        <f t="shared" si="0"/>
        <v>0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7">
        <f t="shared" si="0"/>
        <v>0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7">
        <f t="shared" si="0"/>
        <v>0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7">
        <f t="shared" si="0"/>
        <v>0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/>
      <c r="B35" s="246"/>
      <c r="C35" s="111"/>
      <c r="D35" s="412"/>
      <c r="E35" s="111"/>
      <c r="F35" s="547">
        <f t="shared" si="0"/>
        <v>0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/>
      <c r="B36" s="246"/>
      <c r="C36" s="111"/>
      <c r="D36" s="412"/>
      <c r="E36" s="111"/>
      <c r="F36" s="547">
        <f t="shared" si="0"/>
        <v>0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7">
        <f t="shared" si="0"/>
        <v>0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7">
        <f t="shared" si="0"/>
        <v>0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hidden="1" x14ac:dyDescent="0.25">
      <c r="A39" s="134"/>
      <c r="B39" s="139"/>
      <c r="C39" s="69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 t="e">
        <f>#REF!+J39-L39</f>
        <v>#REF!</v>
      </c>
    </row>
    <row r="40" spans="1:13" ht="15.75" hidden="1" x14ac:dyDescent="0.25">
      <c r="A40" s="134"/>
      <c r="B40" s="139"/>
      <c r="C40" s="69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 t="e">
        <f t="shared" si="1"/>
        <v>#REF!</v>
      </c>
    </row>
    <row r="41" spans="1:13" ht="15.75" hidden="1" x14ac:dyDescent="0.25">
      <c r="A41" s="134"/>
      <c r="B41" s="139"/>
      <c r="C41" s="69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 t="e">
        <f t="shared" si="1"/>
        <v>#REF!</v>
      </c>
    </row>
    <row r="42" spans="1:13" ht="15.75" hidden="1" x14ac:dyDescent="0.25">
      <c r="A42" s="134"/>
      <c r="B42" s="139"/>
      <c r="C42" s="69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 t="e">
        <f t="shared" si="1"/>
        <v>#REF!</v>
      </c>
    </row>
    <row r="43" spans="1:13" ht="15.75" hidden="1" x14ac:dyDescent="0.25">
      <c r="A43" s="134"/>
      <c r="B43" s="139"/>
      <c r="C43" s="69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 t="e">
        <f t="shared" si="1"/>
        <v>#REF!</v>
      </c>
    </row>
    <row r="44" spans="1:13" ht="15.75" hidden="1" x14ac:dyDescent="0.25">
      <c r="A44" s="134"/>
      <c r="B44" s="139"/>
      <c r="C44" s="69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 t="e">
        <f t="shared" si="1"/>
        <v>#REF!</v>
      </c>
    </row>
    <row r="45" spans="1:13" ht="15.75" hidden="1" x14ac:dyDescent="0.25">
      <c r="A45" s="134"/>
      <c r="B45" s="139"/>
      <c r="C45" s="69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 t="e">
        <f t="shared" si="1"/>
        <v>#REF!</v>
      </c>
    </row>
    <row r="46" spans="1:13" ht="15.75" hidden="1" x14ac:dyDescent="0.25">
      <c r="A46" s="134"/>
      <c r="B46" s="13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 t="e">
        <f t="shared" si="1"/>
        <v>#REF!</v>
      </c>
    </row>
    <row r="47" spans="1:13" ht="15.75" hidden="1" x14ac:dyDescent="0.25">
      <c r="A47" s="134"/>
      <c r="B47" s="13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 t="e">
        <f t="shared" si="1"/>
        <v>#REF!</v>
      </c>
    </row>
    <row r="48" spans="1:13" ht="15.75" hidden="1" x14ac:dyDescent="0.25">
      <c r="A48" s="134"/>
      <c r="B48" s="13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 t="e">
        <f t="shared" si="1"/>
        <v>#REF!</v>
      </c>
    </row>
    <row r="49" spans="1:13" ht="15.75" hidden="1" x14ac:dyDescent="0.25">
      <c r="A49" s="134"/>
      <c r="B49" s="13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 t="e">
        <f t="shared" si="1"/>
        <v>#REF!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 t="e">
        <f t="shared" si="1"/>
        <v>#REF!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 t="e">
        <f t="shared" si="1"/>
        <v>#REF!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 t="e">
        <f t="shared" si="1"/>
        <v>#REF!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 t="e">
        <f t="shared" si="1"/>
        <v>#REF!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 t="e">
        <f t="shared" si="1"/>
        <v>#REF!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 t="e">
        <f t="shared" si="1"/>
        <v>#REF!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 t="e">
        <f t="shared" si="1"/>
        <v>#REF!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 t="e">
        <f t="shared" si="1"/>
        <v>#REF!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 t="e">
        <f t="shared" si="1"/>
        <v>#REF!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 t="e">
        <f t="shared" si="1"/>
        <v>#REF!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 t="e">
        <f t="shared" si="1"/>
        <v>#REF!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 t="e">
        <f t="shared" si="1"/>
        <v>#REF!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 t="e">
        <f t="shared" si="1"/>
        <v>#REF!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 t="e">
        <f t="shared" si="1"/>
        <v>#REF!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 t="e">
        <f t="shared" si="1"/>
        <v>#REF!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 t="e">
        <f t="shared" si="1"/>
        <v>#REF!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818494.5</v>
      </c>
      <c r="D67" s="407"/>
      <c r="E67" s="395">
        <f>SUM(E3:E66)</f>
        <v>0</v>
      </c>
      <c r="F67" s="153">
        <f>SUM(F3:F66)</f>
        <v>818494.5</v>
      </c>
      <c r="H67" s="754" t="s">
        <v>594</v>
      </c>
      <c r="I67" s="755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16" t="s">
        <v>207</v>
      </c>
      <c r="H68" s="756"/>
      <c r="I68" s="757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17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8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9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54"/>
      <c r="C1" s="656" t="s">
        <v>208</v>
      </c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25" ht="16.5" thickBot="1" x14ac:dyDescent="0.3">
      <c r="B2" s="6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8" t="s">
        <v>0</v>
      </c>
      <c r="C3" s="659"/>
      <c r="D3" s="10"/>
      <c r="E3" s="11"/>
      <c r="F3" s="11"/>
      <c r="H3" s="660" t="s">
        <v>26</v>
      </c>
      <c r="I3" s="660"/>
      <c r="K3" s="165"/>
      <c r="L3" s="13"/>
      <c r="M3" s="14"/>
      <c r="P3" s="697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61" t="s">
        <v>2</v>
      </c>
      <c r="F4" s="662"/>
      <c r="H4" s="663" t="s">
        <v>3</v>
      </c>
      <c r="I4" s="664"/>
      <c r="J4" s="19"/>
      <c r="K4" s="166"/>
      <c r="L4" s="20"/>
      <c r="M4" s="21" t="s">
        <v>4</v>
      </c>
      <c r="N4" s="22" t="s">
        <v>5</v>
      </c>
      <c r="P4" s="698"/>
      <c r="Q4" s="286" t="s">
        <v>209</v>
      </c>
      <c r="W4" s="707" t="s">
        <v>124</v>
      </c>
      <c r="X4" s="70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07"/>
      <c r="X5" s="70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1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1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13"/>
      <c r="X21" s="71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14"/>
      <c r="X23" s="71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14"/>
      <c r="X24" s="71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15"/>
      <c r="X25" s="71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15"/>
      <c r="X26" s="71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08"/>
      <c r="X27" s="709"/>
      <c r="Y27" s="71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09"/>
      <c r="X28" s="709"/>
      <c r="Y28" s="71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99">
        <f>SUM(M5:M35)</f>
        <v>321168.83</v>
      </c>
      <c r="N36" s="701">
        <f>SUM(N5:N35)</f>
        <v>467016</v>
      </c>
      <c r="O36" s="276"/>
      <c r="P36" s="277">
        <v>0</v>
      </c>
      <c r="Q36" s="703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00"/>
      <c r="N37" s="702"/>
      <c r="O37" s="276"/>
      <c r="P37" s="277">
        <v>0</v>
      </c>
      <c r="Q37" s="704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6" t="s">
        <v>11</v>
      </c>
      <c r="I52" s="677"/>
      <c r="J52" s="100"/>
      <c r="K52" s="678">
        <f>I50+L50</f>
        <v>71911.59</v>
      </c>
      <c r="L52" s="705"/>
      <c r="M52" s="272"/>
      <c r="N52" s="272"/>
      <c r="P52" s="34"/>
      <c r="Q52" s="13"/>
    </row>
    <row r="53" spans="1:17" ht="16.5" thickBot="1" x14ac:dyDescent="0.3">
      <c r="D53" s="682" t="s">
        <v>12</v>
      </c>
      <c r="E53" s="682"/>
      <c r="F53" s="312">
        <f>F50-K52-C50</f>
        <v>-25952.549999999814</v>
      </c>
      <c r="I53" s="102"/>
      <c r="J53" s="103"/>
    </row>
    <row r="54" spans="1:17" ht="18.75" x14ac:dyDescent="0.3">
      <c r="D54" s="706" t="s">
        <v>95</v>
      </c>
      <c r="E54" s="706"/>
      <c r="F54" s="111">
        <v>-706888.38</v>
      </c>
      <c r="I54" s="683" t="s">
        <v>13</v>
      </c>
      <c r="J54" s="684"/>
      <c r="K54" s="685">
        <f>F56+F57+F58</f>
        <v>1308778.3500000003</v>
      </c>
      <c r="L54" s="685"/>
      <c r="M54" s="691" t="s">
        <v>211</v>
      </c>
      <c r="N54" s="692"/>
      <c r="O54" s="692"/>
      <c r="P54" s="692"/>
      <c r="Q54" s="693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94"/>
      <c r="N55" s="695"/>
      <c r="O55" s="695"/>
      <c r="P55" s="695"/>
      <c r="Q55" s="696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87">
        <f>-C4</f>
        <v>-567389.35</v>
      </c>
      <c r="L56" s="68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65" t="s">
        <v>18</v>
      </c>
      <c r="E58" s="666"/>
      <c r="F58" s="113">
        <v>2142307.62</v>
      </c>
      <c r="I58" s="667" t="s">
        <v>198</v>
      </c>
      <c r="J58" s="668"/>
      <c r="K58" s="669">
        <f>K54+K56</f>
        <v>741389.00000000035</v>
      </c>
      <c r="L58" s="6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1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1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54"/>
      <c r="C1" s="656" t="s">
        <v>208</v>
      </c>
      <c r="D1" s="657"/>
      <c r="E1" s="657"/>
      <c r="F1" s="657"/>
      <c r="G1" s="657"/>
      <c r="H1" s="657"/>
      <c r="I1" s="657"/>
      <c r="J1" s="657"/>
      <c r="K1" s="657"/>
      <c r="L1" s="657"/>
      <c r="M1" s="657"/>
    </row>
    <row r="2" spans="1:25" ht="16.5" thickBot="1" x14ac:dyDescent="0.3">
      <c r="B2" s="6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8" t="s">
        <v>0</v>
      </c>
      <c r="C3" s="659"/>
      <c r="D3" s="10"/>
      <c r="E3" s="11"/>
      <c r="F3" s="11"/>
      <c r="H3" s="660" t="s">
        <v>26</v>
      </c>
      <c r="I3" s="660"/>
      <c r="K3" s="165"/>
      <c r="L3" s="13"/>
      <c r="M3" s="14"/>
      <c r="P3" s="697" t="s">
        <v>6</v>
      </c>
      <c r="R3" s="71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61" t="s">
        <v>2</v>
      </c>
      <c r="F4" s="662"/>
      <c r="H4" s="663" t="s">
        <v>3</v>
      </c>
      <c r="I4" s="664"/>
      <c r="J4" s="19"/>
      <c r="K4" s="166"/>
      <c r="L4" s="20"/>
      <c r="M4" s="21" t="s">
        <v>4</v>
      </c>
      <c r="N4" s="22" t="s">
        <v>5</v>
      </c>
      <c r="P4" s="698"/>
      <c r="Q4" s="322" t="s">
        <v>217</v>
      </c>
      <c r="R4" s="719"/>
      <c r="W4" s="707" t="s">
        <v>124</v>
      </c>
      <c r="X4" s="70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07"/>
      <c r="X5" s="70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1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1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13"/>
      <c r="X21" s="71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14"/>
      <c r="X23" s="71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14"/>
      <c r="X24" s="71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15"/>
      <c r="X25" s="71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15"/>
      <c r="X26" s="71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08"/>
      <c r="X27" s="709"/>
      <c r="Y27" s="71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09"/>
      <c r="X28" s="709"/>
      <c r="Y28" s="71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99">
        <f>SUM(M5:M35)</f>
        <v>1077791.3</v>
      </c>
      <c r="N36" s="701">
        <f>SUM(N5:N35)</f>
        <v>936398</v>
      </c>
      <c r="O36" s="276"/>
      <c r="P36" s="277">
        <v>0</v>
      </c>
      <c r="Q36" s="703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00"/>
      <c r="N37" s="702"/>
      <c r="O37" s="276"/>
      <c r="P37" s="277">
        <v>0</v>
      </c>
      <c r="Q37" s="704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6" t="s">
        <v>11</v>
      </c>
      <c r="I52" s="677"/>
      <c r="J52" s="100"/>
      <c r="K52" s="678">
        <f>I50+L50</f>
        <v>90750.75</v>
      </c>
      <c r="L52" s="705"/>
      <c r="M52" s="272"/>
      <c r="N52" s="272"/>
      <c r="P52" s="34"/>
      <c r="Q52" s="13"/>
    </row>
    <row r="53" spans="1:17" ht="16.5" thickBot="1" x14ac:dyDescent="0.3">
      <c r="D53" s="682" t="s">
        <v>12</v>
      </c>
      <c r="E53" s="682"/>
      <c r="F53" s="312">
        <f>F50-K52-C50</f>
        <v>1739855.03</v>
      </c>
      <c r="I53" s="102"/>
      <c r="J53" s="103"/>
    </row>
    <row r="54" spans="1:17" ht="18.75" x14ac:dyDescent="0.3">
      <c r="D54" s="706" t="s">
        <v>95</v>
      </c>
      <c r="E54" s="706"/>
      <c r="F54" s="111">
        <v>-1567070.66</v>
      </c>
      <c r="I54" s="683" t="s">
        <v>13</v>
      </c>
      <c r="J54" s="684"/>
      <c r="K54" s="685">
        <f>F56+F57+F58</f>
        <v>703192.8600000001</v>
      </c>
      <c r="L54" s="685"/>
      <c r="M54" s="691" t="s">
        <v>211</v>
      </c>
      <c r="N54" s="692"/>
      <c r="O54" s="692"/>
      <c r="P54" s="692"/>
      <c r="Q54" s="693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94"/>
      <c r="N55" s="695"/>
      <c r="O55" s="695"/>
      <c r="P55" s="695"/>
      <c r="Q55" s="696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87">
        <f>-C4</f>
        <v>-567389.35</v>
      </c>
      <c r="L56" s="68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65" t="s">
        <v>18</v>
      </c>
      <c r="E58" s="666"/>
      <c r="F58" s="113">
        <v>754143.23</v>
      </c>
      <c r="I58" s="667" t="s">
        <v>198</v>
      </c>
      <c r="J58" s="668"/>
      <c r="K58" s="669">
        <f>K54+K56</f>
        <v>135803.51000000013</v>
      </c>
      <c r="L58" s="6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1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1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54"/>
      <c r="C1" s="720" t="s">
        <v>316</v>
      </c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25" ht="16.5" thickBot="1" x14ac:dyDescent="0.3">
      <c r="B2" s="6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8" t="s">
        <v>0</v>
      </c>
      <c r="C3" s="659"/>
      <c r="D3" s="10"/>
      <c r="E3" s="11"/>
      <c r="F3" s="11"/>
      <c r="H3" s="660" t="s">
        <v>26</v>
      </c>
      <c r="I3" s="660"/>
      <c r="K3" s="165"/>
      <c r="L3" s="13"/>
      <c r="M3" s="14"/>
      <c r="P3" s="697" t="s">
        <v>6</v>
      </c>
      <c r="R3" s="71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61" t="s">
        <v>2</v>
      </c>
      <c r="F4" s="662"/>
      <c r="H4" s="663" t="s">
        <v>3</v>
      </c>
      <c r="I4" s="664"/>
      <c r="J4" s="19"/>
      <c r="K4" s="166"/>
      <c r="L4" s="20"/>
      <c r="M4" s="21" t="s">
        <v>4</v>
      </c>
      <c r="N4" s="22" t="s">
        <v>5</v>
      </c>
      <c r="P4" s="698"/>
      <c r="Q4" s="322" t="s">
        <v>217</v>
      </c>
      <c r="R4" s="719"/>
      <c r="W4" s="707" t="s">
        <v>124</v>
      </c>
      <c r="X4" s="70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07"/>
      <c r="X5" s="70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1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1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13"/>
      <c r="X21" s="71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14"/>
      <c r="X23" s="71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14"/>
      <c r="X24" s="71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15"/>
      <c r="X25" s="71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15"/>
      <c r="X26" s="71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08"/>
      <c r="X27" s="709"/>
      <c r="Y27" s="71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09"/>
      <c r="X28" s="709"/>
      <c r="Y28" s="71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99">
        <f>SUM(M5:M35)</f>
        <v>1818445.73</v>
      </c>
      <c r="N36" s="701">
        <f>SUM(N5:N35)</f>
        <v>739014</v>
      </c>
      <c r="O36" s="276"/>
      <c r="P36" s="277">
        <v>0</v>
      </c>
      <c r="Q36" s="703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00"/>
      <c r="N37" s="702"/>
      <c r="O37" s="276"/>
      <c r="P37" s="277">
        <v>0</v>
      </c>
      <c r="Q37" s="704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6" t="s">
        <v>11</v>
      </c>
      <c r="I52" s="677"/>
      <c r="J52" s="100"/>
      <c r="K52" s="678">
        <f>I50+L50</f>
        <v>158798.12</v>
      </c>
      <c r="L52" s="705"/>
      <c r="M52" s="272"/>
      <c r="N52" s="272"/>
      <c r="P52" s="34"/>
      <c r="Q52" s="13"/>
    </row>
    <row r="53" spans="1:17" x14ac:dyDescent="0.25">
      <c r="D53" s="682" t="s">
        <v>12</v>
      </c>
      <c r="E53" s="682"/>
      <c r="F53" s="312">
        <f>F50-K52-C50</f>
        <v>2078470.75</v>
      </c>
      <c r="I53" s="102"/>
      <c r="J53" s="103"/>
    </row>
    <row r="54" spans="1:17" ht="18.75" x14ac:dyDescent="0.3">
      <c r="D54" s="706" t="s">
        <v>95</v>
      </c>
      <c r="E54" s="706"/>
      <c r="F54" s="111">
        <v>-1448401.2</v>
      </c>
      <c r="I54" s="683" t="s">
        <v>13</v>
      </c>
      <c r="J54" s="684"/>
      <c r="K54" s="685">
        <f>F56+F57+F58</f>
        <v>1025960.7</v>
      </c>
      <c r="L54" s="68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87">
        <f>-C4</f>
        <v>-754143.23</v>
      </c>
      <c r="L56" s="68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65" t="s">
        <v>18</v>
      </c>
      <c r="E58" s="666"/>
      <c r="F58" s="113">
        <v>1149740.4099999999</v>
      </c>
      <c r="I58" s="667" t="s">
        <v>198</v>
      </c>
      <c r="J58" s="668"/>
      <c r="K58" s="669">
        <f>K54+K56</f>
        <v>271817.46999999997</v>
      </c>
      <c r="L58" s="6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22" t="s">
        <v>413</v>
      </c>
      <c r="C43" s="723"/>
      <c r="D43" s="723"/>
      <c r="E43" s="724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25"/>
      <c r="C44" s="726"/>
      <c r="D44" s="726"/>
      <c r="E44" s="727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28"/>
      <c r="C45" s="729"/>
      <c r="D45" s="729"/>
      <c r="E45" s="730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37" t="s">
        <v>593</v>
      </c>
      <c r="C47" s="738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39"/>
      <c r="C48" s="740"/>
      <c r="D48" s="253"/>
      <c r="E48" s="69"/>
      <c r="F48" s="137">
        <f t="shared" si="2"/>
        <v>0</v>
      </c>
      <c r="I48" s="348"/>
      <c r="J48" s="731" t="s">
        <v>414</v>
      </c>
      <c r="K48" s="732"/>
      <c r="L48" s="733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34"/>
      <c r="K49" s="735"/>
      <c r="L49" s="7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41" t="s">
        <v>594</v>
      </c>
      <c r="J50" s="742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41"/>
      <c r="J51" s="742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41"/>
      <c r="J52" s="742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41"/>
      <c r="J53" s="742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41"/>
      <c r="J54" s="742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41"/>
      <c r="J55" s="742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41"/>
      <c r="J56" s="742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41"/>
      <c r="J57" s="742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41"/>
      <c r="J58" s="742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41"/>
      <c r="J59" s="742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41"/>
      <c r="J60" s="742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41"/>
      <c r="J61" s="742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41"/>
      <c r="J62" s="742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41"/>
      <c r="J63" s="742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41"/>
      <c r="J64" s="742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41"/>
      <c r="J65" s="742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41"/>
      <c r="J66" s="742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41"/>
      <c r="J67" s="742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41"/>
      <c r="J68" s="742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41"/>
      <c r="J69" s="742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41"/>
      <c r="J70" s="742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41"/>
      <c r="J71" s="742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41"/>
      <c r="J72" s="742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41"/>
      <c r="J73" s="742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41"/>
      <c r="J74" s="742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41"/>
      <c r="J75" s="742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41"/>
      <c r="J76" s="742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41"/>
      <c r="J77" s="742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43"/>
      <c r="J78" s="744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16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17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54"/>
      <c r="C1" s="720" t="s">
        <v>646</v>
      </c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25" ht="16.5" thickBot="1" x14ac:dyDescent="0.3">
      <c r="B2" s="6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658" t="s">
        <v>0</v>
      </c>
      <c r="C3" s="659"/>
      <c r="D3" s="10"/>
      <c r="E3" s="11"/>
      <c r="F3" s="11"/>
      <c r="H3" s="660" t="s">
        <v>26</v>
      </c>
      <c r="I3" s="660"/>
      <c r="K3" s="165"/>
      <c r="L3" s="13"/>
      <c r="M3" s="14"/>
      <c r="P3" s="697" t="s">
        <v>6</v>
      </c>
      <c r="R3" s="718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61" t="s">
        <v>2</v>
      </c>
      <c r="F4" s="662"/>
      <c r="H4" s="663" t="s">
        <v>3</v>
      </c>
      <c r="I4" s="664"/>
      <c r="J4" s="19"/>
      <c r="K4" s="166"/>
      <c r="L4" s="20"/>
      <c r="M4" s="21" t="s">
        <v>4</v>
      </c>
      <c r="N4" s="22" t="s">
        <v>5</v>
      </c>
      <c r="P4" s="698"/>
      <c r="Q4" s="322" t="s">
        <v>217</v>
      </c>
      <c r="R4" s="719"/>
      <c r="W4" s="707" t="s">
        <v>124</v>
      </c>
      <c r="X4" s="70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07"/>
      <c r="X5" s="70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1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1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13"/>
      <c r="X21" s="71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14"/>
      <c r="X23" s="71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14"/>
      <c r="X24" s="71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15"/>
      <c r="X25" s="71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15"/>
      <c r="X26" s="71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08"/>
      <c r="X27" s="709"/>
      <c r="Y27" s="71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09"/>
      <c r="X28" s="709"/>
      <c r="Y28" s="71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99">
        <f>SUM(M5:M35)</f>
        <v>2143864.4900000002</v>
      </c>
      <c r="N36" s="701">
        <f>SUM(N5:N35)</f>
        <v>791108</v>
      </c>
      <c r="O36" s="276"/>
      <c r="P36" s="277">
        <v>0</v>
      </c>
      <c r="Q36" s="745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00"/>
      <c r="N37" s="702"/>
      <c r="O37" s="276"/>
      <c r="P37" s="277">
        <v>0</v>
      </c>
      <c r="Q37" s="746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47">
        <f>M36+N36</f>
        <v>2934972.49</v>
      </c>
      <c r="N39" s="748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6" t="s">
        <v>11</v>
      </c>
      <c r="I52" s="677"/>
      <c r="J52" s="100"/>
      <c r="K52" s="678">
        <f>I50+L50</f>
        <v>197471.8</v>
      </c>
      <c r="L52" s="705"/>
      <c r="M52" s="272"/>
      <c r="N52" s="272"/>
      <c r="P52" s="34"/>
      <c r="Q52" s="13"/>
    </row>
    <row r="53" spans="1:17" x14ac:dyDescent="0.25">
      <c r="D53" s="682" t="s">
        <v>12</v>
      </c>
      <c r="E53" s="682"/>
      <c r="F53" s="312">
        <f>F50-K52-C50</f>
        <v>2057786.11</v>
      </c>
      <c r="I53" s="102"/>
      <c r="J53" s="103"/>
    </row>
    <row r="54" spans="1:17" ht="18.75" x14ac:dyDescent="0.3">
      <c r="D54" s="706" t="s">
        <v>95</v>
      </c>
      <c r="E54" s="706"/>
      <c r="F54" s="111">
        <v>-1702928.14</v>
      </c>
      <c r="I54" s="683" t="s">
        <v>13</v>
      </c>
      <c r="J54" s="684"/>
      <c r="K54" s="685">
        <f>F56+F57+F58</f>
        <v>1147965.3400000003</v>
      </c>
      <c r="L54" s="68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87">
        <f>-C4</f>
        <v>-1149740.4099999999</v>
      </c>
      <c r="L56" s="68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65" t="s">
        <v>18</v>
      </c>
      <c r="E58" s="666"/>
      <c r="F58" s="113">
        <v>1266568.45</v>
      </c>
      <c r="I58" s="667" t="s">
        <v>97</v>
      </c>
      <c r="J58" s="668"/>
      <c r="K58" s="669">
        <f>K54+K56</f>
        <v>-1775.0699999995995</v>
      </c>
      <c r="L58" s="66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2022-06-10T20:28:02Z</dcterms:modified>
</cp:coreProperties>
</file>