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9" l="1"/>
  <c r="I5" i="9"/>
  <c r="N82" i="8"/>
  <c r="J82" i="8"/>
  <c r="J80" i="8"/>
  <c r="N80" i="8"/>
  <c r="N53" i="9"/>
  <c r="J53" i="9"/>
  <c r="J54" i="9"/>
  <c r="N56" i="9"/>
  <c r="J56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1" i="9"/>
  <c r="J61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1" i="9"/>
  <c r="S251" i="9"/>
  <c r="Q251" i="9"/>
  <c r="L251" i="9"/>
  <c r="N250" i="9"/>
  <c r="N249" i="9"/>
  <c r="N248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0" i="9"/>
  <c r="J60" i="9"/>
  <c r="N59" i="9"/>
  <c r="J59" i="9"/>
  <c r="N58" i="9"/>
  <c r="J58" i="9"/>
  <c r="N57" i="9"/>
  <c r="J57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7" i="9"/>
  <c r="N247" i="9" s="1"/>
  <c r="N251" i="9" s="1"/>
  <c r="N254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<sst xmlns="http://schemas.openxmlformats.org/spreadsheetml/2006/main" count="2309" uniqueCount="734">
  <si>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</si>
  <si>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</si>
  <si>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</si>
  <si>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</si>
  <si>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</si>
  <si>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</si>
  <si>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</si>
  <si>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</si>
  <si>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</si>
  <si>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</si>
  <si>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</si>
  <si>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</si>
  <si>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</si>
  <si>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</si>
  <si>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</si>
  <si>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</si>
  <si>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</si>
  <si>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</si>
  <si>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</si>
  <si>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</si>
  <si>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</si>
  <si>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</si>
  <si>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</si>
  <si>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</si>
  <si>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</si>
  <si>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</si>
  <si>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</si>
  <si>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</si>
  <si>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</si>
  <si>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</si>
  <si>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</si>
  <si>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</si>
  <si>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</si>
  <si>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</si>
  <si>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</si>
  <si>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</si>
  <si>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</si>
  <si>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</si>
  <si>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</si>
  <si>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</si>
  <si>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</si>
  <si>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</si>
  <si>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</si>
  <si>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</si>
  <si>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</si>
  <si>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</si>
  <si>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</si>
  <si>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</si>
  <si>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</si>
  <si>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</si>
  <si>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</si>
  <si>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</si>
  <si>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</si>
  <si>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</si>
  <si>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</si>
  <si>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</si>
  <si>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</si>
  <si>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</si>
  <si>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</si>
  <si>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</si>
  <si>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</si>
  <si>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</si>
  <si>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</si>
  <si>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</si>
  <si>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</si>
  <si>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</si>
  <si>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</si>
  <si>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</si>
  <si>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</si>
  <si>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</si>
  <si>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</si>
  <si>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</si>
  <si>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</si>
  <si>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</si>
  <si>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</si>
  <si>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</si>
  <si>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</si>
  <si>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</si>
  <si>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</si>
  <si>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</si>
  <si>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</si>
  <si>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</si>
  <si>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</si>
  <si>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</si>
  <si>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</si>
  <si>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</si>
  <si>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</si>
  <si>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</si>
  <si>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</si>
  <si>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</si>
  <si>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</si>
  <si>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</si>
  <si>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</si>
  <si>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</si>
  <si>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</si>
  <si>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</si>
  <si>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</si>
  <si>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</si>
  <si>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</si>
  <si>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</si>
  <si>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</si>
  <si>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</si>
  <si>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</si>
  <si>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</si>
  <si>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</si>
  <si>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</si>
  <si>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</si>
  <si>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</si>
  <si>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</si>
  <si>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</si>
  <si>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</si>
  <si>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</si>
  <si>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</si>
  <si>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</si>
  <si>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</si>
  <si>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</si>
  <si>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</si>
  <si>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</si>
  <si>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</si>
  <si>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</si>
  <si>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</si>
  <si>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</si>
  <si>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</si>
  <si>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</si>
  <si>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</si>
  <si>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</si>
  <si>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</si>
  <si>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</si>
  <si>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</si>
  <si>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</si>
  <si>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</si>
  <si>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</si>
  <si>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</si>
  <si>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</si>
  <si>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</si>
  <si>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</si>
  <si>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</si>
  <si>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</si>
  <si>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</si>
  <si>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</si>
  <si>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</si>
  <si>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</si>
  <si>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</si>
  <si>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</si>
  <si>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</si>
  <si>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</si>
  <si>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</si>
  <si>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</si>
  <si>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</si>
  <si>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</si>
  <si>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</si>
  <si>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</si>
  <si>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</si>
  <si>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</si>
  <si>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</si>
  <si>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</si>
  <si>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</si>
  <si>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</si>
  <si>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</si>
  <si>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</si>
  <si>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</si>
  <si>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</si>
  <si>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</si>
  <si>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</si>
  <si>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</si>
  <si>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</si>
  <si>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</si>
  <si>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</si>
  <si>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</si>
  <si>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</si>
  <si>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</si>
  <si>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</si>
  <si>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</si>
  <si>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</si>
  <si>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</si>
  <si>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</si>
  <si>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</si>
  <si>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</si>
  <si>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</si>
  <si>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</si>
  <si>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</si>
  <si>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</si>
  <si>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</si>
  <si>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</si>
  <si>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</si>
  <si>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</si>
  <si>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</si>
  <si>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</si>
  <si>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</si>
  <si>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</si>
  <si>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</si>
  <si>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</si>
  <si>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</si>
  <si>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</si>
  <si>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</si>
  <si>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</si>
  <si>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</si>
  <si>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</si>
  <si>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</si>
  <si>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</si>
  <si>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</si>
  <si>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</si>
  <si>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</si>
  <si>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</si>
  <si>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</si>
  <si>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</si>
  <si>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</si>
  <si>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</si>
  <si>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</si>
  <si>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</si>
  <si>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</si>
  <si>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</si>
  <si>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</si>
  <si>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</si>
  <si>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</si>
  <si>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</si>
  <si>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</si>
  <si>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</si>
  <si>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</si>
  <si>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</si>
  <si>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</si>
  <si>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</si>
  <si>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</si>
  <si>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</si>
  <si>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</si>
  <si>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</si>
  <si>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</si>
  <si>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</si>
  <si>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</si>
  <si>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</si>
  <si>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</si>
  <si>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</si>
  <si>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</si>
  <si>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</si>
  <si>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</si>
  <si>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</si>
  <si>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</si>
  <si>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</si>
  <si>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</si>
  <si>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</si>
  <si>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</si>
  <si>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</si>
  <si>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</si>
  <si>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</si>
  <si>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</si>
  <si>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</si>
  <si>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</si>
  <si>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</si>
  <si>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</si>
  <si>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</si>
  <si>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</si>
  <si>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</si>
  <si>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</si>
  <si>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</si>
  <si>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</si>
  <si>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</si>
  <si>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</si>
  <si>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</si>
  <si>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</si>
  <si>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</si>
  <si>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</si>
  <si>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</si>
  <si>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</si>
  <si>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</si>
  <si>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</si>
  <si>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</si>
  <si>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</si>
  <si>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</si>
  <si>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</si>
  <si>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</si>
  <si>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</si>
  <si>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</si>
  <si>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</si>
  <si>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</si>
  <si>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</si>
  <si>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</si>
  <si>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</si>
  <si>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</si>
  <si>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</si>
  <si>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</si>
  <si>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</si>
  <si>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</si>
  <si>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</si>
  <si>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</si>
  <si>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</si>
  <si>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</si>
  <si>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</si>
  <si>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</si>
  <si>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</si>
  <si>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</si>
  <si>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</si>
  <si>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</si>
  <si>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</si>
  <si>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</si>
  <si>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</si>
  <si>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</si>
  <si>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</si>
  <si>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</si>
  <si>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</si>
  <si>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</si>
  <si>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</si>
  <si>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</si>
  <si>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</si>
  <si>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</si>
  <si>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</si>
  <si>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</si>
  <si>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</si>
  <si>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</si>
  <si>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</si>
  <si>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</si>
  <si>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</si>
  <si>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</si>
  <si>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</si>
  <si>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</si>
  <si>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</si>
  <si>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</si>
  <si>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</si>
  <si>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</si>
  <si>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</si>
  <si>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</si>
  <si>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</si>
  <si>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</si>
  <si>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</si>
  <si>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</si>
  <si>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</si>
  <si>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</si>
  <si>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</si>
  <si>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</si>
  <si>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</si>
  <si>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</si>
  <si>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</si>
  <si>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</si>
  <si>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</si>
  <si>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</si>
  <si>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</si>
  <si>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</si>
  <si>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</si>
  <si>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</si>
  <si>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</si>
  <si>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</si>
  <si>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</si>
  <si>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</si>
  <si>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</si>
  <si>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</si>
  <si>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</si>
  <si>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</si>
  <si>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</si>
  <si>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</si>
  <si>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</si>
  <si>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</si>
  <si>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</si>
  <si>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</si>
  <si>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</si>
  <si>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</si>
  <si>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</si>
  <si>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</si>
  <si>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</si>
  <si>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</si>
  <si>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</si>
  <si>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</si>
  <si>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</si>
  <si>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</si>
  <si>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</si>
  <si>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</si>
  <si>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</si>
  <si>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</si>
  <si>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</si>
  <si>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</si>
  <si>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</si>
  <si>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</si>
  <si>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</si>
  <si>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</si>
  <si>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</si>
  <si>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</si>
  <si>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</si>
  <si>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</si>
  <si>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</si>
  <si>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</si>
  <si>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</si>
  <si>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</si>
  <si>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</si>
  <si>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</si>
  <si>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</si>
  <si>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</si>
  <si>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</si>
  <si>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</si>
  <si>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</si>
  <si>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</si>
  <si>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</si>
  <si>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</si>
  <si>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</si>
  <si>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</si>
  <si>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</si>
  <si>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</si>
  <si>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</si>
  <si>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</si>
  <si>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</si>
  <si>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</si>
  <si>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</si>
  <si>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</si>
  <si>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</si>
  <si>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</si>
  <si>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</si>
  <si>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</si>
  <si>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</si>
  <si>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</si>
  <si>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</si>
  <si>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</si>
  <si>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</si>
  <si>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</si>
  <si>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</si>
  <si>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</si>
  <si>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</si>
  <si>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</si>
  <si>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</si>
  <si>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</si>
  <si>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</si>
  <si>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</si>
  <si>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</si>
  <si>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</si>
  <si>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</si>
  <si>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</si>
  <si>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</si>
  <si>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</si>
  <si>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</si>
  <si>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</si>
  <si>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</si>
  <si>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</si>
  <si>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</si>
  <si>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</si>
  <si>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</si>
  <si>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</si>
  <si>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</si>
  <si>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</si>
  <si>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</si>
  <si>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</si>
  <si>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</si>
  <si>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</si>
  <si>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</si>
  <si>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</si>
  <si>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</si>
  <si>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</si>
  <si>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</si>
  <si>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</si>
  <si>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</si>
  <si>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</si>
  <si>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</si>
  <si>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</si>
  <si>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</si>
  <si>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</si>
  <si>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</si>
  <si>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</si>
  <si>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</si>
  <si>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</si>
  <si>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</si>
  <si>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</si>
  <si>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</si>
  <si>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</si>
  <si>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</si>
  <si>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</si>
  <si>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</si>
  <si>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</si>
  <si>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</si>
  <si>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</si>
  <si>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</si>
  <si>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</si>
  <si>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</si>
  <si>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</si>
  <si>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</si>
  <si>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</si>
  <si>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</si>
  <si>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</si>
  <si>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</si>
  <si>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</si>
  <si>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</si>
  <si>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</si>
  <si>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</si>
  <si>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</si>
  <si>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</si>
  <si>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</si>
  <si>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</si>
  <si>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</si>
  <si>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</si>
  <si>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</si>
  <si>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</si>
  <si>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</si>
  <si>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</si>
  <si>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</si>
  <si>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</si>
  <si>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</si>
  <si>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</si>
  <si>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</si>
  <si>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</si>
  <si>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</si>
  <si>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</si>
  <si>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</si>
  <si>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</si>
  <si>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</si>
  <si>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</si>
  <si>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</si>
  <si>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</si>
  <si>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</si>
  <si>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</si>
  <si>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</si>
  <si>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</si>
  <si>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</si>
  <si>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</si>
  <si>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</si>
  <si>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</si>
  <si>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</si>
  <si>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</si>
  <si>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</si>
  <si>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</si>
  <si>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</si>
  <si>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</si>
  <si>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</si>
  <si>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</si>
  <si>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</si>
  <si>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</si>
  <si>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</si>
  <si>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</si>
  <si>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</si>
  <si>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</si>
  <si>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</si>
  <si>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</si>
  <si>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</si>
  <si>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</si>
  <si>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</si>
  <si>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</si>
  <si>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</si>
  <si>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</si>
  <si>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</si>
  <si>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</si>
  <si>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</si>
  <si>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</si>
  <si>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</si>
  <si>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</si>
  <si>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</si>
  <si>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</si>
  <si>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</si>
  <si>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</si>
  <si>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</si>
  <si>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</si>
  <si>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</si>
  <si>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</si>
  <si>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</si>
  <si>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</si>
  <si>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</si>
  <si>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</si>
  <si>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</si>
  <si>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</si>
  <si>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</si>
  <si>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</si>
  <si>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</si>
  <si>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</si>
  <si>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</si>
  <si>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</si>
  <si>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</si>
  <si>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</si>
  <si>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</si>
  <si>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</si>
  <si>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</si>
  <si>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</si>
  <si>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</si>
  <si>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</si>
  <si>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</si>
  <si>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</si>
  <si>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</si>
  <si>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</si>
  <si>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</si>
  <si>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</si>
  <si>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</si>
  <si>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</si>
  <si>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</si>
  <si>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</si>
  <si>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</si>
  <si>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</si>
  <si>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</si>
  <si>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</si>
  <si>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</si>
  <si>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</si>
  <si>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</si>
  <si>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</si>
  <si>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</si>
  <si>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</si>
  <si>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</si>
  <si>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</si>
  <si>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</si>
  <si>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</si>
  <si>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</si>
  <si>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</si>
  <si>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</si>
  <si>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</si>
  <si>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</si>
  <si>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</si>
  <si>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</si>
  <si>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</si>
  <si>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</si>
  <si>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</si>
  <si>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</si>
  <si>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</si>
  <si>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</si>
  <si>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</si>
  <si>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</si>
  <si>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</si>
  <si>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</si>
  <si>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</si>
  <si>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</si>
  <si>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</si>
  <si>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</si>
  <si>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</si>
  <si>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</si>
  <si>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</si>
  <si>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</si>
  <si>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</si>
  <si>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</si>
  <si>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</si>
  <si>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</si>
  <si>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</si>
  <si>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</si>
  <si>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</si>
  <si>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</si>
  <si>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</si>
  <si>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</si>
  <si>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</si>
  <si>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</si>
  <si>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</si>
  <si>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</si>
  <si>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</si>
  <si>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</si>
  <si>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</si>
  <si>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</si>
  <si>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</si>
  <si>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</si>
  <si>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</si>
  <si>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</si>
  <si>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</si>
  <si>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</si>
  <si>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</si>
  <si>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</si>
  <si>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</si>
  <si>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</si>
  <si>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</si>
  <si>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</si>
  <si>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</si>
  <si>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</si>
  <si>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</si>
  <si>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</si>
  <si>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</si>
  <si>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</si>
  <si>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</si>
  <si>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</si>
  <si>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</si>
  <si>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</si>
  <si>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</si>
  <si>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</si>
  <si>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</si>
  <si>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</si>
  <si>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</si>
  <si>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</si>
  <si>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</si>
  <si>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</si>
  <si>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</si>
  <si>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</si>
  <si>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</si>
  <si>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</si>
  <si>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</si>
  <si>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</si>
  <si>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</si>
  <si>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</si>
  <si>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</si>
  <si>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</si>
  <si>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</si>
  <si>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</si>
  <si>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</si>
  <si>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</si>
  <si>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</si>
  <si>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</si>
  <si>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</si>
  <si>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</si>
  <si>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</si>
  <si>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</si>
  <si>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</si>
  <si>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</si>
  <si>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</si>
  <si>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</si>
  <si>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</si>
  <si>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</si>
  <si>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</si>
  <si>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</si>
  <si>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</si>
  <si>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</si>
  <si>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</si>
  <si>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</si>
  <si>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</si>
  <si>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</si>
  <si>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</si>
  <si>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</si>
  <si>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</si>
  <si>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</si>
  <si>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</si>
  <si>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</si>
  <si>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</si>
  <si>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</si>
  <si>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</si>
  <si>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</si>
  <si>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</si>
  <si>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</si>
  <si>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</si>
  <si>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</si>
  <si>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19101--</t>
  </si>
  <si>
    <t>19111--</t>
  </si>
  <si>
    <t>19122--</t>
  </si>
  <si>
    <t>19127--</t>
  </si>
  <si>
    <t>CANALES   30</t>
  </si>
  <si>
    <t>FOLIO 10305</t>
  </si>
  <si>
    <t>19132--</t>
  </si>
  <si>
    <t>19140--</t>
  </si>
  <si>
    <t>19148--</t>
  </si>
  <si>
    <t>19162--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</si>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</sst>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17" fillId="0" borderId="23" xfId="0" applyFont="1" applyFill="1" applyBorder="1" applyAlignment="1">
      <alignment vertical="center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1" fontId="13" fillId="0" borderId="18" xfId="0" applyNumberFormat="1" applyFont="1" applyFill="1" applyBorder="1" applyAlignment="1">
      <alignment horizontal="center" vertical="center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4" fontId="46" fillId="0" borderId="3" xfId="0" applyNumberFormat="1" applyFont="1" applyFill="1" applyBorder="1" applyAlignment="1">
      <alignment vertical="center" wrapText="1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CC66FF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22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28" t="s">
        <v>55</v>
      </c>
      <c r="B55" s="328" t="s">
        <v>56</v>
      </c>
      <c r="C55" s="816" t="s">
        <v>62</v>
      </c>
      <c r="D55" s="329"/>
      <c r="E55" s="47"/>
      <c r="F55" s="320">
        <v>319.5</v>
      </c>
      <c r="G55" s="321">
        <v>44200</v>
      </c>
      <c r="H55" s="818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30" t="s">
        <v>35</v>
      </c>
      <c r="P55" s="832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29"/>
      <c r="B56" s="328" t="s">
        <v>58</v>
      </c>
      <c r="C56" s="817"/>
      <c r="D56" s="330"/>
      <c r="E56" s="47"/>
      <c r="F56" s="51">
        <v>184.1</v>
      </c>
      <c r="G56" s="87">
        <v>44200</v>
      </c>
      <c r="H56" s="819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31"/>
      <c r="P56" s="833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20" t="s">
        <v>55</v>
      </c>
      <c r="B60" s="292" t="s">
        <v>58</v>
      </c>
      <c r="C60" s="822" t="s">
        <v>57</v>
      </c>
      <c r="D60" s="293"/>
      <c r="E60" s="93"/>
      <c r="F60" s="51">
        <v>195.3</v>
      </c>
      <c r="G60" s="87">
        <v>44207</v>
      </c>
      <c r="H60" s="824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38" t="s">
        <v>35</v>
      </c>
      <c r="P60" s="826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21"/>
      <c r="B61" s="292" t="s">
        <v>56</v>
      </c>
      <c r="C61" s="823"/>
      <c r="D61" s="293"/>
      <c r="E61" s="93"/>
      <c r="F61" s="51">
        <v>344.7</v>
      </c>
      <c r="G61" s="87">
        <v>44207</v>
      </c>
      <c r="H61" s="825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39"/>
      <c r="P61" s="827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34" t="s">
        <v>55</v>
      </c>
      <c r="B63" s="86" t="s">
        <v>58</v>
      </c>
      <c r="C63" s="805" t="s">
        <v>115</v>
      </c>
      <c r="D63" s="91"/>
      <c r="E63" s="93"/>
      <c r="F63" s="51">
        <v>413.7</v>
      </c>
      <c r="G63" s="49">
        <v>44211</v>
      </c>
      <c r="H63" s="84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43" t="s">
        <v>35</v>
      </c>
      <c r="P63" s="811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35"/>
      <c r="B64" s="86" t="s">
        <v>56</v>
      </c>
      <c r="C64" s="840"/>
      <c r="D64" s="91"/>
      <c r="E64" s="93"/>
      <c r="F64" s="51">
        <v>542.70000000000005</v>
      </c>
      <c r="G64" s="419">
        <v>44211</v>
      </c>
      <c r="H64" s="842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44"/>
      <c r="P64" s="812"/>
      <c r="Q64" s="94"/>
      <c r="R64" s="40"/>
      <c r="S64" s="41"/>
      <c r="T64" s="42"/>
      <c r="U64" s="43"/>
      <c r="V64" s="44"/>
    </row>
    <row r="65" spans="1:22" ht="31.5" customHeight="1" x14ac:dyDescent="0.3">
      <c r="A65" s="847" t="s">
        <v>55</v>
      </c>
      <c r="B65" s="396" t="s">
        <v>56</v>
      </c>
      <c r="C65" s="849" t="s">
        <v>127</v>
      </c>
      <c r="D65" s="91"/>
      <c r="E65" s="93"/>
      <c r="F65" s="51">
        <v>874.2</v>
      </c>
      <c r="G65" s="420">
        <v>44214</v>
      </c>
      <c r="H65" s="842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45" t="s">
        <v>35</v>
      </c>
      <c r="P65" s="78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48"/>
      <c r="B66" s="396" t="s">
        <v>56</v>
      </c>
      <c r="C66" s="850"/>
      <c r="D66" s="96"/>
      <c r="E66" s="97"/>
      <c r="F66" s="51">
        <v>265.60000000000002</v>
      </c>
      <c r="G66" s="419">
        <v>44214</v>
      </c>
      <c r="H66" s="851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46"/>
      <c r="P66" s="790"/>
      <c r="Q66" s="94"/>
      <c r="R66" s="40"/>
      <c r="S66" s="41"/>
      <c r="T66" s="42"/>
      <c r="U66" s="43"/>
      <c r="V66" s="44"/>
    </row>
    <row r="67" spans="1:22" ht="17.25" customHeight="1" x14ac:dyDescent="0.3">
      <c r="A67" s="803" t="s">
        <v>55</v>
      </c>
      <c r="B67" s="396" t="s">
        <v>56</v>
      </c>
      <c r="C67" s="805" t="s">
        <v>186</v>
      </c>
      <c r="D67" s="96"/>
      <c r="E67" s="97"/>
      <c r="F67" s="418">
        <v>327.7</v>
      </c>
      <c r="G67" s="807">
        <v>44216</v>
      </c>
      <c r="H67" s="809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45" t="s">
        <v>35</v>
      </c>
      <c r="P67" s="78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04"/>
      <c r="B68" s="396" t="s">
        <v>58</v>
      </c>
      <c r="C68" s="806"/>
      <c r="D68" s="96"/>
      <c r="E68" s="97"/>
      <c r="F68" s="418">
        <v>308.2</v>
      </c>
      <c r="G68" s="808"/>
      <c r="H68" s="810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46"/>
      <c r="P68" s="79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01" t="s">
        <v>171</v>
      </c>
      <c r="B78" s="441" t="s">
        <v>172</v>
      </c>
      <c r="C78" s="795" t="s">
        <v>180</v>
      </c>
      <c r="D78" s="438"/>
      <c r="E78" s="97"/>
      <c r="F78" s="51">
        <v>151.80000000000001</v>
      </c>
      <c r="G78" s="49">
        <v>44221</v>
      </c>
      <c r="H78" s="79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45" t="s">
        <v>35</v>
      </c>
      <c r="P78" s="79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02"/>
      <c r="B79" s="437" t="s">
        <v>181</v>
      </c>
      <c r="C79" s="796"/>
      <c r="D79" s="438"/>
      <c r="E79" s="97"/>
      <c r="F79" s="51">
        <v>441</v>
      </c>
      <c r="G79" s="49">
        <v>44221</v>
      </c>
      <c r="H79" s="79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46"/>
      <c r="P79" s="792"/>
      <c r="Q79" s="39"/>
      <c r="R79" s="40"/>
      <c r="S79" s="41"/>
      <c r="T79" s="41"/>
      <c r="U79" s="43"/>
      <c r="V79" s="44"/>
    </row>
    <row r="80" spans="1:22" ht="17.25" x14ac:dyDescent="0.3">
      <c r="A80" s="793" t="s">
        <v>171</v>
      </c>
      <c r="B80" s="437" t="s">
        <v>181</v>
      </c>
      <c r="C80" s="795" t="s">
        <v>182</v>
      </c>
      <c r="D80" s="438"/>
      <c r="E80" s="97"/>
      <c r="F80" s="51">
        <v>103</v>
      </c>
      <c r="G80" s="49">
        <v>44226</v>
      </c>
      <c r="H80" s="79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99" t="s">
        <v>35</v>
      </c>
      <c r="P80" s="78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94"/>
      <c r="B81" s="442" t="s">
        <v>172</v>
      </c>
      <c r="C81" s="796"/>
      <c r="D81" s="438"/>
      <c r="E81" s="97"/>
      <c r="F81" s="51">
        <f>23.2+20+94.2</f>
        <v>137.4</v>
      </c>
      <c r="G81" s="49">
        <v>44226</v>
      </c>
      <c r="H81" s="79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00"/>
      <c r="P81" s="79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36" t="s">
        <v>19</v>
      </c>
      <c r="G236" s="836"/>
      <c r="H236" s="837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15" t="s">
        <v>89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60" t="s">
        <v>138</v>
      </c>
      <c r="B38" s="328" t="s">
        <v>56</v>
      </c>
      <c r="C38" s="858" t="s">
        <v>184</v>
      </c>
      <c r="D38" s="329"/>
      <c r="E38" s="47"/>
      <c r="F38" s="320">
        <v>1321.6</v>
      </c>
      <c r="G38" s="321">
        <v>44228</v>
      </c>
      <c r="H38" s="86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30" t="s">
        <v>35</v>
      </c>
      <c r="P38" s="832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61"/>
      <c r="B39" s="328" t="s">
        <v>139</v>
      </c>
      <c r="C39" s="859"/>
      <c r="D39" s="330"/>
      <c r="E39" s="47"/>
      <c r="F39" s="51">
        <v>69.599999999999994</v>
      </c>
      <c r="G39" s="87">
        <v>44228</v>
      </c>
      <c r="H39" s="86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31"/>
      <c r="P39" s="833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52" t="s">
        <v>138</v>
      </c>
      <c r="B44" s="86" t="s">
        <v>56</v>
      </c>
      <c r="C44" s="868" t="s">
        <v>217</v>
      </c>
      <c r="D44" s="69"/>
      <c r="E44" s="47"/>
      <c r="F44" s="51">
        <v>961.2</v>
      </c>
      <c r="G44" s="854">
        <v>44242</v>
      </c>
      <c r="H44" s="87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56" t="s">
        <v>35</v>
      </c>
      <c r="P44" s="86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53"/>
      <c r="B45" s="292" t="s">
        <v>58</v>
      </c>
      <c r="C45" s="869"/>
      <c r="D45" s="293"/>
      <c r="E45" s="93"/>
      <c r="F45" s="51">
        <v>199.4</v>
      </c>
      <c r="G45" s="855"/>
      <c r="H45" s="87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57"/>
      <c r="P45" s="86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0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43"/>
      <c r="P50" s="811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06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64"/>
      <c r="P51" s="86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36" t="s">
        <v>19</v>
      </c>
      <c r="G67" s="836"/>
      <c r="H67" s="837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160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28" t="s">
        <v>55</v>
      </c>
      <c r="B55" s="328" t="s">
        <v>56</v>
      </c>
      <c r="C55" s="858" t="s">
        <v>316</v>
      </c>
      <c r="D55" s="330"/>
      <c r="E55" s="47"/>
      <c r="F55" s="519">
        <f>270.8+233.4</f>
        <v>504.20000000000005</v>
      </c>
      <c r="G55" s="87">
        <v>44270</v>
      </c>
      <c r="H55" s="818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78" t="s">
        <v>224</v>
      </c>
      <c r="P55" s="880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29"/>
      <c r="B56" s="328" t="s">
        <v>56</v>
      </c>
      <c r="C56" s="859"/>
      <c r="D56" s="330"/>
      <c r="E56" s="47"/>
      <c r="F56" s="519">
        <v>936.4</v>
      </c>
      <c r="G56" s="87">
        <v>44270</v>
      </c>
      <c r="H56" s="819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79"/>
      <c r="P56" s="881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74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76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43" t="s">
        <v>206</v>
      </c>
      <c r="P59" s="811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75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77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64"/>
      <c r="P60" s="86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72" t="s">
        <v>19</v>
      </c>
      <c r="G222" s="872"/>
      <c r="H222" s="873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267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82" t="s">
        <v>347</v>
      </c>
      <c r="M13" s="883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36" t="s">
        <v>19</v>
      </c>
      <c r="G226" s="836"/>
      <c r="H226" s="837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342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84" t="s">
        <v>35</v>
      </c>
      <c r="P59" s="896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86"/>
      <c r="P60" s="897"/>
      <c r="Q60" s="94"/>
      <c r="R60" s="40"/>
      <c r="S60" s="41"/>
      <c r="T60" s="42"/>
      <c r="U60" s="43"/>
      <c r="V60" s="44"/>
    </row>
    <row r="61" spans="1:24" ht="18.75" customHeight="1" x14ac:dyDescent="0.3">
      <c r="A61" s="907" t="s">
        <v>55</v>
      </c>
      <c r="B61" s="328" t="s">
        <v>56</v>
      </c>
      <c r="C61" s="822" t="s">
        <v>456</v>
      </c>
      <c r="D61" s="293"/>
      <c r="E61" s="93"/>
      <c r="F61" s="51">
        <v>1021.2</v>
      </c>
      <c r="G61" s="49">
        <v>44347</v>
      </c>
      <c r="H61" s="908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09" t="s">
        <v>35</v>
      </c>
      <c r="P61" s="910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75"/>
      <c r="B62" s="328" t="s">
        <v>397</v>
      </c>
      <c r="C62" s="823"/>
      <c r="D62" s="293"/>
      <c r="E62" s="93"/>
      <c r="F62" s="51">
        <v>97.9</v>
      </c>
      <c r="G62" s="49">
        <v>44347</v>
      </c>
      <c r="H62" s="851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46"/>
      <c r="P62" s="79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40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43"/>
      <c r="P63" s="811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06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64"/>
      <c r="P64" s="86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98" t="s">
        <v>24</v>
      </c>
      <c r="B68" s="599" t="s">
        <v>401</v>
      </c>
      <c r="C68" s="901" t="s">
        <v>402</v>
      </c>
      <c r="D68" s="600"/>
      <c r="E68" s="97"/>
      <c r="F68" s="320">
        <f>115+102.2+84.9+48</f>
        <v>350.1</v>
      </c>
      <c r="G68" s="321">
        <v>44319</v>
      </c>
      <c r="H68" s="818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30" t="s">
        <v>224</v>
      </c>
      <c r="P68" s="832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99"/>
      <c r="B69" s="599" t="s">
        <v>399</v>
      </c>
      <c r="C69" s="902"/>
      <c r="D69" s="600"/>
      <c r="E69" s="97"/>
      <c r="F69" s="320">
        <f>86.8+94.2+29.3</f>
        <v>210.3</v>
      </c>
      <c r="G69" s="321">
        <v>44319</v>
      </c>
      <c r="H69" s="904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05"/>
      <c r="P69" s="906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00"/>
      <c r="B70" s="599" t="s">
        <v>403</v>
      </c>
      <c r="C70" s="903"/>
      <c r="D70" s="600"/>
      <c r="E70" s="97"/>
      <c r="F70" s="320">
        <v>23.4</v>
      </c>
      <c r="G70" s="321">
        <v>44319</v>
      </c>
      <c r="H70" s="819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31"/>
      <c r="P70" s="833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90" t="s">
        <v>24</v>
      </c>
      <c r="B82" s="659" t="s">
        <v>478</v>
      </c>
      <c r="C82" s="795" t="s">
        <v>479</v>
      </c>
      <c r="D82" s="438"/>
      <c r="E82" s="97"/>
      <c r="F82" s="418">
        <v>2525.1999999999998</v>
      </c>
      <c r="G82" s="807">
        <v>44341</v>
      </c>
      <c r="H82" s="87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84" t="s">
        <v>206</v>
      </c>
      <c r="P82" s="88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91"/>
      <c r="B83" s="659" t="s">
        <v>438</v>
      </c>
      <c r="C83" s="893"/>
      <c r="D83" s="438"/>
      <c r="E83" s="97"/>
      <c r="F83" s="418">
        <v>4048</v>
      </c>
      <c r="G83" s="895"/>
      <c r="H83" s="89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85"/>
      <c r="P83" s="888"/>
      <c r="Q83" s="94"/>
      <c r="R83" s="40"/>
      <c r="S83" s="41"/>
      <c r="T83" s="42"/>
      <c r="U83" s="43"/>
      <c r="V83" s="44"/>
    </row>
    <row r="84" spans="1:22" ht="17.25" x14ac:dyDescent="0.3">
      <c r="A84" s="891"/>
      <c r="B84" s="659" t="s">
        <v>481</v>
      </c>
      <c r="C84" s="893"/>
      <c r="D84" s="438"/>
      <c r="E84" s="97"/>
      <c r="F84" s="418">
        <v>2185.8000000000002</v>
      </c>
      <c r="G84" s="895"/>
      <c r="H84" s="89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85"/>
      <c r="P84" s="888"/>
      <c r="Q84" s="94"/>
      <c r="R84" s="40"/>
      <c r="S84" s="41"/>
      <c r="T84" s="42"/>
      <c r="U84" s="43"/>
      <c r="V84" s="44"/>
    </row>
    <row r="85" spans="1:22" ht="17.25" x14ac:dyDescent="0.3">
      <c r="A85" s="891"/>
      <c r="B85" s="659" t="s">
        <v>482</v>
      </c>
      <c r="C85" s="893"/>
      <c r="D85" s="438"/>
      <c r="E85" s="97"/>
      <c r="F85" s="418">
        <v>413</v>
      </c>
      <c r="G85" s="895"/>
      <c r="H85" s="89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85"/>
      <c r="P85" s="888"/>
      <c r="Q85" s="94"/>
      <c r="R85" s="40"/>
      <c r="S85" s="41"/>
      <c r="T85" s="42"/>
      <c r="U85" s="43"/>
      <c r="V85" s="44"/>
    </row>
    <row r="86" spans="1:22" ht="17.25" x14ac:dyDescent="0.3">
      <c r="A86" s="891"/>
      <c r="B86" s="659" t="s">
        <v>58</v>
      </c>
      <c r="C86" s="893"/>
      <c r="D86" s="438"/>
      <c r="E86" s="97"/>
      <c r="F86" s="418">
        <v>518</v>
      </c>
      <c r="G86" s="895"/>
      <c r="H86" s="89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85"/>
      <c r="P86" s="888"/>
      <c r="Q86" s="94"/>
      <c r="R86" s="40"/>
      <c r="S86" s="41"/>
      <c r="T86" s="42"/>
      <c r="U86" s="43"/>
      <c r="V86" s="44"/>
    </row>
    <row r="87" spans="1:22" ht="17.25" x14ac:dyDescent="0.3">
      <c r="A87" s="891"/>
      <c r="B87" s="659" t="s">
        <v>483</v>
      </c>
      <c r="C87" s="893"/>
      <c r="D87" s="438"/>
      <c r="E87" s="97"/>
      <c r="F87" s="418">
        <v>1848.4</v>
      </c>
      <c r="G87" s="895"/>
      <c r="H87" s="89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85"/>
      <c r="P87" s="888"/>
      <c r="Q87" s="94"/>
      <c r="R87" s="40"/>
      <c r="S87" s="41"/>
      <c r="T87" s="42"/>
      <c r="U87" s="43"/>
      <c r="V87" s="44"/>
    </row>
    <row r="88" spans="1:22" ht="17.25" x14ac:dyDescent="0.3">
      <c r="A88" s="891"/>
      <c r="B88" s="659" t="s">
        <v>484</v>
      </c>
      <c r="C88" s="893"/>
      <c r="D88" s="438"/>
      <c r="E88" s="97"/>
      <c r="F88" s="418">
        <v>744</v>
      </c>
      <c r="G88" s="895"/>
      <c r="H88" s="89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85"/>
      <c r="P88" s="888"/>
      <c r="Q88" s="94"/>
      <c r="R88" s="40"/>
      <c r="S88" s="41"/>
      <c r="T88" s="42"/>
      <c r="U88" s="43"/>
      <c r="V88" s="44"/>
    </row>
    <row r="89" spans="1:22" ht="18" thickBot="1" x14ac:dyDescent="0.35">
      <c r="A89" s="892"/>
      <c r="B89" s="659" t="s">
        <v>485</v>
      </c>
      <c r="C89" s="796"/>
      <c r="D89" s="438"/>
      <c r="E89" s="97"/>
      <c r="F89" s="418">
        <v>1469</v>
      </c>
      <c r="G89" s="808"/>
      <c r="H89" s="87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86"/>
      <c r="P89" s="88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36" t="s">
        <v>19</v>
      </c>
      <c r="G253" s="836"/>
      <c r="H253" s="837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426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28" t="s">
        <v>55</v>
      </c>
      <c r="B54" s="328" t="s">
        <v>56</v>
      </c>
      <c r="C54" s="921" t="s">
        <v>521</v>
      </c>
      <c r="D54" s="608"/>
      <c r="E54" s="607"/>
      <c r="F54" s="51">
        <v>1499.2</v>
      </c>
      <c r="G54" s="87">
        <v>44361</v>
      </c>
      <c r="H54" s="926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19" t="s">
        <v>224</v>
      </c>
      <c r="P54" s="920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29"/>
      <c r="B55" s="328" t="s">
        <v>441</v>
      </c>
      <c r="C55" s="922"/>
      <c r="D55" s="608"/>
      <c r="E55" s="607"/>
      <c r="F55" s="51">
        <v>90</v>
      </c>
      <c r="G55" s="87">
        <v>44361</v>
      </c>
      <c r="H55" s="927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19"/>
      <c r="P55" s="920"/>
      <c r="Q55" s="508"/>
      <c r="R55" s="40"/>
      <c r="S55" s="67"/>
      <c r="T55" s="67"/>
      <c r="U55" s="43"/>
      <c r="V55" s="326"/>
    </row>
    <row r="56" spans="1:24" ht="23.25" customHeight="1" x14ac:dyDescent="0.3">
      <c r="A56" s="923" t="s">
        <v>55</v>
      </c>
      <c r="B56" s="328" t="s">
        <v>56</v>
      </c>
      <c r="C56" s="925" t="s">
        <v>524</v>
      </c>
      <c r="D56" s="608"/>
      <c r="E56" s="607"/>
      <c r="F56" s="51">
        <v>1318</v>
      </c>
      <c r="G56" s="87">
        <v>44368</v>
      </c>
      <c r="H56" s="87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45" t="s">
        <v>224</v>
      </c>
      <c r="P56" s="928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24"/>
      <c r="B57" s="328" t="s">
        <v>441</v>
      </c>
      <c r="C57" s="925"/>
      <c r="D57" s="608"/>
      <c r="E57" s="607"/>
      <c r="F57" s="51">
        <v>112.8</v>
      </c>
      <c r="G57" s="87">
        <v>44368</v>
      </c>
      <c r="H57" s="87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46"/>
      <c r="P57" s="929"/>
      <c r="Q57" s="508"/>
      <c r="R57" s="40"/>
      <c r="S57" s="67"/>
      <c r="T57" s="67"/>
      <c r="U57" s="43"/>
      <c r="V57" s="44"/>
    </row>
    <row r="58" spans="1:24" ht="26.25" customHeight="1" x14ac:dyDescent="0.3">
      <c r="A58" s="852" t="s">
        <v>55</v>
      </c>
      <c r="B58" s="328" t="s">
        <v>56</v>
      </c>
      <c r="C58" s="849" t="s">
        <v>525</v>
      </c>
      <c r="D58" s="608"/>
      <c r="E58" s="607"/>
      <c r="F58" s="51">
        <v>1272.8</v>
      </c>
      <c r="G58" s="930">
        <v>44375</v>
      </c>
      <c r="H58" s="91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45" t="s">
        <v>224</v>
      </c>
      <c r="P58" s="928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53"/>
      <c r="B59" s="292" t="s">
        <v>441</v>
      </c>
      <c r="C59" s="850"/>
      <c r="D59" s="610"/>
      <c r="E59" s="609"/>
      <c r="F59" s="51">
        <v>91.4</v>
      </c>
      <c r="G59" s="931"/>
      <c r="H59" s="91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46"/>
      <c r="P59" s="929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13" t="s">
        <v>451</v>
      </c>
      <c r="B72" s="659" t="s">
        <v>452</v>
      </c>
      <c r="C72" s="911" t="s">
        <v>453</v>
      </c>
      <c r="D72" s="660"/>
      <c r="E72" s="613"/>
      <c r="F72" s="51">
        <v>202.02</v>
      </c>
      <c r="G72" s="87">
        <v>44361</v>
      </c>
      <c r="H72" s="915" t="s">
        <v>455</v>
      </c>
      <c r="I72" s="48">
        <v>202.02</v>
      </c>
      <c r="J72" s="35">
        <f t="shared" si="0"/>
        <v>0</v>
      </c>
      <c r="K72" s="56">
        <v>55</v>
      </c>
      <c r="L72" s="917" t="s">
        <v>460</v>
      </c>
      <c r="M72" s="918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14"/>
      <c r="B73" s="659" t="s">
        <v>454</v>
      </c>
      <c r="C73" s="912"/>
      <c r="D73" s="660"/>
      <c r="E73" s="613"/>
      <c r="F73" s="51">
        <v>72.849999999999994</v>
      </c>
      <c r="G73" s="87">
        <v>44361</v>
      </c>
      <c r="H73" s="916"/>
      <c r="I73" s="48">
        <v>72.849999999999994</v>
      </c>
      <c r="J73" s="35">
        <f t="shared" si="0"/>
        <v>0</v>
      </c>
      <c r="K73" s="56">
        <v>100</v>
      </c>
      <c r="L73" s="917"/>
      <c r="M73" s="918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36" t="s">
        <v>19</v>
      </c>
      <c r="G243" s="836"/>
      <c r="H243" s="837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V20" activePane="bottomRight" state="frozen"/>
      <selection pane="topRight" activeCell="H1" sqref="H1"/>
      <selection pane="bottomLeft" activeCell="A4" sqref="A4"/>
      <selection pane="bottomRight" activeCell="X29" sqref="X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502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40" t="s">
        <v>440</v>
      </c>
      <c r="B53" s="328" t="s">
        <v>56</v>
      </c>
      <c r="C53" s="858" t="s">
        <v>558</v>
      </c>
      <c r="D53" s="716"/>
      <c r="E53" s="607"/>
      <c r="F53" s="320">
        <v>1888.8</v>
      </c>
      <c r="G53" s="321">
        <v>44382</v>
      </c>
      <c r="H53" s="86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78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41"/>
      <c r="B54" s="328" t="s">
        <v>441</v>
      </c>
      <c r="C54" s="859"/>
      <c r="D54" s="717"/>
      <c r="E54" s="607"/>
      <c r="F54" s="51">
        <v>101.8</v>
      </c>
      <c r="G54" s="87">
        <v>44382</v>
      </c>
      <c r="H54" s="86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79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74" t="s">
        <v>551</v>
      </c>
      <c r="B60" s="736" t="s">
        <v>552</v>
      </c>
      <c r="C60" s="934" t="s">
        <v>553</v>
      </c>
      <c r="D60" s="707"/>
      <c r="E60" s="609"/>
      <c r="F60" s="51">
        <v>9342.59</v>
      </c>
      <c r="G60" s="936">
        <v>44391</v>
      </c>
      <c r="H60" s="841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30" t="s">
        <v>224</v>
      </c>
      <c r="P60" s="938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75"/>
      <c r="B61" s="599" t="s">
        <v>53</v>
      </c>
      <c r="C61" s="935"/>
      <c r="D61" s="707"/>
      <c r="E61" s="609"/>
      <c r="F61" s="51">
        <v>1320</v>
      </c>
      <c r="G61" s="937"/>
      <c r="H61" s="851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31"/>
      <c r="P61" s="939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32"/>
      <c r="M73" s="933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32"/>
      <c r="M74" s="933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36" t="s">
        <v>19</v>
      </c>
      <c r="G244" s="836"/>
      <c r="H244" s="837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N16" activePane="bottomRight" state="frozen"/>
      <selection pane="topRight" activeCell="H1" sqref="H1"/>
      <selection pane="bottomLeft" activeCell="A4" sqref="A4"/>
      <selection pane="bottomRight" activeCell="O24" sqref="O2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598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43"/>
      <c r="V5" s="44"/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43"/>
      <c r="V6" s="44"/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43"/>
      <c r="V7" s="44"/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6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43"/>
      <c r="V14" s="44"/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6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43"/>
      <c r="V15" s="44"/>
      <c r="W15" s="43" t="s">
        <v>665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6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43"/>
      <c r="V16" s="44"/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6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43"/>
      <c r="V17" s="44"/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6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43"/>
      <c r="V18" s="44"/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6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43"/>
      <c r="V19" s="44"/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5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43"/>
      <c r="V20" s="44"/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714</v>
      </c>
      <c r="C21" s="274" t="s">
        <v>715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5" t="s">
        <v>35</v>
      </c>
      <c r="P21" s="732">
        <v>44452</v>
      </c>
      <c r="Q21" s="647"/>
      <c r="R21" s="646"/>
      <c r="S21" s="483"/>
      <c r="T21" s="42"/>
      <c r="U21" s="43"/>
      <c r="V21" s="44"/>
      <c r="W21" s="43"/>
      <c r="X21" s="361"/>
    </row>
    <row r="22" spans="1:24" ht="18.75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728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5" t="s">
        <v>206</v>
      </c>
      <c r="P22" s="732">
        <v>44452</v>
      </c>
      <c r="Q22" s="774">
        <v>25140</v>
      </c>
      <c r="R22" s="775">
        <v>44442</v>
      </c>
      <c r="S22" s="483"/>
      <c r="T22" s="42"/>
      <c r="U22" s="43"/>
      <c r="V22" s="44"/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729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5" t="s">
        <v>206</v>
      </c>
      <c r="P23" s="732">
        <v>44452</v>
      </c>
      <c r="Q23" s="774">
        <v>0</v>
      </c>
      <c r="R23" s="775">
        <v>44442</v>
      </c>
      <c r="S23" s="483"/>
      <c r="T23" s="42"/>
      <c r="U23" s="43"/>
      <c r="V23" s="44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46" t="s">
        <v>55</v>
      </c>
      <c r="B54" s="292" t="s">
        <v>56</v>
      </c>
      <c r="C54" s="948" t="s">
        <v>621</v>
      </c>
      <c r="D54" s="716"/>
      <c r="E54" s="607"/>
      <c r="F54" s="327">
        <v>1300.4050999999999</v>
      </c>
      <c r="G54" s="321">
        <v>44410</v>
      </c>
      <c r="H54" s="926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78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47"/>
      <c r="B55" s="292" t="s">
        <v>397</v>
      </c>
      <c r="C55" s="949"/>
      <c r="D55" s="717"/>
      <c r="E55" s="607"/>
      <c r="F55" s="51">
        <v>99.4</v>
      </c>
      <c r="G55" s="87">
        <v>44410</v>
      </c>
      <c r="H55" s="927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79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9" t="s">
        <v>55</v>
      </c>
      <c r="B56" s="292" t="s">
        <v>56</v>
      </c>
      <c r="C56" s="770" t="s">
        <v>670</v>
      </c>
      <c r="D56" s="717"/>
      <c r="E56" s="607"/>
      <c r="F56" s="51">
        <v>1141.5999999999999</v>
      </c>
      <c r="G56" s="87">
        <v>44417</v>
      </c>
      <c r="H56" s="771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5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8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50" t="s">
        <v>55</v>
      </c>
      <c r="B59" s="328" t="s">
        <v>56</v>
      </c>
      <c r="C59" s="805" t="s">
        <v>675</v>
      </c>
      <c r="D59" s="608"/>
      <c r="E59" s="607"/>
      <c r="F59" s="51">
        <v>185</v>
      </c>
      <c r="G59" s="49">
        <v>44425</v>
      </c>
      <c r="H59" s="94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45" t="s">
        <v>35</v>
      </c>
      <c r="P59" s="94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56"/>
      <c r="B60" s="328" t="s">
        <v>397</v>
      </c>
      <c r="C60" s="806"/>
      <c r="D60" s="608"/>
      <c r="E60" s="607"/>
      <c r="F60" s="51">
        <v>112.5</v>
      </c>
      <c r="G60" s="49">
        <v>44425</v>
      </c>
      <c r="H60" s="94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46"/>
      <c r="P60" s="945"/>
      <c r="Q60" s="508"/>
      <c r="R60" s="40"/>
      <c r="S60" s="67"/>
      <c r="T60" s="67"/>
      <c r="U60" s="43"/>
      <c r="V60" s="44"/>
    </row>
    <row r="61" spans="1:24" ht="17.25" x14ac:dyDescent="0.3">
      <c r="A61" s="950" t="s">
        <v>55</v>
      </c>
      <c r="B61" s="292" t="s">
        <v>56</v>
      </c>
      <c r="C61" s="805" t="s">
        <v>676</v>
      </c>
      <c r="D61" s="608"/>
      <c r="E61" s="607"/>
      <c r="F61" s="51">
        <v>190.4</v>
      </c>
      <c r="G61" s="49">
        <v>44427</v>
      </c>
      <c r="H61" s="94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45" t="s">
        <v>35</v>
      </c>
      <c r="P61" s="94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55"/>
      <c r="B62" s="292" t="s">
        <v>397</v>
      </c>
      <c r="C62" s="806"/>
      <c r="D62" s="608"/>
      <c r="E62" s="607"/>
      <c r="F62" s="51">
        <f>103.9+104.4</f>
        <v>208.3</v>
      </c>
      <c r="G62" s="49">
        <v>44427</v>
      </c>
      <c r="H62" s="94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46"/>
      <c r="P62" s="94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8" t="s">
        <v>55</v>
      </c>
      <c r="B63" s="292" t="s">
        <v>56</v>
      </c>
      <c r="C63" s="782" t="s">
        <v>677</v>
      </c>
      <c r="D63" s="608"/>
      <c r="E63" s="607"/>
      <c r="F63" s="51">
        <v>196</v>
      </c>
      <c r="G63" s="49">
        <v>44431</v>
      </c>
      <c r="H63" s="965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966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13" t="s">
        <v>55</v>
      </c>
      <c r="B64" s="292" t="s">
        <v>56</v>
      </c>
      <c r="C64" s="911" t="s">
        <v>704</v>
      </c>
      <c r="D64" s="717"/>
      <c r="E64" s="607"/>
      <c r="F64" s="51">
        <v>1160.2</v>
      </c>
      <c r="G64" s="87">
        <v>44431</v>
      </c>
      <c r="H64" s="91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67" t="s">
        <v>35</v>
      </c>
      <c r="P64" s="968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57"/>
      <c r="B65" s="292" t="s">
        <v>397</v>
      </c>
      <c r="C65" s="912"/>
      <c r="D65" s="717"/>
      <c r="E65" s="607"/>
      <c r="F65" s="51">
        <v>117.2</v>
      </c>
      <c r="G65" s="87">
        <v>44431</v>
      </c>
      <c r="H65" s="91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69"/>
      <c r="P65" s="970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8" t="s">
        <v>55</v>
      </c>
      <c r="B66" s="292" t="s">
        <v>56</v>
      </c>
      <c r="C66" s="782" t="s">
        <v>727</v>
      </c>
      <c r="D66" s="608"/>
      <c r="E66" s="607"/>
      <c r="F66" s="51">
        <v>178.9</v>
      </c>
      <c r="G66" s="49">
        <v>44432</v>
      </c>
      <c r="H66" s="965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966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13" t="s">
        <v>55</v>
      </c>
      <c r="B67" s="292" t="s">
        <v>56</v>
      </c>
      <c r="C67" s="805" t="s">
        <v>722</v>
      </c>
      <c r="D67" s="608"/>
      <c r="E67" s="607"/>
      <c r="F67" s="51">
        <v>162</v>
      </c>
      <c r="G67" s="49">
        <v>44434</v>
      </c>
      <c r="H67" s="94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45" t="s">
        <v>35</v>
      </c>
      <c r="P67" s="94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57"/>
      <c r="B68" s="292" t="s">
        <v>397</v>
      </c>
      <c r="C68" s="806"/>
      <c r="D68" s="608"/>
      <c r="E68" s="607"/>
      <c r="F68" s="51">
        <f>85.3+107.2</f>
        <v>192.5</v>
      </c>
      <c r="G68" s="49">
        <v>44434</v>
      </c>
      <c r="H68" s="94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46"/>
      <c r="P68" s="945"/>
      <c r="Q68" s="508"/>
      <c r="R68" s="40"/>
      <c r="S68" s="67"/>
      <c r="T68" s="67"/>
      <c r="U68" s="43"/>
      <c r="V68" s="44"/>
    </row>
    <row r="69" spans="1:22" ht="17.25" x14ac:dyDescent="0.3">
      <c r="A69" s="913" t="s">
        <v>55</v>
      </c>
      <c r="B69" s="292" t="s">
        <v>56</v>
      </c>
      <c r="C69" s="805" t="s">
        <v>723</v>
      </c>
      <c r="D69" s="608"/>
      <c r="E69" s="607"/>
      <c r="F69" s="51">
        <f>164.4+166</f>
        <v>330.4</v>
      </c>
      <c r="G69" s="49">
        <v>44435</v>
      </c>
      <c r="H69" s="94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45" t="s">
        <v>35</v>
      </c>
      <c r="P69" s="94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14"/>
      <c r="B70" s="292" t="s">
        <v>397</v>
      </c>
      <c r="C70" s="806"/>
      <c r="D70" s="608"/>
      <c r="E70" s="607"/>
      <c r="F70" s="51">
        <v>140.5</v>
      </c>
      <c r="G70" s="49">
        <v>44435</v>
      </c>
      <c r="H70" s="94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46"/>
      <c r="P70" s="94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958" t="s">
        <v>55</v>
      </c>
      <c r="B71" s="292" t="s">
        <v>56</v>
      </c>
      <c r="C71" s="783" t="s">
        <v>724</v>
      </c>
      <c r="D71" s="608"/>
      <c r="E71" s="607"/>
      <c r="F71" s="51">
        <v>214</v>
      </c>
      <c r="G71" s="49">
        <v>44438</v>
      </c>
      <c r="H71" s="787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81" t="s">
        <v>35</v>
      </c>
      <c r="P71" s="786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8" t="s">
        <v>55</v>
      </c>
      <c r="B72" s="292" t="s">
        <v>56</v>
      </c>
      <c r="C72" s="780" t="s">
        <v>725</v>
      </c>
      <c r="D72" s="608"/>
      <c r="E72" s="607"/>
      <c r="F72" s="51">
        <v>1347</v>
      </c>
      <c r="G72" s="49">
        <v>44438</v>
      </c>
      <c r="H72" s="787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81" t="s">
        <v>277</v>
      </c>
      <c r="P72" s="786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954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6" t="s">
        <v>35</v>
      </c>
      <c r="P78" s="777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32"/>
      <c r="M89" s="93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32"/>
      <c r="M90" s="933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36" t="s">
        <v>19</v>
      </c>
      <c r="G260" s="836"/>
      <c r="H260" s="837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0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6" sqref="C6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15" t="s">
        <v>657</v>
      </c>
      <c r="B1" s="815"/>
      <c r="C1" s="815"/>
      <c r="D1" s="815"/>
      <c r="E1" s="815"/>
      <c r="F1" s="815"/>
      <c r="G1" s="815"/>
      <c r="H1" s="815"/>
      <c r="I1" s="815"/>
      <c r="J1" s="81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13" t="s">
        <v>99</v>
      </c>
      <c r="X1" s="814"/>
    </row>
    <row r="2" spans="1:24" thickBot="1" x14ac:dyDescent="0.3">
      <c r="A2" s="815"/>
      <c r="B2" s="815"/>
      <c r="C2" s="815"/>
      <c r="D2" s="815"/>
      <c r="E2" s="815"/>
      <c r="F2" s="815"/>
      <c r="G2" s="815"/>
      <c r="H2" s="815"/>
      <c r="I2" s="815"/>
      <c r="J2" s="81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730</v>
      </c>
      <c r="I4" s="34">
        <v>22515</v>
      </c>
      <c r="J4" s="35">
        <f t="shared" ref="J4:J138" si="0">I4-F4</f>
        <v>535</v>
      </c>
      <c r="K4" s="322">
        <v>36</v>
      </c>
      <c r="L4" s="758"/>
      <c r="M4" s="758"/>
      <c r="N4" s="38">
        <f t="shared" ref="N4:N142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2" si="2">D5*F5</f>
        <v>0</v>
      </c>
      <c r="F5" s="275">
        <v>0</v>
      </c>
      <c r="G5" s="276">
        <v>44440</v>
      </c>
      <c r="H5" s="50" t="s">
        <v>731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733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732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 t="s">
        <v>710</v>
      </c>
      <c r="I8" s="51">
        <v>21535</v>
      </c>
      <c r="J8" s="35">
        <f t="shared" si="0"/>
        <v>15</v>
      </c>
      <c r="K8" s="322">
        <v>35.5</v>
      </c>
      <c r="L8" s="323"/>
      <c r="M8" s="323"/>
      <c r="N8" s="38">
        <f t="shared" si="1"/>
        <v>764492.5</v>
      </c>
      <c r="O8" s="510"/>
      <c r="P8" s="699"/>
      <c r="Q8" s="952">
        <v>12590</v>
      </c>
      <c r="R8" s="953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 t="s">
        <v>710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/>
      <c r="P9" s="699"/>
      <c r="Q9" s="952">
        <v>0</v>
      </c>
      <c r="R9" s="953">
        <v>44452</v>
      </c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 t="s">
        <v>711</v>
      </c>
      <c r="I10" s="51">
        <v>22790</v>
      </c>
      <c r="J10" s="35">
        <f t="shared" si="0"/>
        <v>360</v>
      </c>
      <c r="K10" s="322">
        <v>35.5</v>
      </c>
      <c r="L10" s="323"/>
      <c r="M10" s="323"/>
      <c r="N10" s="38">
        <f t="shared" si="1"/>
        <v>809045</v>
      </c>
      <c r="O10" s="510"/>
      <c r="P10" s="699"/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 t="s">
        <v>711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/>
      <c r="P11" s="699"/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44448</v>
      </c>
      <c r="H12" s="677" t="s">
        <v>712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44448</v>
      </c>
      <c r="H13" s="55" t="s">
        <v>712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44449</v>
      </c>
      <c r="H14" s="55" t="s">
        <v>713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44449</v>
      </c>
      <c r="H15" s="677" t="s">
        <v>713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37</v>
      </c>
      <c r="B16" s="273" t="s">
        <v>39</v>
      </c>
      <c r="C16" s="274"/>
      <c r="D16" s="93"/>
      <c r="E16" s="559">
        <f t="shared" si="2"/>
        <v>0</v>
      </c>
      <c r="F16" s="275">
        <v>20280</v>
      </c>
      <c r="G16" s="276">
        <v>44451</v>
      </c>
      <c r="H16" s="677" t="s">
        <v>716</v>
      </c>
      <c r="I16" s="51">
        <v>25940</v>
      </c>
      <c r="J16" s="35">
        <f t="shared" si="0"/>
        <v>5660</v>
      </c>
      <c r="K16" s="581">
        <v>35</v>
      </c>
      <c r="L16" s="323"/>
      <c r="M16" s="323"/>
      <c r="N16" s="57">
        <f t="shared" si="1"/>
        <v>907900</v>
      </c>
      <c r="O16" s="510"/>
      <c r="P16" s="699"/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95</v>
      </c>
      <c r="B17" s="273" t="s">
        <v>71</v>
      </c>
      <c r="C17" s="274"/>
      <c r="D17" s="93"/>
      <c r="E17" s="559">
        <f t="shared" si="2"/>
        <v>0</v>
      </c>
      <c r="F17" s="275">
        <v>17050</v>
      </c>
      <c r="G17" s="276">
        <v>44452</v>
      </c>
      <c r="H17" s="677" t="s">
        <v>717</v>
      </c>
      <c r="I17" s="51">
        <v>22325</v>
      </c>
      <c r="J17" s="35">
        <f t="shared" si="0"/>
        <v>5275</v>
      </c>
      <c r="K17" s="581">
        <v>34.5</v>
      </c>
      <c r="L17" s="323"/>
      <c r="M17" s="323"/>
      <c r="N17" s="57">
        <f t="shared" si="1"/>
        <v>770212.5</v>
      </c>
      <c r="O17" s="510"/>
      <c r="P17" s="699"/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30</v>
      </c>
      <c r="C18" s="274"/>
      <c r="D18" s="93"/>
      <c r="E18" s="559">
        <f t="shared" si="2"/>
        <v>0</v>
      </c>
      <c r="F18" s="275">
        <v>17464.8</v>
      </c>
      <c r="G18" s="276">
        <v>44453</v>
      </c>
      <c r="H18" s="677" t="s">
        <v>718</v>
      </c>
      <c r="I18" s="51">
        <v>23350</v>
      </c>
      <c r="J18" s="35">
        <f t="shared" si="0"/>
        <v>5885.2000000000007</v>
      </c>
      <c r="K18" s="581">
        <v>34.5</v>
      </c>
      <c r="L18" s="323"/>
      <c r="M18" s="323"/>
      <c r="N18" s="57">
        <f t="shared" si="1"/>
        <v>805575</v>
      </c>
      <c r="O18" s="510"/>
      <c r="P18" s="699"/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 t="s">
        <v>719</v>
      </c>
      <c r="I19" s="51">
        <v>24220</v>
      </c>
      <c r="J19" s="35">
        <f t="shared" si="0"/>
        <v>1200</v>
      </c>
      <c r="K19" s="581">
        <v>34.5</v>
      </c>
      <c r="L19" s="323"/>
      <c r="M19" s="323"/>
      <c r="N19" s="57">
        <f t="shared" si="1"/>
        <v>835590</v>
      </c>
      <c r="O19" s="510"/>
      <c r="P19" s="699"/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 t="s">
        <v>719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/>
      <c r="P20" s="699"/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 t="s">
        <v>720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959" t="s">
        <v>55</v>
      </c>
      <c r="B53" s="292" t="s">
        <v>56</v>
      </c>
      <c r="C53" s="964" t="s">
        <v>726</v>
      </c>
      <c r="D53" s="960"/>
      <c r="E53" s="961"/>
      <c r="F53" s="962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4" t="s">
        <v>35</v>
      </c>
      <c r="P53" s="713">
        <v>44456</v>
      </c>
      <c r="Q53" s="963"/>
      <c r="R53" s="324"/>
      <c r="S53" s="67"/>
      <c r="T53" s="67"/>
      <c r="U53" s="325"/>
      <c r="V53" s="326"/>
    </row>
    <row r="54" spans="1:24" s="327" customFormat="1" ht="18.75" x14ac:dyDescent="0.3">
      <c r="A54" s="279"/>
      <c r="B54" s="292" t="s">
        <v>56</v>
      </c>
      <c r="C54" s="772"/>
      <c r="D54" s="716"/>
      <c r="E54" s="607"/>
      <c r="F54" s="767"/>
      <c r="G54" s="276"/>
      <c r="H54" s="773"/>
      <c r="I54" s="320"/>
      <c r="J54" s="35">
        <f t="shared" si="0"/>
        <v>0</v>
      </c>
      <c r="K54" s="322"/>
      <c r="L54" s="323"/>
      <c r="M54" s="323"/>
      <c r="N54" s="331">
        <f t="shared" si="1"/>
        <v>0</v>
      </c>
      <c r="O54" s="508"/>
      <c r="P54" s="702"/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759"/>
      <c r="B55" s="292"/>
      <c r="C55" s="951"/>
      <c r="D55" s="717"/>
      <c r="E55" s="607"/>
      <c r="F55" s="51"/>
      <c r="G55" s="49"/>
      <c r="H55" s="773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s="327" customFormat="1" ht="47.25" x14ac:dyDescent="0.3">
      <c r="A56" s="279" t="s">
        <v>55</v>
      </c>
      <c r="B56" s="292" t="s">
        <v>56</v>
      </c>
      <c r="C56" s="772" t="s">
        <v>672</v>
      </c>
      <c r="D56" s="716"/>
      <c r="E56" s="607"/>
      <c r="F56" s="767">
        <v>1464</v>
      </c>
      <c r="G56" s="276">
        <v>44455</v>
      </c>
      <c r="H56" s="773">
        <v>564</v>
      </c>
      <c r="I56" s="320">
        <v>1464</v>
      </c>
      <c r="J56" s="35">
        <f t="shared" ref="J56" si="5">I56-F56</f>
        <v>0</v>
      </c>
      <c r="K56" s="322">
        <v>78</v>
      </c>
      <c r="L56" s="323"/>
      <c r="M56" s="323"/>
      <c r="N56" s="331">
        <f t="shared" ref="N56" si="6">K56*I56</f>
        <v>114192</v>
      </c>
      <c r="O56" s="508" t="s">
        <v>35</v>
      </c>
      <c r="P56" s="702">
        <v>44442</v>
      </c>
      <c r="Q56" s="508"/>
      <c r="R56" s="324"/>
      <c r="S56" s="67"/>
      <c r="T56" s="67"/>
      <c r="U56" s="325"/>
      <c r="V56" s="326"/>
      <c r="W56"/>
      <c r="X56"/>
    </row>
    <row r="57" spans="1:24" ht="21" customHeight="1" x14ac:dyDescent="0.3">
      <c r="A57" s="971"/>
      <c r="B57" s="328"/>
      <c r="C57" s="972"/>
      <c r="D57" s="608"/>
      <c r="E57" s="607"/>
      <c r="F57" s="51"/>
      <c r="G57" s="49"/>
      <c r="H57" s="973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756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7.25" x14ac:dyDescent="0.3">
      <c r="A59" s="291"/>
      <c r="B59" s="760"/>
      <c r="C59" s="708"/>
      <c r="D59" s="761"/>
      <c r="E59" s="762"/>
      <c r="F59" s="763"/>
      <c r="G59" s="41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8" customHeight="1" x14ac:dyDescent="0.3">
      <c r="A60" s="102" t="s">
        <v>32</v>
      </c>
      <c r="B60" s="286" t="s">
        <v>666</v>
      </c>
      <c r="C60" s="619" t="s">
        <v>667</v>
      </c>
      <c r="D60" s="610"/>
      <c r="E60" s="609"/>
      <c r="F60" s="51">
        <v>500</v>
      </c>
      <c r="G60" s="49">
        <v>44440</v>
      </c>
      <c r="H60" s="621" t="s">
        <v>668</v>
      </c>
      <c r="I60" s="51">
        <v>500</v>
      </c>
      <c r="J60" s="35">
        <f t="shared" si="0"/>
        <v>0</v>
      </c>
      <c r="K60" s="36">
        <v>60</v>
      </c>
      <c r="L60" s="52"/>
      <c r="M60" s="52"/>
      <c r="N60" s="38">
        <f t="shared" si="1"/>
        <v>30000</v>
      </c>
      <c r="O60" s="508" t="s">
        <v>35</v>
      </c>
      <c r="P60" s="702">
        <v>44441</v>
      </c>
      <c r="Q60" s="508"/>
      <c r="R60" s="40"/>
      <c r="S60" s="41"/>
      <c r="T60" s="42"/>
      <c r="U60" s="43"/>
      <c r="V60" s="44"/>
    </row>
    <row r="61" spans="1:24" ht="18" customHeight="1" x14ac:dyDescent="0.3">
      <c r="A61" s="102" t="s">
        <v>24</v>
      </c>
      <c r="B61" s="286" t="s">
        <v>485</v>
      </c>
      <c r="C61" s="619" t="s">
        <v>721</v>
      </c>
      <c r="D61" s="610"/>
      <c r="E61" s="609"/>
      <c r="F61" s="51">
        <v>735.2</v>
      </c>
      <c r="G61" s="49">
        <v>44441</v>
      </c>
      <c r="H61" s="621">
        <v>34568</v>
      </c>
      <c r="I61" s="51">
        <v>735.2</v>
      </c>
      <c r="J61" s="35">
        <f t="shared" si="0"/>
        <v>0</v>
      </c>
      <c r="K61" s="36">
        <v>74</v>
      </c>
      <c r="L61" s="52"/>
      <c r="M61" s="52"/>
      <c r="N61" s="38">
        <f t="shared" si="1"/>
        <v>54404.800000000003</v>
      </c>
      <c r="O61" s="508" t="s">
        <v>224</v>
      </c>
      <c r="P61" s="702">
        <v>44456</v>
      </c>
      <c r="Q61" s="508"/>
      <c r="R61" s="40"/>
      <c r="S61" s="41"/>
      <c r="T61" s="42"/>
      <c r="U61" s="43"/>
      <c r="V61" s="44"/>
    </row>
    <row r="62" spans="1:24" ht="18.600000000000001" customHeight="1" x14ac:dyDescent="0.3">
      <c r="A62" s="102" t="s">
        <v>32</v>
      </c>
      <c r="B62" s="286" t="s">
        <v>666</v>
      </c>
      <c r="C62" s="619" t="s">
        <v>686</v>
      </c>
      <c r="D62" s="610"/>
      <c r="E62" s="609"/>
      <c r="F62" s="51">
        <v>438</v>
      </c>
      <c r="G62" s="49">
        <v>44448</v>
      </c>
      <c r="H62" s="621" t="s">
        <v>687</v>
      </c>
      <c r="I62" s="51">
        <v>438</v>
      </c>
      <c r="J62" s="35">
        <f t="shared" si="0"/>
        <v>0</v>
      </c>
      <c r="K62" s="36">
        <v>60</v>
      </c>
      <c r="L62" s="52"/>
      <c r="M62" s="52"/>
      <c r="N62" s="38">
        <f t="shared" si="1"/>
        <v>26280</v>
      </c>
      <c r="O62" s="508" t="s">
        <v>212</v>
      </c>
      <c r="P62" s="702">
        <v>44449</v>
      </c>
      <c r="Q62" s="508"/>
      <c r="R62" s="40"/>
      <c r="S62" s="41"/>
      <c r="T62" s="42"/>
      <c r="U62" s="43"/>
      <c r="V62" s="44"/>
    </row>
    <row r="63" spans="1:24" ht="18.75" x14ac:dyDescent="0.3">
      <c r="A63" s="53"/>
      <c r="B63" s="286"/>
      <c r="C63" s="610"/>
      <c r="D63" s="610"/>
      <c r="E63" s="609"/>
      <c r="F63" s="51"/>
      <c r="G63" s="49"/>
      <c r="H63" s="622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7.25" customHeight="1" x14ac:dyDescent="0.3">
      <c r="A64" s="102"/>
      <c r="B64" s="286"/>
      <c r="C64" s="61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276"/>
      <c r="Q64" s="508"/>
      <c r="R64" s="40"/>
      <c r="S64" s="41"/>
      <c r="T64" s="42"/>
      <c r="U64" s="43"/>
      <c r="V64" s="44"/>
    </row>
    <row r="65" spans="1:22" ht="18.75" customHeight="1" x14ac:dyDescent="0.3">
      <c r="A65" s="102" t="s">
        <v>701</v>
      </c>
      <c r="B65" s="779" t="s">
        <v>702</v>
      </c>
      <c r="C65" s="619"/>
      <c r="D65" s="610"/>
      <c r="E65" s="609"/>
      <c r="F65" s="51"/>
      <c r="G65" s="49">
        <v>44453</v>
      </c>
      <c r="H65" s="621"/>
      <c r="I65" s="51">
        <v>1845.2</v>
      </c>
      <c r="J65" s="35">
        <f t="shared" si="0"/>
        <v>1845.2</v>
      </c>
      <c r="K65" s="477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x14ac:dyDescent="0.3">
      <c r="A66" s="53" t="s">
        <v>701</v>
      </c>
      <c r="B66" s="779" t="s">
        <v>703</v>
      </c>
      <c r="C66" s="610"/>
      <c r="D66" s="610"/>
      <c r="E66" s="609"/>
      <c r="F66" s="51"/>
      <c r="G66" s="49">
        <v>44456</v>
      </c>
      <c r="H66" s="622"/>
      <c r="I66" s="51">
        <v>2712.2</v>
      </c>
      <c r="J66" s="35">
        <f t="shared" si="0"/>
        <v>2712.2</v>
      </c>
      <c r="K66" s="477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customHeight="1" x14ac:dyDescent="0.3">
      <c r="A67" s="287" t="s">
        <v>59</v>
      </c>
      <c r="B67" s="286"/>
      <c r="C67" s="619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/>
      <c r="B68" s="286"/>
      <c r="C68" s="619"/>
      <c r="D68" s="610"/>
      <c r="E68" s="609"/>
      <c r="F68" s="51"/>
      <c r="G68" s="49"/>
      <c r="H68" s="622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x14ac:dyDescent="0.3">
      <c r="A69" s="53"/>
      <c r="B69" s="286"/>
      <c r="C69" s="610"/>
      <c r="D69" s="610"/>
      <c r="E69" s="609"/>
      <c r="F69" s="51"/>
      <c r="G69" s="49"/>
      <c r="H69" s="622"/>
      <c r="I69" s="51"/>
      <c r="J69" s="35">
        <f t="shared" si="0"/>
        <v>0</v>
      </c>
      <c r="K69" s="36"/>
      <c r="L69" s="52"/>
      <c r="M69" s="52"/>
      <c r="N69" s="38">
        <f t="shared" si="1"/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6.5" customHeight="1" x14ac:dyDescent="0.3">
      <c r="A70" s="53"/>
      <c r="B70" s="286"/>
      <c r="C70" s="181"/>
      <c r="D70" s="612"/>
      <c r="E70" s="613"/>
      <c r="F70" s="51"/>
      <c r="G70" s="49"/>
      <c r="H70" s="620"/>
      <c r="I70" s="51"/>
      <c r="J70" s="35">
        <f t="shared" si="0"/>
        <v>0</v>
      </c>
      <c r="K70" s="56"/>
      <c r="L70" s="52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s="327" customFormat="1" ht="16.5" customHeight="1" x14ac:dyDescent="0.3">
      <c r="A71" s="277"/>
      <c r="B71" s="286"/>
      <c r="C71" s="764"/>
      <c r="D71" s="596"/>
      <c r="E71" s="97"/>
      <c r="F71" s="320"/>
      <c r="G71" s="276"/>
      <c r="H71" s="597"/>
      <c r="I71" s="626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286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425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ht="16.5" customHeight="1" x14ac:dyDescent="0.3">
      <c r="A75" s="58"/>
      <c r="B75" s="61"/>
      <c r="C75" s="181"/>
      <c r="D75" s="612"/>
      <c r="E75" s="613"/>
      <c r="F75" s="51"/>
      <c r="G75" s="49"/>
      <c r="H75" s="620"/>
      <c r="I75" s="51"/>
      <c r="J75" s="35">
        <f t="shared" si="0"/>
        <v>0</v>
      </c>
      <c r="K75" s="56"/>
      <c r="L75" s="323"/>
      <c r="M75" s="323"/>
      <c r="N75" s="38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116"/>
      <c r="D76" s="612"/>
      <c r="E76" s="613"/>
      <c r="F76" s="51"/>
      <c r="G76" s="49"/>
      <c r="H76" s="684"/>
      <c r="I76" s="51"/>
      <c r="J76" s="35">
        <f t="shared" si="0"/>
        <v>0</v>
      </c>
      <c r="K76" s="56"/>
      <c r="L76" s="932"/>
      <c r="M76" s="933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32"/>
      <c r="M77" s="93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26.25" customHeight="1" x14ac:dyDescent="0.3">
      <c r="A78" s="683"/>
      <c r="B78" s="61"/>
      <c r="C78" s="757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685"/>
      <c r="M78" s="685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323"/>
      <c r="M80" s="323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45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1"/>
      <c r="D87" s="91"/>
      <c r="E87" s="93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8.75" x14ac:dyDescent="0.3">
      <c r="A93" s="61"/>
      <c r="B93" s="103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102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3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5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757"/>
      <c r="D109" s="757"/>
      <c r="E109" s="109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757"/>
      <c r="D111" s="757"/>
      <c r="E111" s="109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1"/>
      <c r="D113" s="91"/>
      <c r="E113" s="93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40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7.25" x14ac:dyDescent="0.3">
      <c r="A118" s="45"/>
      <c r="B118" s="61"/>
      <c r="C118" s="96"/>
      <c r="D118" s="96"/>
      <c r="E118" s="97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1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10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8.75" x14ac:dyDescent="0.3">
      <c r="A130" s="107"/>
      <c r="B130" s="61"/>
      <c r="C130" s="96"/>
      <c r="D130" s="96"/>
      <c r="E130" s="97"/>
      <c r="F130" s="51"/>
      <c r="G130" s="49"/>
      <c r="H130" s="119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20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1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49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66"/>
      <c r="B134" s="61"/>
      <c r="C134" s="96"/>
      <c r="D134" s="96"/>
      <c r="E134" s="97"/>
      <c r="F134" s="51"/>
      <c r="G134" s="125"/>
      <c r="H134" s="126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6"/>
      <c r="I136" s="51"/>
      <c r="J136" s="35">
        <f t="shared" si="0"/>
        <v>0</v>
      </c>
      <c r="K136" s="128"/>
      <c r="L136" s="52"/>
      <c r="M136" s="52" t="s">
        <v>18</v>
      </c>
      <c r="N136" s="57">
        <f t="shared" si="1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/>
      <c r="N137" s="57">
        <f t="shared" si="1"/>
        <v>0</v>
      </c>
      <c r="O137" s="299"/>
      <c r="P137" s="127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29"/>
      <c r="D138" s="129"/>
      <c r="E138" s="130"/>
      <c r="F138" s="51"/>
      <c r="G138" s="127"/>
      <c r="H138" s="131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300"/>
      <c r="P138" s="315"/>
      <c r="Q138" s="39"/>
      <c r="R138" s="40"/>
      <c r="S138" s="41"/>
      <c r="T138" s="42"/>
      <c r="U138" s="43"/>
      <c r="V138" s="44"/>
    </row>
    <row r="139" spans="1:22" ht="17.25" x14ac:dyDescent="0.3">
      <c r="A139" s="132"/>
      <c r="B139" s="61"/>
      <c r="C139" s="96"/>
      <c r="D139" s="96"/>
      <c r="E139" s="97"/>
      <c r="F139" s="51"/>
      <c r="G139" s="127"/>
      <c r="H139" s="110"/>
      <c r="I139" s="51"/>
      <c r="J139" s="35">
        <f t="shared" ref="J139:J202" si="7">I139-F139</f>
        <v>0</v>
      </c>
      <c r="K139" s="128"/>
      <c r="L139" s="133"/>
      <c r="M139" s="133"/>
      <c r="N139" s="57">
        <f t="shared" si="1"/>
        <v>0</v>
      </c>
      <c r="O139" s="300"/>
      <c r="P139" s="315"/>
      <c r="Q139" s="123"/>
      <c r="R139" s="124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127"/>
      <c r="H140" s="110"/>
      <c r="I140" s="51"/>
      <c r="J140" s="35">
        <f t="shared" si="7"/>
        <v>0</v>
      </c>
      <c r="K140" s="128"/>
      <c r="L140" s="133"/>
      <c r="M140" s="133"/>
      <c r="N140" s="57">
        <f t="shared" si="1"/>
        <v>0</v>
      </c>
      <c r="O140" s="156"/>
      <c r="P140" s="312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34"/>
      <c r="I141" s="51"/>
      <c r="J141" s="35">
        <f t="shared" si="7"/>
        <v>0</v>
      </c>
      <c r="K141" s="135"/>
      <c r="L141" s="133"/>
      <c r="M141" s="133"/>
      <c r="N141" s="136">
        <f t="shared" si="1"/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10"/>
      <c r="I142" s="51"/>
      <c r="J142" s="35">
        <f t="shared" si="7"/>
        <v>0</v>
      </c>
      <c r="K142" s="137"/>
      <c r="L142" s="138"/>
      <c r="M142" s="138"/>
      <c r="N142" s="136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39"/>
      <c r="B143" s="61"/>
      <c r="C143" s="96"/>
      <c r="D143" s="96"/>
      <c r="E143" s="97"/>
      <c r="F143" s="140"/>
      <c r="G143" s="127"/>
      <c r="H143" s="120"/>
      <c r="I143" s="51"/>
      <c r="J143" s="35">
        <f t="shared" si="7"/>
        <v>0</v>
      </c>
      <c r="K143" s="137"/>
      <c r="L143" s="141"/>
      <c r="M143" s="141"/>
      <c r="N143" s="136">
        <f>K143*I143</f>
        <v>0</v>
      </c>
      <c r="O143" s="299"/>
      <c r="P143" s="127"/>
      <c r="Q143" s="123"/>
      <c r="R143" s="124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127"/>
      <c r="H144" s="110"/>
      <c r="I144" s="51"/>
      <c r="J144" s="35">
        <f t="shared" si="7"/>
        <v>0</v>
      </c>
      <c r="K144" s="137"/>
      <c r="L144" s="133"/>
      <c r="M144" s="133"/>
      <c r="N144" s="136">
        <f t="shared" ref="N144:N228" si="8">K144*I144</f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x14ac:dyDescent="0.3">
      <c r="A145" s="108"/>
      <c r="B145" s="61"/>
      <c r="C145" s="96"/>
      <c r="D145" s="96"/>
      <c r="E145" s="97"/>
      <c r="F145" s="51"/>
      <c r="G145" s="127"/>
      <c r="H145" s="142"/>
      <c r="I145" s="51"/>
      <c r="J145" s="35">
        <f t="shared" si="7"/>
        <v>0</v>
      </c>
      <c r="K145" s="56"/>
      <c r="L145" s="133"/>
      <c r="M145" s="133"/>
      <c r="N145" s="57">
        <f t="shared" si="8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7"/>
        <v>0</v>
      </c>
      <c r="K146" s="137"/>
      <c r="L146" s="133"/>
      <c r="M146" s="133"/>
      <c r="N146" s="136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4"/>
      <c r="I148" s="51"/>
      <c r="J148" s="35">
        <f t="shared" si="7"/>
        <v>0</v>
      </c>
      <c r="K148" s="137"/>
      <c r="L148" s="145"/>
      <c r="M148" s="145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56"/>
      <c r="L151" s="52"/>
      <c r="M151" s="52"/>
      <c r="N151" s="57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146"/>
      <c r="D152" s="146"/>
      <c r="E152" s="14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9"/>
      <c r="P152" s="316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60"/>
      <c r="B154" s="61"/>
      <c r="C154" s="129"/>
      <c r="D154" s="129"/>
      <c r="E154" s="130"/>
      <c r="F154" s="51"/>
      <c r="G154" s="127"/>
      <c r="H154" s="131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08"/>
      <c r="B155" s="61"/>
      <c r="C155" s="148"/>
      <c r="D155" s="148"/>
      <c r="E155" s="130"/>
      <c r="F155" s="51"/>
      <c r="G155" s="127"/>
      <c r="H155" s="50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29"/>
      <c r="D156" s="129"/>
      <c r="E156" s="130"/>
      <c r="F156" s="51"/>
      <c r="G156" s="127"/>
      <c r="H156" s="131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8.75" x14ac:dyDescent="0.3">
      <c r="A157" s="149"/>
      <c r="B157" s="150"/>
      <c r="C157" s="95"/>
      <c r="D157" s="95"/>
      <c r="E157" s="114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300"/>
      <c r="P157" s="315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1"/>
      <c r="D158" s="151"/>
      <c r="E158" s="152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53"/>
      <c r="B160" s="61"/>
      <c r="C160" s="154"/>
      <c r="D160" s="154"/>
      <c r="E160" s="155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57"/>
      <c r="D161" s="157"/>
      <c r="E161" s="158"/>
      <c r="F161" s="51"/>
      <c r="G161" s="63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301"/>
      <c r="P161" s="317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49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59"/>
      <c r="D163" s="159"/>
      <c r="E163" s="160"/>
      <c r="F163" s="161"/>
      <c r="G163" s="127"/>
      <c r="H163" s="162"/>
      <c r="I163" s="161"/>
      <c r="J163" s="35">
        <f t="shared" si="7"/>
        <v>0</v>
      </c>
      <c r="N163" s="57">
        <f t="shared" si="8"/>
        <v>0</v>
      </c>
      <c r="O163" s="302"/>
      <c r="P163" s="316"/>
      <c r="Q163" s="163"/>
      <c r="R163" s="164"/>
      <c r="S163" s="165"/>
      <c r="T163" s="166"/>
      <c r="U163" s="167"/>
      <c r="V163" s="168"/>
    </row>
    <row r="164" spans="1:22" ht="17.25" x14ac:dyDescent="0.3">
      <c r="A164" s="115"/>
      <c r="B164" s="61"/>
      <c r="C164" s="154"/>
      <c r="D164" s="154"/>
      <c r="E164" s="155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0"/>
      <c r="D170" s="170"/>
      <c r="E170" s="109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53"/>
      <c r="B176" s="107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71"/>
      <c r="B177" s="61"/>
      <c r="C177" s="157"/>
      <c r="D177" s="157"/>
      <c r="E177" s="158"/>
      <c r="F177" s="51"/>
      <c r="G177" s="49"/>
      <c r="H177" s="131"/>
      <c r="I177" s="51"/>
      <c r="J177" s="35">
        <f t="shared" si="7"/>
        <v>0</v>
      </c>
      <c r="K177" s="56"/>
      <c r="L177" s="52"/>
      <c r="M177" s="52"/>
      <c r="N177" s="57">
        <f>K177*I177</f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74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51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07"/>
      <c r="B197" s="159"/>
      <c r="C197" s="148"/>
      <c r="D197" s="148"/>
      <c r="E197" s="130"/>
      <c r="F197" s="51"/>
      <c r="G197" s="49"/>
      <c r="H197" s="50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6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ref="J203:J246" si="9">I203-F203</f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9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7"/>
      <c r="D212" s="177"/>
      <c r="E212" s="97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70"/>
      <c r="D215" s="170"/>
      <c r="E215" s="109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69"/>
      <c r="D217" s="169"/>
      <c r="E217" s="114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54"/>
      <c r="D218" s="154"/>
      <c r="E218" s="155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96"/>
      <c r="D219" s="96"/>
      <c r="E219" s="97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08"/>
      <c r="B220" s="107"/>
      <c r="C220" s="129"/>
      <c r="D220" s="129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78"/>
      <c r="B223" s="179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29"/>
      <c r="D224" s="129"/>
      <c r="E224" s="130"/>
      <c r="F224" s="51"/>
      <c r="G224" s="127"/>
      <c r="H224" s="50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79"/>
      <c r="C225" s="129"/>
      <c r="D225" s="129"/>
      <c r="E225" s="130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79"/>
      <c r="C226" s="95"/>
      <c r="D226" s="95"/>
      <c r="E226" s="114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46"/>
      <c r="D228" s="146"/>
      <c r="E228" s="147"/>
      <c r="F228" s="51"/>
      <c r="G228" s="127"/>
      <c r="H228" s="143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81"/>
      <c r="D229" s="181"/>
      <c r="E229" s="158"/>
      <c r="F229" s="51"/>
      <c r="G229" s="127"/>
      <c r="H229" s="143"/>
      <c r="I229" s="51"/>
      <c r="J229" s="35">
        <f t="shared" si="9"/>
        <v>0</v>
      </c>
      <c r="K229" s="56"/>
      <c r="L229" s="182"/>
      <c r="M229" s="183"/>
      <c r="N229" s="57">
        <f t="shared" ref="N229:N238" si="10">K229*I229-M229</f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4"/>
      <c r="C230" s="116"/>
      <c r="D230" s="116"/>
      <c r="E230" s="117"/>
      <c r="F230" s="116"/>
      <c r="G230" s="116"/>
      <c r="H230" s="757"/>
      <c r="I230" s="48"/>
      <c r="J230" s="35">
        <f t="shared" si="9"/>
        <v>0</v>
      </c>
      <c r="K230" s="56"/>
      <c r="L230" s="182"/>
      <c r="M230" s="183"/>
      <c r="N230" s="57">
        <f t="shared" si="10"/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7"/>
      <c r="E235" s="188"/>
      <c r="F235" s="34"/>
      <c r="G235" s="189"/>
      <c r="H235" s="190"/>
      <c r="I235" s="51"/>
      <c r="J235" s="35">
        <f t="shared" si="9"/>
        <v>0</v>
      </c>
      <c r="K235" s="56"/>
      <c r="L235" s="182"/>
      <c r="M235" s="191"/>
      <c r="N235" s="57">
        <f t="shared" si="10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6"/>
      <c r="E236" s="192"/>
      <c r="F236" s="51"/>
      <c r="G236" s="127"/>
      <c r="H236" s="143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93"/>
      <c r="D238" s="193"/>
      <c r="E238" s="194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9"/>
        <v>0</v>
      </c>
      <c r="K239" s="198"/>
      <c r="L239" s="198"/>
      <c r="M239" s="198"/>
      <c r="N239" s="199">
        <f t="shared" ref="N239:N250" si="11">K239*I239</f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si="11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203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204"/>
      <c r="B243" s="107"/>
      <c r="C243" s="107"/>
      <c r="D243" s="107"/>
      <c r="E243" s="196"/>
      <c r="F243" s="161"/>
      <c r="G243" s="127"/>
      <c r="H243" s="205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43"/>
      <c r="V243" s="44"/>
    </row>
    <row r="244" spans="1:22" x14ac:dyDescent="0.25">
      <c r="A244" s="206"/>
      <c r="B244" s="207"/>
      <c r="H244" s="212"/>
      <c r="I244" s="210">
        <v>0</v>
      </c>
      <c r="J244" s="35">
        <f t="shared" si="9"/>
        <v>0</v>
      </c>
      <c r="K244" s="213"/>
      <c r="L244" s="213"/>
      <c r="M244" s="213"/>
      <c r="N244" s="199">
        <f t="shared" si="11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x14ac:dyDescent="0.25">
      <c r="A245" s="206"/>
      <c r="B245" s="207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ht="16.5" thickBot="1" x14ac:dyDescent="0.3">
      <c r="A246" s="206"/>
      <c r="B246" s="207"/>
      <c r="I246" s="215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9.5" thickTop="1" x14ac:dyDescent="0.3">
      <c r="A247" s="206"/>
      <c r="B247" s="207"/>
      <c r="F247" s="836" t="s">
        <v>19</v>
      </c>
      <c r="G247" s="836"/>
      <c r="H247" s="837"/>
      <c r="I247" s="216">
        <f>SUM(I4:I246)</f>
        <v>304158.14</v>
      </c>
      <c r="J247" s="217"/>
      <c r="K247" s="213"/>
      <c r="L247" s="218"/>
      <c r="M247" s="213"/>
      <c r="N247" s="199">
        <f t="shared" si="11"/>
        <v>0</v>
      </c>
      <c r="O247" s="303"/>
      <c r="P247" s="316"/>
      <c r="Q247" s="163"/>
      <c r="R247" s="200"/>
      <c r="S247" s="219"/>
      <c r="T247" s="166"/>
      <c r="U247" s="167"/>
      <c r="V247" s="44"/>
    </row>
    <row r="248" spans="1:22" ht="19.5" thickBot="1" x14ac:dyDescent="0.3">
      <c r="A248" s="220"/>
      <c r="B248" s="207"/>
      <c r="I248" s="221"/>
      <c r="J248" s="217"/>
      <c r="K248" s="213"/>
      <c r="L248" s="218"/>
      <c r="M248" s="213"/>
      <c r="N248" s="199">
        <f t="shared" si="11"/>
        <v>0</v>
      </c>
      <c r="O248" s="304"/>
      <c r="Q248" s="10"/>
      <c r="R248" s="222"/>
      <c r="S248" s="223"/>
      <c r="T248" s="224"/>
      <c r="V248" s="15"/>
    </row>
    <row r="249" spans="1:22" ht="16.5" thickTop="1" x14ac:dyDescent="0.25">
      <c r="A249" s="206"/>
      <c r="B249" s="207"/>
      <c r="J249" s="210"/>
      <c r="K249" s="213"/>
      <c r="L249" s="213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Bot="1" x14ac:dyDescent="0.3">
      <c r="A250" s="206"/>
      <c r="B250" s="207"/>
      <c r="J250" s="210"/>
      <c r="K250" s="226"/>
      <c r="N250" s="199">
        <f t="shared" si="11"/>
        <v>0</v>
      </c>
      <c r="O250" s="305"/>
      <c r="Q250" s="10"/>
      <c r="R250" s="222"/>
      <c r="S250" s="223"/>
      <c r="T250" s="227"/>
      <c r="V250" s="15"/>
    </row>
    <row r="251" spans="1:22" ht="17.25" thickTop="1" thickBot="1" x14ac:dyDescent="0.3">
      <c r="A251" s="206"/>
      <c r="H251" s="228"/>
      <c r="I251" s="229" t="s">
        <v>20</v>
      </c>
      <c r="J251" s="230"/>
      <c r="K251" s="230"/>
      <c r="L251" s="231">
        <f>SUM(L239:L250)</f>
        <v>0</v>
      </c>
      <c r="M251" s="232"/>
      <c r="N251" s="233">
        <f>SUM(N4:N250)</f>
        <v>10653410.640000001</v>
      </c>
      <c r="O251" s="306"/>
      <c r="Q251" s="234">
        <f>SUM(Q4:Q250)</f>
        <v>246890</v>
      </c>
      <c r="R251" s="9"/>
      <c r="S251" s="235">
        <f>SUM(S16:S250)</f>
        <v>0</v>
      </c>
      <c r="T251" s="236"/>
      <c r="U251" s="237"/>
      <c r="V251" s="238">
        <f>SUM(V239:V250)</f>
        <v>0</v>
      </c>
    </row>
    <row r="252" spans="1:22" x14ac:dyDescent="0.25">
      <c r="A252" s="206"/>
      <c r="H252" s="228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ht="16.5" thickBot="1" x14ac:dyDescent="0.3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9.5" thickTop="1" x14ac:dyDescent="0.25">
      <c r="A254" s="206"/>
      <c r="I254" s="246" t="s">
        <v>21</v>
      </c>
      <c r="J254" s="247"/>
      <c r="K254" s="247"/>
      <c r="L254" s="248"/>
      <c r="M254" s="248"/>
      <c r="N254" s="249">
        <f>V251+S251+Q251+N251+L251</f>
        <v>10900300.640000001</v>
      </c>
      <c r="O254" s="307"/>
      <c r="R254" s="222"/>
      <c r="S254" s="243"/>
      <c r="U254" s="245"/>
      <c r="V254"/>
    </row>
    <row r="255" spans="1:22" ht="19.5" thickBot="1" x14ac:dyDescent="0.3">
      <c r="A255" s="250"/>
      <c r="I255" s="251"/>
      <c r="J255" s="252"/>
      <c r="K255" s="252"/>
      <c r="L255" s="253"/>
      <c r="M255" s="253"/>
      <c r="N255" s="254"/>
      <c r="O255" s="308"/>
      <c r="R255" s="222"/>
      <c r="S255" s="243"/>
      <c r="U255" s="245"/>
      <c r="V255"/>
    </row>
    <row r="256" spans="1:22" ht="16.5" thickTop="1" x14ac:dyDescent="0.25">
      <c r="A256" s="250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x14ac:dyDescent="0.25">
      <c r="A257" s="206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55"/>
      <c r="K258" s="241"/>
      <c r="L258" s="241"/>
      <c r="M258" s="241"/>
      <c r="N258" s="199"/>
      <c r="O258" s="309"/>
      <c r="R258" s="222"/>
      <c r="S258" s="243"/>
      <c r="U258" s="245"/>
      <c r="V258"/>
    </row>
    <row r="259" spans="1:22" x14ac:dyDescent="0.25">
      <c r="A259" s="250"/>
      <c r="N259" s="199"/>
      <c r="O259" s="310"/>
      <c r="R259" s="222"/>
      <c r="S259" s="243"/>
      <c r="U259" s="245"/>
      <c r="V259"/>
    </row>
    <row r="260" spans="1:22" x14ac:dyDescent="0.25">
      <c r="A260" s="250"/>
      <c r="O260" s="310"/>
      <c r="S260" s="243"/>
      <c r="U260" s="245"/>
      <c r="V260"/>
    </row>
    <row r="261" spans="1:22" x14ac:dyDescent="0.25">
      <c r="A261" s="206"/>
      <c r="B261" s="207"/>
      <c r="N261" s="199"/>
      <c r="O261" s="306"/>
      <c r="S261" s="243"/>
      <c r="U261" s="245"/>
      <c r="V261"/>
    </row>
    <row r="262" spans="1:22" x14ac:dyDescent="0.25">
      <c r="A262" s="250"/>
      <c r="B262" s="207"/>
      <c r="N262" s="199"/>
      <c r="O262" s="306"/>
      <c r="S262" s="243"/>
      <c r="U262" s="245"/>
      <c r="V262"/>
    </row>
    <row r="263" spans="1:22" x14ac:dyDescent="0.25">
      <c r="A263" s="206"/>
      <c r="B263" s="207"/>
      <c r="I263" s="239"/>
      <c r="J263" s="240"/>
      <c r="K263" s="241"/>
      <c r="L263" s="241"/>
      <c r="M263" s="241"/>
      <c r="N263" s="199"/>
      <c r="O263" s="306"/>
      <c r="S263" s="243"/>
      <c r="U263" s="245"/>
      <c r="V263"/>
    </row>
    <row r="264" spans="1:22" x14ac:dyDescent="0.25">
      <c r="A264" s="250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06"/>
      <c r="B265" s="207"/>
      <c r="I265" s="258"/>
      <c r="J265" s="237"/>
      <c r="K265" s="237"/>
      <c r="N265" s="199"/>
      <c r="O265" s="306"/>
      <c r="S265" s="243"/>
      <c r="U265" s="245"/>
      <c r="V265"/>
    </row>
    <row r="266" spans="1:22" x14ac:dyDescent="0.25">
      <c r="A266" s="250"/>
      <c r="S266" s="243"/>
      <c r="U266" s="245"/>
      <c r="V266"/>
    </row>
    <row r="267" spans="1:22" x14ac:dyDescent="0.25">
      <c r="A267" s="206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64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2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</sheetData>
  <mergeCells count="4">
    <mergeCell ref="L76:M77"/>
    <mergeCell ref="F247:H247"/>
    <mergeCell ref="A1:J2"/>
    <mergeCell ref="W1:X1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2021-09-20T17:11:47Z</dcterms:modified>
</cp:coreProperties>
</file>