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7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0" l="1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Q32" i="10"/>
  <c r="M8" i="10"/>
  <c r="M7" i="10"/>
  <c r="K77" i="11" l="1"/>
  <c r="N67" i="1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4" i="11"/>
  <c r="N3" i="11"/>
  <c r="G3" i="11"/>
  <c r="K81" i="10"/>
  <c r="I75" i="10"/>
  <c r="F75" i="10"/>
  <c r="C75" i="10"/>
  <c r="R50" i="10"/>
  <c r="N49" i="10"/>
  <c r="Q47" i="10"/>
  <c r="Q46" i="10"/>
  <c r="Q45" i="10"/>
  <c r="Q44" i="10"/>
  <c r="P43" i="10"/>
  <c r="Q43" i="10" s="1"/>
  <c r="P42" i="10"/>
  <c r="Q42" i="10" s="1"/>
  <c r="Q38" i="10"/>
  <c r="P36" i="10"/>
  <c r="Q36" i="10" s="1"/>
  <c r="P35" i="10"/>
  <c r="Q35" i="10" s="1"/>
  <c r="P34" i="10"/>
  <c r="Q34" i="10" s="1"/>
  <c r="P33" i="10"/>
  <c r="Q33" i="10" s="1"/>
  <c r="P32" i="10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<sst xmlns="http://schemas.openxmlformats.org/spreadsheetml/2006/main" count="875" uniqueCount="555">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</sst>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165" fontId="2" fillId="4" borderId="76" xfId="1" applyNumberFormat="1" applyFont="1" applyFill="1" applyBorder="1" applyAlignment="1">
      <alignment horizontal="center"/>
    </xf>
    <xf numFmtId="0" fontId="23" fillId="4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CCFF99"/>
      <color rgb="FFFF99CC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A25" workbookViewId="0">
      <selection activeCell="F32" sqref="F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502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Q3" s="469" t="s">
        <v>509</v>
      </c>
      <c r="R3" s="52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475" t="s">
        <v>5</v>
      </c>
      <c r="F4" s="476"/>
      <c r="H4" s="477" t="s">
        <v>6</v>
      </c>
      <c r="I4" s="478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3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8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8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8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8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71">
        <v>0</v>
      </c>
      <c r="N17" s="43">
        <v>53215</v>
      </c>
      <c r="O17" s="470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70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8">
        <f t="shared" si="1"/>
        <v>1155.2600000000093</v>
      </c>
      <c r="R30" s="46">
        <v>0</v>
      </c>
      <c r="S30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/>
      <c r="D32" s="305"/>
      <c r="E32" s="35">
        <v>45079</v>
      </c>
      <c r="F32" s="36"/>
      <c r="G32" s="37"/>
      <c r="H32" s="38">
        <v>45079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93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93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93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93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93">
        <v>9354</v>
      </c>
      <c r="D41" s="472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3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3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484">
        <f>SUM(M5:M40)</f>
        <v>1621673.56</v>
      </c>
      <c r="N49" s="484">
        <f>SUM(N5:N40)</f>
        <v>1303518.1499999999</v>
      </c>
      <c r="P49" s="111">
        <f>SUM(P5:P40)</f>
        <v>3554579.7</v>
      </c>
      <c r="Q49" s="496">
        <f>SUM(Q5:Q40)</f>
        <v>5790.6999999999971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485"/>
      <c r="N50" s="485"/>
      <c r="P50" s="44"/>
      <c r="Q50" s="497"/>
      <c r="R50" s="112">
        <f>SUM(R5:R49)</f>
        <v>13930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98">
        <f>M49+N49</f>
        <v>2925191.71</v>
      </c>
      <c r="N53" s="49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456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442606.5</v>
      </c>
      <c r="D75" s="142"/>
      <c r="E75" s="143" t="s">
        <v>12</v>
      </c>
      <c r="F75" s="144">
        <f>SUM(F5:F68)</f>
        <v>3534859</v>
      </c>
      <c r="G75" s="145"/>
      <c r="H75" s="143" t="s">
        <v>13</v>
      </c>
      <c r="I75" s="146">
        <f>SUM(I5:I68)</f>
        <v>81825</v>
      </c>
      <c r="J75" s="147"/>
      <c r="K75" s="148" t="s">
        <v>14</v>
      </c>
      <c r="L75" s="149">
        <f>SUM(L5:L73)-L26</f>
        <v>236585.49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2" t="s">
        <v>15</v>
      </c>
      <c r="I77" s="493"/>
      <c r="J77" s="154"/>
      <c r="K77" s="494">
        <f>I75+L75</f>
        <v>318410.49</v>
      </c>
      <c r="L77" s="495"/>
      <c r="M77" s="155"/>
      <c r="N77" s="155"/>
      <c r="P77" s="44"/>
      <c r="Q77" s="19"/>
    </row>
    <row r="78" spans="1:17" x14ac:dyDescent="0.25">
      <c r="D78" s="486" t="s">
        <v>16</v>
      </c>
      <c r="E78" s="486"/>
      <c r="F78" s="156">
        <f>F75-K77-C75</f>
        <v>2773842.01</v>
      </c>
      <c r="I78" s="157"/>
      <c r="J78" s="158"/>
    </row>
    <row r="79" spans="1:17" ht="18.75" x14ac:dyDescent="0.3">
      <c r="D79" s="487" t="s">
        <v>17</v>
      </c>
      <c r="E79" s="487"/>
      <c r="F79" s="101">
        <v>0</v>
      </c>
      <c r="I79" s="488" t="s">
        <v>18</v>
      </c>
      <c r="J79" s="489"/>
      <c r="K79" s="490">
        <f>F81+F82+F83</f>
        <v>6671809.5399999991</v>
      </c>
      <c r="L79" s="49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2773842.01</v>
      </c>
      <c r="H81" s="168"/>
      <c r="I81" s="169" t="s">
        <v>21</v>
      </c>
      <c r="J81" s="170"/>
      <c r="K81" s="491">
        <f>-C4</f>
        <v>-3065283.79</v>
      </c>
      <c r="L81" s="490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45079</v>
      </c>
      <c r="D83" s="479" t="s">
        <v>24</v>
      </c>
      <c r="E83" s="480"/>
      <c r="F83" s="173">
        <v>3897967.53</v>
      </c>
      <c r="I83" s="524" t="s">
        <v>25</v>
      </c>
      <c r="J83" s="525"/>
      <c r="K83" s="526">
        <f>K79+K81</f>
        <v>3606525.7499999991</v>
      </c>
      <c r="L83" s="52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F32" sqref="F32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435"/>
      <c r="J3" s="290"/>
      <c r="K3" s="237"/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435"/>
      <c r="J4" s="290"/>
      <c r="K4" s="237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435"/>
      <c r="J5" s="290"/>
      <c r="K5" s="237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435"/>
      <c r="J6" s="290"/>
      <c r="K6" s="237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435"/>
      <c r="J7" s="290"/>
      <c r="K7" s="237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435"/>
      <c r="J8" s="290"/>
      <c r="K8" s="237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435"/>
      <c r="J9" s="290"/>
      <c r="K9" s="237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435"/>
      <c r="J10" s="290"/>
      <c r="K10" s="237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435"/>
      <c r="J11" s="290"/>
      <c r="K11" s="237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435"/>
      <c r="J12" s="290"/>
      <c r="K12" s="237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435"/>
      <c r="J13" s="290"/>
      <c r="K13" s="237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435"/>
      <c r="J14" s="290"/>
      <c r="K14" s="237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435"/>
      <c r="J15" s="290"/>
      <c r="K15" s="237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435"/>
      <c r="J16" s="290"/>
      <c r="K16" s="237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435"/>
      <c r="J17" s="290"/>
      <c r="K17" s="237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435"/>
      <c r="J18" s="290"/>
      <c r="K18" s="237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435"/>
      <c r="J19" s="290"/>
      <c r="K19" s="237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435"/>
      <c r="J20" s="290"/>
      <c r="K20" s="237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435"/>
      <c r="J21" s="290"/>
      <c r="K21" s="237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435"/>
      <c r="J22" s="290"/>
      <c r="K22" s="237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435"/>
      <c r="J23" s="290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435"/>
      <c r="J24" s="290"/>
      <c r="K24" s="237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435"/>
      <c r="J25" s="290"/>
      <c r="K25" s="237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435"/>
      <c r="J26" s="290"/>
      <c r="K26" s="237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435"/>
      <c r="J27" s="290"/>
      <c r="K27" s="237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9"/>
      <c r="J36" s="510"/>
      <c r="K36" s="510"/>
      <c r="L36" s="51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9"/>
      <c r="J37" s="510"/>
      <c r="K37" s="510"/>
      <c r="L37" s="51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2" t="s">
        <v>35</v>
      </c>
      <c r="J40" s="513"/>
      <c r="K40" s="84"/>
      <c r="L40" s="238"/>
      <c r="M40" s="84"/>
      <c r="N40" s="227">
        <f t="shared" si="1"/>
        <v>0</v>
      </c>
    </row>
    <row r="41" spans="2:14" ht="15.75" x14ac:dyDescent="0.25">
      <c r="B41" s="244"/>
      <c r="C41" s="223"/>
      <c r="D41" s="405"/>
      <c r="E41" s="238"/>
      <c r="F41" s="84"/>
      <c r="G41" s="101">
        <f t="shared" si="0"/>
        <v>0</v>
      </c>
      <c r="I41" s="514"/>
      <c r="J41" s="515"/>
      <c r="K41" s="84"/>
      <c r="L41" s="238"/>
      <c r="M41" s="84"/>
      <c r="N41" s="227">
        <f t="shared" si="1"/>
        <v>0</v>
      </c>
    </row>
    <row r="42" spans="2:14" ht="15.75" x14ac:dyDescent="0.25">
      <c r="B42" s="244"/>
      <c r="C42" s="223"/>
      <c r="D42" s="405"/>
      <c r="E42" s="238"/>
      <c r="F42" s="84"/>
      <c r="G42" s="101">
        <f t="shared" si="0"/>
        <v>0</v>
      </c>
      <c r="I42" s="516"/>
      <c r="J42" s="51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18" t="s">
        <v>35</v>
      </c>
      <c r="J67" s="51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2" t="s">
        <v>36</v>
      </c>
      <c r="I68" s="527"/>
      <c r="J68" s="52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26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47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75" t="s">
        <v>5</v>
      </c>
      <c r="F4" s="476"/>
      <c r="H4" s="477" t="s">
        <v>6</v>
      </c>
      <c r="I4" s="478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47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84">
        <f>SUM(M5:M40)</f>
        <v>1399609.5</v>
      </c>
      <c r="N49" s="484">
        <f>SUM(N5:N40)</f>
        <v>910600</v>
      </c>
      <c r="P49" s="111">
        <f>SUM(P5:P40)</f>
        <v>3236981.46</v>
      </c>
      <c r="Q49" s="49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85"/>
      <c r="N50" s="485"/>
      <c r="P50" s="44"/>
      <c r="Q50" s="49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98">
        <f>M49+N49</f>
        <v>2310209.5</v>
      </c>
      <c r="N53" s="49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2" t="s">
        <v>15</v>
      </c>
      <c r="I77" s="493"/>
      <c r="J77" s="154"/>
      <c r="K77" s="494">
        <f>I75+L75</f>
        <v>1552957.04</v>
      </c>
      <c r="L77" s="495"/>
      <c r="M77" s="155"/>
      <c r="N77" s="155"/>
      <c r="P77" s="44"/>
      <c r="Q77" s="19"/>
    </row>
    <row r="78" spans="1:17" x14ac:dyDescent="0.25">
      <c r="D78" s="486" t="s">
        <v>16</v>
      </c>
      <c r="E78" s="486"/>
      <c r="F78" s="156">
        <f>F75-K77-C75</f>
        <v>-123007.98000000021</v>
      </c>
      <c r="I78" s="157"/>
      <c r="J78" s="158"/>
    </row>
    <row r="79" spans="1:17" ht="18.75" x14ac:dyDescent="0.3">
      <c r="D79" s="487" t="s">
        <v>17</v>
      </c>
      <c r="E79" s="487"/>
      <c r="F79" s="101">
        <v>-1513561.68</v>
      </c>
      <c r="I79" s="488" t="s">
        <v>18</v>
      </c>
      <c r="J79" s="489"/>
      <c r="K79" s="490">
        <f>F81+F82+F83</f>
        <v>1950142.8099999996</v>
      </c>
      <c r="L79" s="49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91">
        <f>-C4</f>
        <v>-3445405.07</v>
      </c>
      <c r="L81" s="49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79" t="s">
        <v>24</v>
      </c>
      <c r="E83" s="480"/>
      <c r="F83" s="173">
        <v>3504178.07</v>
      </c>
      <c r="I83" s="481" t="s">
        <v>220</v>
      </c>
      <c r="J83" s="482"/>
      <c r="K83" s="483">
        <f>K79+K81</f>
        <v>-1495262.2600000002</v>
      </c>
      <c r="L83" s="48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09"/>
      <c r="J36" s="510"/>
      <c r="K36" s="510"/>
      <c r="L36" s="51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09"/>
      <c r="J37" s="510"/>
      <c r="K37" s="510"/>
      <c r="L37" s="51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2" t="s">
        <v>35</v>
      </c>
      <c r="J40" s="51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4"/>
      <c r="J41" s="51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6"/>
      <c r="J42" s="51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18" t="s">
        <v>35</v>
      </c>
      <c r="J67" s="51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2" t="s">
        <v>36</v>
      </c>
      <c r="I68" s="520"/>
      <c r="J68" s="52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120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47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75" t="s">
        <v>5</v>
      </c>
      <c r="F4" s="476"/>
      <c r="H4" s="477" t="s">
        <v>6</v>
      </c>
      <c r="I4" s="478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47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84">
        <f>SUM(M5:M40)</f>
        <v>1964337.8699999999</v>
      </c>
      <c r="N49" s="484">
        <f>SUM(N5:N40)</f>
        <v>1314937</v>
      </c>
      <c r="P49" s="111">
        <f>SUM(P5:P40)</f>
        <v>3956557.8699999996</v>
      </c>
      <c r="Q49" s="49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85"/>
      <c r="N50" s="485"/>
      <c r="P50" s="44"/>
      <c r="Q50" s="49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98">
        <f>M49+N49</f>
        <v>3279274.87</v>
      </c>
      <c r="N53" s="49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2" t="s">
        <v>15</v>
      </c>
      <c r="I77" s="493"/>
      <c r="J77" s="154"/>
      <c r="K77" s="494">
        <f>I75+L75</f>
        <v>526980.64000000013</v>
      </c>
      <c r="L77" s="495"/>
      <c r="M77" s="155"/>
      <c r="N77" s="155"/>
      <c r="P77" s="44"/>
      <c r="Q77" s="19"/>
    </row>
    <row r="78" spans="1:17" x14ac:dyDescent="0.25">
      <c r="D78" s="486" t="s">
        <v>16</v>
      </c>
      <c r="E78" s="486"/>
      <c r="F78" s="156">
        <f>F75-K77-C75</f>
        <v>1939381.5999999999</v>
      </c>
      <c r="I78" s="157"/>
      <c r="J78" s="158"/>
    </row>
    <row r="79" spans="1:17" ht="18.75" x14ac:dyDescent="0.3">
      <c r="D79" s="487" t="s">
        <v>17</v>
      </c>
      <c r="E79" s="487"/>
      <c r="F79" s="101">
        <v>-1830849.67</v>
      </c>
      <c r="I79" s="488" t="s">
        <v>18</v>
      </c>
      <c r="J79" s="489"/>
      <c r="K79" s="490">
        <f>F81+F82+F83</f>
        <v>3946521.55</v>
      </c>
      <c r="L79" s="49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91">
        <f>-C4</f>
        <v>-3504178.07</v>
      </c>
      <c r="L81" s="49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79" t="s">
        <v>24</v>
      </c>
      <c r="E83" s="480"/>
      <c r="F83" s="173">
        <v>3720574.62</v>
      </c>
      <c r="I83" s="524" t="s">
        <v>25</v>
      </c>
      <c r="J83" s="525"/>
      <c r="K83" s="526">
        <f>K79+K81</f>
        <v>442343.48</v>
      </c>
      <c r="L83" s="52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09"/>
      <c r="J36" s="510"/>
      <c r="K36" s="510"/>
      <c r="L36" s="51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09"/>
      <c r="J37" s="510"/>
      <c r="K37" s="510"/>
      <c r="L37" s="51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2" t="s">
        <v>35</v>
      </c>
      <c r="J40" s="51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4"/>
      <c r="J41" s="51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6"/>
      <c r="J42" s="51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18" t="s">
        <v>35</v>
      </c>
      <c r="J67" s="51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2" t="s">
        <v>36</v>
      </c>
      <c r="I68" s="527"/>
      <c r="J68" s="52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G65" sqref="G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238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2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75" t="s">
        <v>5</v>
      </c>
      <c r="F4" s="476"/>
      <c r="H4" s="477" t="s">
        <v>6</v>
      </c>
      <c r="I4" s="478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3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84">
        <f>SUM(M5:M40)</f>
        <v>1803019.98</v>
      </c>
      <c r="N49" s="484">
        <f>SUM(N5:N40)</f>
        <v>1138524</v>
      </c>
      <c r="P49" s="111">
        <f>SUM(P5:P40)</f>
        <v>3684795.48</v>
      </c>
      <c r="Q49" s="49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85"/>
      <c r="N50" s="485"/>
      <c r="P50" s="44"/>
      <c r="Q50" s="49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98">
        <f>M49+N49</f>
        <v>2941543.98</v>
      </c>
      <c r="N53" s="49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2" t="s">
        <v>15</v>
      </c>
      <c r="I77" s="493"/>
      <c r="J77" s="154"/>
      <c r="K77" s="494">
        <f>I75+L75</f>
        <v>646140.08000000031</v>
      </c>
      <c r="L77" s="495"/>
      <c r="M77" s="155"/>
      <c r="N77" s="155"/>
      <c r="P77" s="44"/>
      <c r="Q77" s="19"/>
    </row>
    <row r="78" spans="1:17" x14ac:dyDescent="0.25">
      <c r="D78" s="486" t="s">
        <v>16</v>
      </c>
      <c r="E78" s="486"/>
      <c r="F78" s="156">
        <f>F75-K77-C75</f>
        <v>1113109.92</v>
      </c>
      <c r="I78" s="157"/>
      <c r="J78" s="158"/>
    </row>
    <row r="79" spans="1:17" ht="18.75" x14ac:dyDescent="0.3">
      <c r="D79" s="487" t="s">
        <v>17</v>
      </c>
      <c r="E79" s="487"/>
      <c r="F79" s="101">
        <v>-1405309.97</v>
      </c>
      <c r="I79" s="488" t="s">
        <v>18</v>
      </c>
      <c r="J79" s="489"/>
      <c r="K79" s="490">
        <f>F81+F82+F83</f>
        <v>3400888.74</v>
      </c>
      <c r="L79" s="49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91">
        <f>-C4</f>
        <v>-3504178.07</v>
      </c>
      <c r="L81" s="49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79" t="s">
        <v>24</v>
      </c>
      <c r="E83" s="480"/>
      <c r="F83" s="173">
        <v>3567993.62</v>
      </c>
      <c r="I83" s="481" t="s">
        <v>220</v>
      </c>
      <c r="J83" s="482"/>
      <c r="K83" s="483">
        <f>K79+K81</f>
        <v>-103289.32999999961</v>
      </c>
      <c r="L83" s="48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9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9"/>
      <c r="J36" s="510"/>
      <c r="K36" s="510"/>
      <c r="L36" s="51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9"/>
      <c r="J37" s="510"/>
      <c r="K37" s="510"/>
      <c r="L37" s="51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2" t="s">
        <v>35</v>
      </c>
      <c r="J40" s="51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4"/>
      <c r="J41" s="51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6"/>
      <c r="J42" s="51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518" t="s">
        <v>35</v>
      </c>
      <c r="J67" s="51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2" t="s">
        <v>36</v>
      </c>
      <c r="I68" s="527"/>
      <c r="J68" s="52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workbookViewId="0">
      <pane xSplit="5" ySplit="4" topLeftCell="F50" activePane="bottomRight" state="frozen"/>
      <selection pane="topRight" activeCell="F1" sqref="F1"/>
      <selection pane="bottomLeft" activeCell="A5" sqref="A5"/>
      <selection pane="bottomRight" activeCell="F81" sqref="F8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368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2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75" t="s">
        <v>5</v>
      </c>
      <c r="F4" s="476"/>
      <c r="H4" s="477" t="s">
        <v>6</v>
      </c>
      <c r="I4" s="478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3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45030</v>
      </c>
      <c r="C45" s="93">
        <v>200000</v>
      </c>
      <c r="D45" s="102" t="s">
        <v>232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45034</v>
      </c>
      <c r="C46" s="93">
        <v>193160.35</v>
      </c>
      <c r="D46" s="102" t="s">
        <v>232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455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455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455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84">
        <f>SUM(M5:M40)</f>
        <v>2051765.3</v>
      </c>
      <c r="N49" s="484">
        <f>SUM(N5:N40)</f>
        <v>1741324</v>
      </c>
      <c r="P49" s="111">
        <f>SUM(P5:P40)</f>
        <v>4831473.13</v>
      </c>
      <c r="Q49" s="49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85"/>
      <c r="N50" s="485"/>
      <c r="P50" s="44"/>
      <c r="Q50" s="49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45044</v>
      </c>
      <c r="C53" s="93">
        <v>200000</v>
      </c>
      <c r="D53" s="114" t="s">
        <v>232</v>
      </c>
      <c r="E53" s="104"/>
      <c r="F53" s="110"/>
      <c r="G53" s="37"/>
      <c r="H53" s="106"/>
      <c r="I53" s="103"/>
      <c r="J53" s="338"/>
      <c r="K53" s="343"/>
      <c r="L53" s="49"/>
      <c r="M53" s="498">
        <f>M49+N49</f>
        <v>3793089.3</v>
      </c>
      <c r="N53" s="499"/>
      <c r="P53" s="44"/>
      <c r="Q53" s="19"/>
    </row>
    <row r="54" spans="1:18" ht="18" thickBot="1" x14ac:dyDescent="0.35">
      <c r="A54" s="31"/>
      <c r="B54" s="32">
        <v>45048</v>
      </c>
      <c r="C54" s="93">
        <v>406180</v>
      </c>
      <c r="D54" s="114" t="s">
        <v>232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45028</v>
      </c>
      <c r="K55" s="349" t="s">
        <v>331</v>
      </c>
      <c r="L55" s="49">
        <v>1856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45030</v>
      </c>
      <c r="K56" s="343" t="s">
        <v>496</v>
      </c>
      <c r="L56" s="84">
        <v>696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45034</v>
      </c>
      <c r="K57" s="343" t="s">
        <v>497</v>
      </c>
      <c r="L57" s="84">
        <v>3480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45037</v>
      </c>
      <c r="K58" s="343" t="s">
        <v>498</v>
      </c>
      <c r="L58" s="84">
        <v>28000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45042</v>
      </c>
      <c r="K59" s="343" t="s">
        <v>497</v>
      </c>
      <c r="L59" s="84">
        <v>3480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45042</v>
      </c>
      <c r="K60" s="343" t="s">
        <v>228</v>
      </c>
      <c r="L60" s="84">
        <v>1298.04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45049</v>
      </c>
      <c r="K61" s="456" t="s">
        <v>225</v>
      </c>
      <c r="L61" s="84">
        <v>1098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45051</v>
      </c>
      <c r="K62" s="350" t="s">
        <v>498</v>
      </c>
      <c r="L62" s="84">
        <v>28000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>
        <v>45051</v>
      </c>
      <c r="K63" s="343" t="s">
        <v>499</v>
      </c>
      <c r="L63" s="84">
        <v>850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457">
        <v>45051</v>
      </c>
      <c r="K64" s="458" t="s">
        <v>500</v>
      </c>
      <c r="L64" s="459">
        <v>47106.080000000002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1673930.35</v>
      </c>
      <c r="D75" s="142"/>
      <c r="E75" s="143" t="s">
        <v>12</v>
      </c>
      <c r="F75" s="144">
        <f>SUM(F5:F68)</f>
        <v>4898727</v>
      </c>
      <c r="G75" s="145"/>
      <c r="H75" s="143" t="s">
        <v>13</v>
      </c>
      <c r="I75" s="146">
        <f>SUM(I5:I68)</f>
        <v>94650</v>
      </c>
      <c r="J75" s="147"/>
      <c r="K75" s="148" t="s">
        <v>14</v>
      </c>
      <c r="L75" s="149">
        <f>SUM(L5:L73)-L26</f>
        <v>573822.46999999986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2" t="s">
        <v>15</v>
      </c>
      <c r="I77" s="493"/>
      <c r="J77" s="154"/>
      <c r="K77" s="494">
        <f>I75+L75</f>
        <v>668472.46999999986</v>
      </c>
      <c r="L77" s="495"/>
      <c r="M77" s="155"/>
      <c r="N77" s="155"/>
      <c r="P77" s="44"/>
      <c r="Q77" s="19"/>
    </row>
    <row r="78" spans="1:17" x14ac:dyDescent="0.25">
      <c r="D78" s="486" t="s">
        <v>16</v>
      </c>
      <c r="E78" s="486"/>
      <c r="F78" s="156">
        <f>F75-K77-C75</f>
        <v>2556324.1800000002</v>
      </c>
      <c r="I78" s="157"/>
      <c r="J78" s="158"/>
    </row>
    <row r="79" spans="1:17" ht="18.75" x14ac:dyDescent="0.3">
      <c r="D79" s="487" t="s">
        <v>17</v>
      </c>
      <c r="E79" s="487"/>
      <c r="F79" s="101">
        <v>-2021696.34</v>
      </c>
      <c r="I79" s="488" t="s">
        <v>18</v>
      </c>
      <c r="J79" s="489"/>
      <c r="K79" s="490">
        <f>F81+F82+F83</f>
        <v>3490138.63</v>
      </c>
      <c r="L79" s="49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-121598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413029.84000000008</v>
      </c>
      <c r="H81" s="168"/>
      <c r="I81" s="169" t="s">
        <v>21</v>
      </c>
      <c r="J81" s="170"/>
      <c r="K81" s="491">
        <f>-C4</f>
        <v>-3567993.62</v>
      </c>
      <c r="L81" s="490"/>
    </row>
    <row r="82" spans="2:14" ht="16.5" thickBot="1" x14ac:dyDescent="0.3">
      <c r="D82" s="171" t="s">
        <v>22</v>
      </c>
      <c r="E82" s="152" t="s">
        <v>23</v>
      </c>
      <c r="F82" s="101">
        <v>11825</v>
      </c>
    </row>
    <row r="83" spans="2:14" ht="20.25" thickTop="1" thickBot="1" x14ac:dyDescent="0.35">
      <c r="C83" s="172">
        <v>45051</v>
      </c>
      <c r="D83" s="479" t="s">
        <v>24</v>
      </c>
      <c r="E83" s="480"/>
      <c r="F83" s="173">
        <v>3065283.79</v>
      </c>
      <c r="I83" s="524" t="s">
        <v>25</v>
      </c>
      <c r="J83" s="525"/>
      <c r="K83" s="526">
        <f>K79+K81</f>
        <v>-77854.990000000224</v>
      </c>
      <c r="L83" s="52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34" sqref="J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09"/>
      <c r="J36" s="510"/>
      <c r="K36" s="510"/>
      <c r="L36" s="51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09"/>
      <c r="J37" s="510"/>
      <c r="K37" s="510"/>
      <c r="L37" s="51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4">
        <v>45048</v>
      </c>
      <c r="C40" s="465" t="s">
        <v>501</v>
      </c>
      <c r="D40" s="466">
        <v>10162.64</v>
      </c>
      <c r="E40" s="467"/>
      <c r="F40" s="84"/>
      <c r="G40" s="101">
        <f t="shared" si="0"/>
        <v>10162.64</v>
      </c>
      <c r="I40" s="512" t="s">
        <v>35</v>
      </c>
      <c r="J40" s="51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14"/>
      <c r="J41" s="51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16"/>
      <c r="J42" s="51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0</v>
      </c>
      <c r="G67" s="263">
        <f>SUM(G3:G66)</f>
        <v>2021696.34</v>
      </c>
      <c r="I67" s="518" t="s">
        <v>35</v>
      </c>
      <c r="J67" s="51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2" t="s">
        <v>36</v>
      </c>
      <c r="I68" s="527"/>
      <c r="J68" s="52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60"/>
      <c r="C81" s="461"/>
      <c r="D81" s="108"/>
      <c r="E81" s="462"/>
      <c r="I81"/>
      <c r="J81"/>
      <c r="K81"/>
      <c r="M81"/>
      <c r="N81"/>
    </row>
    <row r="82" spans="2:14" ht="15.75" x14ac:dyDescent="0.25">
      <c r="B82" s="235"/>
      <c r="C82" s="463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2023-06-13T21:53:27Z</dcterms:modified>
</cp:coreProperties>
</file>